
<file path=[Content_Types].xml><?xml version="1.0" encoding="utf-8"?>
<Types xmlns="http://schemas.openxmlformats.org/package/2006/content-types">
  <Default Extension="emf" ContentType="image/x-emf"/>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showInkAnnotation="0" codeName="ThisWorkbook" autoCompressPictures="0"/>
  <mc:AlternateContent xmlns:mc="http://schemas.openxmlformats.org/markup-compatibility/2006">
    <mc:Choice Requires="x15">
      <x15ac:absPath xmlns:x15ac="http://schemas.microsoft.com/office/spreadsheetml/2010/11/ac" url="/Users/carlosvesga/Library/CloudStorage/Dropbox/Concursos/Polla Futbol/Polla 2026/"/>
    </mc:Choice>
  </mc:AlternateContent>
  <xr:revisionPtr revIDLastSave="0" documentId="13_ncr:1_{D45946B3-9B2B-6B41-A182-EA099611A1F3}" xr6:coauthVersionLast="47" xr6:coauthVersionMax="47" xr10:uidLastSave="{00000000-0000-0000-0000-000000000000}"/>
  <workbookProtection workbookAlgorithmName="SHA-512" workbookHashValue="PwQP0xPeBMeQ+Q1Qh3MncLn9RwXyKozqgPrxIob1lDzL+0doUV5JX3XnNMTJ0HEarOL3o9UfoM5ocuiXA6OzAA==" workbookSaltValue="d7jL9fAa+nbfhZUkJygRmA==" workbookSpinCount="100000" lockStructure="1"/>
  <bookViews>
    <workbookView xWindow="8760" yWindow="600" windowWidth="26780" windowHeight="19820" tabRatio="683" xr2:uid="{00000000-000D-0000-FFFF-FFFF00000000}"/>
  </bookViews>
  <sheets>
    <sheet name="Portada" sheetId="23" r:id="rId1"/>
    <sheet name="- A -" sheetId="1" r:id="rId2"/>
    <sheet name="- B -" sheetId="4" r:id="rId3"/>
    <sheet name="- C -" sheetId="6" r:id="rId4"/>
    <sheet name="- D -" sheetId="8" r:id="rId5"/>
    <sheet name="- E -" sheetId="11" r:id="rId6"/>
    <sheet name="- F -" sheetId="12" r:id="rId7"/>
    <sheet name="- G -" sheetId="14" r:id="rId8"/>
    <sheet name="- H -" sheetId="16" r:id="rId9"/>
    <sheet name="- I -" sheetId="33" r:id="rId10"/>
    <sheet name="- J -" sheetId="34" r:id="rId11"/>
    <sheet name="- K -" sheetId="35" r:id="rId12"/>
    <sheet name="- L -" sheetId="36" r:id="rId13"/>
    <sheet name="Terceros" sheetId="42" r:id="rId14"/>
    <sheet name="Dieciseisavos de Final" sheetId="41" r:id="rId15"/>
    <sheet name="Octavos de Final" sheetId="19" r:id="rId16"/>
    <sheet name="Cuartos de Final" sheetId="20" r:id="rId17"/>
    <sheet name="Semifinal" sheetId="21" r:id="rId18"/>
    <sheet name="3er puesto y FINAL" sheetId="22" r:id="rId19"/>
    <sheet name="Primera Fase" sheetId="27" state="hidden" r:id="rId20"/>
    <sheet name="Formulario" sheetId="25" r:id="rId21"/>
    <sheet name="Segunda Fase" sheetId="28" state="hidden" r:id="rId22"/>
    <sheet name="Copia Provisional" sheetId="32" state="hidden" r:id="rId23"/>
    <sheet name="Resumen (Summary)" sheetId="29" state="hidden" r:id="rId24"/>
    <sheet name="Participantes" sheetId="30" state="hidden" r:id="rId25"/>
    <sheet name="calculoA" sheetId="3" state="hidden" r:id="rId26"/>
    <sheet name="calculoB" sheetId="5" state="hidden" r:id="rId27"/>
    <sheet name="calculoC" sheetId="7" state="hidden" r:id="rId28"/>
    <sheet name="calculoD" sheetId="9" state="hidden" r:id="rId29"/>
    <sheet name="calculoE" sheetId="10" state="hidden" r:id="rId30"/>
    <sheet name="calculoF" sheetId="13" state="hidden" r:id="rId31"/>
    <sheet name="calculoG" sheetId="15" state="hidden" r:id="rId32"/>
    <sheet name="calculoH" sheetId="17" state="hidden" r:id="rId33"/>
    <sheet name="calculoI" sheetId="37" state="hidden" r:id="rId34"/>
    <sheet name="calculoJ" sheetId="38" state="hidden" r:id="rId35"/>
    <sheet name="calculoK" sheetId="39" state="hidden" r:id="rId36"/>
    <sheet name="calculoL" sheetId="40" state="hidden" r:id="rId37"/>
  </sheets>
  <definedNames>
    <definedName name="_BDTerceros">Terceros!$O$22:$O$29</definedName>
    <definedName name="_Cla1">Formulario!$Q$54</definedName>
    <definedName name="_Cla2">Formulario!$B$50</definedName>
    <definedName name="_Clb1">Formulario!$B$62</definedName>
    <definedName name="_Clb2">Formulario!$F$50</definedName>
    <definedName name="_Clc1">Formulario!$X$50</definedName>
    <definedName name="_Clc2">Formulario!$U$50</definedName>
    <definedName name="_Cld1">Formulario!$B$58</definedName>
    <definedName name="_Cld2">Formulario!$X$62</definedName>
    <definedName name="_Cle1">Formulario!$I$50</definedName>
    <definedName name="_Cle2">Formulario!$I$54</definedName>
    <definedName name="_Clf1">Formulario!$Q$50</definedName>
    <definedName name="_Clf2">Formulario!$AB$50</definedName>
    <definedName name="_Clg1">Formulario!$I$58</definedName>
    <definedName name="_Clg2">Formulario!$AB$62</definedName>
    <definedName name="_Clh1">Formulario!$X$58</definedName>
    <definedName name="_Clh2">Formulario!$M$62</definedName>
    <definedName name="_Cli1">Formulario!$B$54</definedName>
    <definedName name="_Cli2">Formulario!$M$54</definedName>
    <definedName name="_Clj1">Formulario!$I$62</definedName>
    <definedName name="_Clj2">Formulario!$AB$58</definedName>
    <definedName name="_Clk1">Formulario!$Q$62</definedName>
    <definedName name="_Clk2">Formulario!$Q$58</definedName>
    <definedName name="_Cll1">Formulario!$X$54</definedName>
    <definedName name="_Cll2">Formulario!$U$58</definedName>
    <definedName name="_Clt1">Formulario!$M$50</definedName>
    <definedName name="_Clt2">Formulario!$F$54</definedName>
    <definedName name="_Clt3">Formulario!$U$54</definedName>
    <definedName name="_Clt4">Formulario!$AB$54</definedName>
    <definedName name="_Clt5">Formulario!$F$58</definedName>
    <definedName name="_Clt6">Formulario!$M$58</definedName>
    <definedName name="_Clt7">Formulario!$F$62</definedName>
    <definedName name="_Clt8">Formulario!$U$62</definedName>
    <definedName name="_CUA1">Formulario!$I$71</definedName>
    <definedName name="_CUA2">Formulario!$I$81</definedName>
    <definedName name="_CUA3">Formulario!$M$71</definedName>
    <definedName name="_CUA4">Formulario!$M$81</definedName>
    <definedName name="_CUA5">Formulario!$I$101</definedName>
    <definedName name="_CUA6">Formulario!$I$91</definedName>
    <definedName name="_CUA7">Formulario!$M$101</definedName>
    <definedName name="_CUA8">Formulario!$M$91</definedName>
    <definedName name="_xlnm._FilterDatabase" localSheetId="19" hidden="1">'Primera Fase'!$A$2:$HK$44</definedName>
    <definedName name="_xlnm._FilterDatabase" localSheetId="21" hidden="1">'Segunda Fase'!$A$2:$GT$60</definedName>
    <definedName name="_OF1">Formulario!$B$74</definedName>
    <definedName name="_OF10">Formulario!$F$84</definedName>
    <definedName name="_OF11">Formulario!$B$79</definedName>
    <definedName name="_OF12">Formulario!$F$79</definedName>
    <definedName name="_OF13">Formulario!$B$104</definedName>
    <definedName name="_OF14">Formulario!$B$99</definedName>
    <definedName name="_OF15">Formulario!$F$104</definedName>
    <definedName name="_OF16">Formulario!$F$99</definedName>
    <definedName name="_OF2">Formulario!$B$69</definedName>
    <definedName name="_OF3">Formulario!$F$74</definedName>
    <definedName name="_OF4">Formulario!$B$89</definedName>
    <definedName name="_OF5">Formulario!$F$69</definedName>
    <definedName name="_OF6">Formulario!$F$89</definedName>
    <definedName name="_OF7">Formulario!$B$94</definedName>
    <definedName name="_OF8">Formulario!$F$94</definedName>
    <definedName name="_OF9">Formulario!$B$84</definedName>
    <definedName name="_RES1">Formulario!$C$7</definedName>
    <definedName name="_RES10">Formulario!$J$13</definedName>
    <definedName name="_RES100">Formulario!$J$101</definedName>
    <definedName name="_RES101">Formulario!$R$76</definedName>
    <definedName name="_RES102">Formulario!$R$96</definedName>
    <definedName name="_RES103">Formulario!$Y$94</definedName>
    <definedName name="_RES104">Formulario!$Y$84</definedName>
    <definedName name="_RES11">Formulario!$J$15</definedName>
    <definedName name="_RES12">Formulario!$J$17</definedName>
    <definedName name="_RES13">Formulario!$R$7</definedName>
    <definedName name="_RES14">Formulario!$R$9</definedName>
    <definedName name="_RES15">Formulario!$R$11</definedName>
    <definedName name="_RES16">Formulario!$R$13</definedName>
    <definedName name="_RES17">Formulario!$R$15</definedName>
    <definedName name="_RES18">Formulario!$R$17</definedName>
    <definedName name="_RES19">Formulario!$Y$7</definedName>
    <definedName name="_RES2">Formulario!$C$9</definedName>
    <definedName name="_RES20">Formulario!$Y$9</definedName>
    <definedName name="_RES21">Formulario!$Y$11</definedName>
    <definedName name="_RES22">Formulario!$Y$13</definedName>
    <definedName name="_RES23">Formulario!$Y$15</definedName>
    <definedName name="_RES24">Formulario!$Y$17</definedName>
    <definedName name="_RES25">Formulario!$C$21</definedName>
    <definedName name="_RES26">Formulario!$C$23</definedName>
    <definedName name="_RES27">Formulario!$C$25</definedName>
    <definedName name="_RES28">Formulario!$C$27</definedName>
    <definedName name="_RES29">Formulario!$C$29</definedName>
    <definedName name="_RES3">Formulario!$C$11</definedName>
    <definedName name="_RES30">Formulario!$C$31</definedName>
    <definedName name="_RES31">Formulario!$J$21</definedName>
    <definedName name="_RES32">Formulario!$J$23</definedName>
    <definedName name="_RES33">Formulario!$J$25</definedName>
    <definedName name="_RES34">Formulario!$J$27</definedName>
    <definedName name="_RES35">Formulario!$J$29</definedName>
    <definedName name="_RES36">Formulario!$J$31</definedName>
    <definedName name="_RES37">Formulario!$R$21</definedName>
    <definedName name="_RES38">Formulario!$R$23</definedName>
    <definedName name="_RES39">Formulario!$R$25</definedName>
    <definedName name="_RES4">Formulario!$C$13</definedName>
    <definedName name="_RES40">Formulario!$R$27</definedName>
    <definedName name="_RES41">Formulario!$R$29</definedName>
    <definedName name="_RES42">Formulario!$R$31</definedName>
    <definedName name="_RES43">Formulario!$Y$21</definedName>
    <definedName name="_RES44">Formulario!$Y$23</definedName>
    <definedName name="_RES45">Formulario!$Y$25</definedName>
    <definedName name="_RES46">Formulario!$Y$27</definedName>
    <definedName name="_RES47">Formulario!$Y$29</definedName>
    <definedName name="_RES48">Formulario!$Y$31</definedName>
    <definedName name="_RES49">Formulario!$C$35</definedName>
    <definedName name="_RES5">Formulario!$C$15</definedName>
    <definedName name="_RES50">Formulario!$C$37</definedName>
    <definedName name="_RES51">Formulario!$C$39</definedName>
    <definedName name="_RES52">Formulario!$C$41</definedName>
    <definedName name="_RES53">Formulario!$C$43</definedName>
    <definedName name="_RES54">Formulario!$C$45</definedName>
    <definedName name="_RES55">Formulario!$J$35</definedName>
    <definedName name="_RES56">Formulario!$J$37</definedName>
    <definedName name="_RES57">Formulario!$J$39</definedName>
    <definedName name="_RES58">Formulario!$J$41</definedName>
    <definedName name="_RES59">Formulario!$J$43</definedName>
    <definedName name="_RES6">Formulario!$C$17</definedName>
    <definedName name="_RES60">Formulario!$J$45</definedName>
    <definedName name="_RES61">Formulario!$R$35</definedName>
    <definedName name="_RES62">Formulario!$R$37</definedName>
    <definedName name="_RES63">Formulario!$R$39</definedName>
    <definedName name="_RES64">Formulario!$R$41</definedName>
    <definedName name="_RES65">Formulario!$R$43</definedName>
    <definedName name="_RES66">Formulario!$R$45</definedName>
    <definedName name="_RES67">Formulario!$Y$35</definedName>
    <definedName name="_RES68">Formulario!$Y$37</definedName>
    <definedName name="_RES69">Formulario!$Y$39</definedName>
    <definedName name="_RES7">Formulario!$J$7</definedName>
    <definedName name="_RES70">Formulario!$Y$41</definedName>
    <definedName name="_RES71">Formulario!$Y$43</definedName>
    <definedName name="_RES72">Formulario!$Y$45</definedName>
    <definedName name="_RES73">Formulario!$C$50</definedName>
    <definedName name="_RES74">Formulario!$J$50</definedName>
    <definedName name="_RES75">Formulario!$R$50</definedName>
    <definedName name="_RES76">Formulario!$Y$50</definedName>
    <definedName name="_RES77">Formulario!$C$54</definedName>
    <definedName name="_RES78">Formulario!$J$54</definedName>
    <definedName name="_RES79">Formulario!$R$54</definedName>
    <definedName name="_RES8">Formulario!$J$9</definedName>
    <definedName name="_RES80">Formulario!$Y$54</definedName>
    <definedName name="_RES81">Formulario!$C$58</definedName>
    <definedName name="_RES82">Formulario!$J$58</definedName>
    <definedName name="_RES83">Formulario!$R$58</definedName>
    <definedName name="_RES84">Formulario!$Y$58</definedName>
    <definedName name="_RES85">Formulario!$C$62</definedName>
    <definedName name="_RES86">Formulario!$J$62</definedName>
    <definedName name="_RES87">Formulario!$R$62</definedName>
    <definedName name="_RES88">Formulario!$Y$62</definedName>
    <definedName name="_RES89">Formulario!$C$69</definedName>
    <definedName name="_RES9">Formulario!$J$11</definedName>
    <definedName name="_RES90">Formulario!$C$74</definedName>
    <definedName name="_RES91">Formulario!$C$89</definedName>
    <definedName name="_RES92">Formulario!$C$94</definedName>
    <definedName name="_RES93">Formulario!$C$79</definedName>
    <definedName name="_RES94">Formulario!$C$84</definedName>
    <definedName name="_RES95">Formulario!$C$99</definedName>
    <definedName name="_RES96">Formulario!$C$104</definedName>
    <definedName name="_RES97">Formulario!$J$71</definedName>
    <definedName name="_RES98">Formulario!$J$81</definedName>
    <definedName name="_RES99">Formulario!$J$91</definedName>
    <definedName name="_SEMW">Formulario!$Q$96</definedName>
    <definedName name="_SEMX">Formulario!$Q$76</definedName>
    <definedName name="_SEMY">Formulario!$U$76</definedName>
    <definedName name="_SEMZ">Formulario!$U$96</definedName>
    <definedName name="_TER1">Terceros!$B$49</definedName>
    <definedName name="_TER2">Terceros!$B$56</definedName>
    <definedName name="_TER3">Terceros!$B$63</definedName>
    <definedName name="_TER4">Terceros!$B$70</definedName>
    <definedName name="_TER5">Terceros!$B$77</definedName>
    <definedName name="_TER6">Terceros!$B$84</definedName>
    <definedName name="_TER7">Terceros!$B$91</definedName>
    <definedName name="_TER8">Terceros!$B$98</definedName>
    <definedName name="Admin">'Resumen (Summary)'!$V$2</definedName>
    <definedName name="CRITERIO1">Terceros!$W$5:$W$16</definedName>
    <definedName name="CRITERIO2">Terceros!$V$5:$V$16</definedName>
    <definedName name="CRITERIO3">Terceros!$T$5:$T$16</definedName>
    <definedName name="CUADRO_TERCEROS">Terceros!$N$4:$W$16</definedName>
    <definedName name="CUARTO">Formulario!$X$105</definedName>
    <definedName name="DB">'Resumen (Summary)'!$C$1:$H$51</definedName>
    <definedName name="FASEII" localSheetId="21">'Segunda Fase'!$A$2:$GT$60</definedName>
    <definedName name="FXbuy">'Resumen (Summary)'!$M$16</definedName>
    <definedName name="FXsale">'Resumen (Summary)'!$M$15</definedName>
    <definedName name="GANWZ">Formulario!$AB$84</definedName>
    <definedName name="GANXY">Formulario!$X$84</definedName>
    <definedName name="GRA">'Segunda Fase'!$MG$10:$MG$13</definedName>
    <definedName name="GRB">'Segunda Fase'!$MH$10:$MH$13</definedName>
    <definedName name="GRC">'Segunda Fase'!$MI$10:$MI$13</definedName>
    <definedName name="GRD">'Segunda Fase'!$MJ$10:$MJ$13</definedName>
    <definedName name="GRE">'Segunda Fase'!$MK$10:$MK$13</definedName>
    <definedName name="GRF">'Segunda Fase'!$ML$10:$ML$13</definedName>
    <definedName name="GRG">'Segunda Fase'!$MM$10:$MM$13</definedName>
    <definedName name="GRH">'Segunda Fase'!$MN$10:$MN$13</definedName>
    <definedName name="Grupo">Terceros!$N$5:$W$16</definedName>
    <definedName name="PERWZ">Formulario!$AB$94</definedName>
    <definedName name="PERXY">Formulario!$X$94</definedName>
    <definedName name="PRIMERO">Formulario!$X$87</definedName>
    <definedName name="_xlnm.Print_Area" localSheetId="20">Formulario!$A$1:$AC$123</definedName>
    <definedName name="_xlnm.Print_Titles" localSheetId="19">'Primera Fase'!$A:$B</definedName>
    <definedName name="_xlnm.Print_Titles" localSheetId="21">'Segunda Fase'!$A:$B</definedName>
    <definedName name="Recaudo">'Resumen (Summary)'!$S$2</definedName>
    <definedName name="SEGUNDO">Formulario!$X$99</definedName>
    <definedName name="TERCERO">Formulario!$X$102</definedName>
    <definedName name="TERCEROS">Terceros!$N$5:$L1048571</definedName>
    <definedName name="THIRD1">Terceros!$C$49:$L$53</definedName>
    <definedName name="THIRD2">Terceros!$C$56:$L$60</definedName>
    <definedName name="THIRD3">Terceros!$C$63:$L$67</definedName>
    <definedName name="THIRD4">Terceros!$C$70:$L$74</definedName>
    <definedName name="THIRD5">Terceros!$C$77:$L$81</definedName>
    <definedName name="THIRD6">Terceros!$C$84:$L$88</definedName>
    <definedName name="THIRD7">Terceros!$C$91:$L$95</definedName>
    <definedName name="THIRD8">Terceros!$C$98:$L$102</definedName>
    <definedName name="WinnerA1">'- A -'!$G$17</definedName>
    <definedName name="WinnerA2">'- A -'!$G$18</definedName>
    <definedName name="WinnerB1">'- B -'!$G$17</definedName>
    <definedName name="WinnerB2">'- B -'!$G$18</definedName>
    <definedName name="WinnerC1">'- C -'!$G$17</definedName>
    <definedName name="WinnerC2">'- C -'!$G$18</definedName>
    <definedName name="WinnerD1">'- D -'!$G$17</definedName>
    <definedName name="WinnerD2">'- D -'!$G$18</definedName>
    <definedName name="WinnerE1">'- E -'!$G$17</definedName>
    <definedName name="WinnerE2">'- E -'!$G$18</definedName>
    <definedName name="WinnerF1">'- F -'!$G$17</definedName>
    <definedName name="WinnerF2">'- F -'!$G$18</definedName>
    <definedName name="WinnerG1">'- G -'!$G$17</definedName>
    <definedName name="WinnerG2">'- G -'!$G$18</definedName>
    <definedName name="WinnerH1">'- H -'!$G$17</definedName>
    <definedName name="WinnerH2">'- H -'!$G$18</definedName>
    <definedName name="WinnerI1">'- I -'!$G$17</definedName>
    <definedName name="WinnerI2">'- I -'!$G$18</definedName>
    <definedName name="WinnerJ1">'- J -'!$G$17</definedName>
    <definedName name="WinnerJ2">'- J -'!$G$18</definedName>
    <definedName name="WinnerK1">'- K -'!$G$17</definedName>
    <definedName name="WinnerK2">'- K -'!$G$18</definedName>
    <definedName name="WinnerL1">'- L -'!$G$17</definedName>
    <definedName name="WinnerL2">'- L -'!$G$18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A94" i="25" l="1"/>
  <c r="AA84" i="25"/>
  <c r="T76" i="25"/>
  <c r="T96" i="25"/>
  <c r="L101" i="25"/>
  <c r="L91" i="25"/>
  <c r="L81" i="25"/>
  <c r="L71" i="25"/>
  <c r="E104" i="25"/>
  <c r="E99" i="25"/>
  <c r="E94" i="25"/>
  <c r="E89" i="25"/>
  <c r="E84" i="25"/>
  <c r="E79" i="25"/>
  <c r="E74" i="25"/>
  <c r="E69" i="25"/>
  <c r="E51" i="41"/>
  <c r="E39" i="41"/>
  <c r="E35" i="41"/>
  <c r="E13" i="41"/>
  <c r="J40" i="42"/>
  <c r="J41" i="42"/>
  <c r="J42" i="42"/>
  <c r="E55" i="41" s="1"/>
  <c r="J43" i="42"/>
  <c r="J44" i="42"/>
  <c r="J45" i="42"/>
  <c r="E67" i="41" s="1"/>
  <c r="J46" i="42"/>
  <c r="E71" i="41" s="1"/>
  <c r="B99" i="42" l="1"/>
  <c r="B92" i="42"/>
  <c r="B85" i="42"/>
  <c r="B78" i="42"/>
  <c r="B71" i="42"/>
  <c r="B64" i="42"/>
  <c r="B57" i="42"/>
  <c r="C4" i="28"/>
  <c r="D4" i="28"/>
  <c r="E4" i="28"/>
  <c r="F4" i="28"/>
  <c r="AM4" i="28" s="1"/>
  <c r="G4" i="28"/>
  <c r="AZ4" i="28" s="1"/>
  <c r="H4" i="28"/>
  <c r="I4" i="28"/>
  <c r="BY4" i="28" s="1"/>
  <c r="J4" i="28"/>
  <c r="DH4" i="28" s="1"/>
  <c r="K4" i="28"/>
  <c r="AP4" i="28" s="1"/>
  <c r="L4" i="28"/>
  <c r="BJ4" i="28" s="1"/>
  <c r="M4" i="28"/>
  <c r="N4" i="28"/>
  <c r="BB4" i="28" s="1"/>
  <c r="DW4" i="28" s="1"/>
  <c r="O4" i="28"/>
  <c r="P4" i="28"/>
  <c r="Q4" i="28"/>
  <c r="R4" i="28"/>
  <c r="S4" i="28"/>
  <c r="T4" i="28"/>
  <c r="BL4" i="28" s="1"/>
  <c r="DY4" i="28" s="1"/>
  <c r="U4" i="28"/>
  <c r="CX4" i="28" s="1"/>
  <c r="V4" i="28"/>
  <c r="CP4" i="28" s="1"/>
  <c r="EI4" i="28" s="1"/>
  <c r="FF4" i="28" s="1"/>
  <c r="W4" i="28"/>
  <c r="DC4" i="28" s="1"/>
  <c r="X4" i="28"/>
  <c r="CI4" i="28" s="1"/>
  <c r="Y4" i="28"/>
  <c r="BT4" i="28" s="1"/>
  <c r="Z4" i="28"/>
  <c r="CK4" i="28" s="1"/>
  <c r="EG4" i="28" s="1"/>
  <c r="AA4" i="28"/>
  <c r="AB4" i="28"/>
  <c r="AC4" i="28"/>
  <c r="AD4" i="28"/>
  <c r="BV4" i="28" s="1"/>
  <c r="AE4" i="28"/>
  <c r="AF4" i="28"/>
  <c r="CF4" i="28" s="1"/>
  <c r="AG4" i="28"/>
  <c r="CU4" i="28" s="1"/>
  <c r="EV4" i="28" s="1"/>
  <c r="AH4" i="28"/>
  <c r="DE4" i="28" s="1"/>
  <c r="EX4" i="28" s="1"/>
  <c r="AK4" i="28"/>
  <c r="AL4" i="28"/>
  <c r="AQ4" i="28"/>
  <c r="AR4" i="28"/>
  <c r="AS4" i="28"/>
  <c r="AU4" i="28"/>
  <c r="AV4" i="28"/>
  <c r="AW4" i="28"/>
  <c r="BA4" i="28"/>
  <c r="BC4" i="28"/>
  <c r="BE4" i="28"/>
  <c r="BF4" i="28"/>
  <c r="BH4" i="28" s="1"/>
  <c r="BG4" i="28"/>
  <c r="BK4" i="28"/>
  <c r="BM4" i="28"/>
  <c r="BO4" i="28"/>
  <c r="BP4" i="28"/>
  <c r="BQ4" i="28"/>
  <c r="BR4" i="28"/>
  <c r="BU4" i="28"/>
  <c r="BZ4" i="28"/>
  <c r="CA4" i="28"/>
  <c r="CB4" i="28"/>
  <c r="CD4" i="28"/>
  <c r="CE4" i="28"/>
  <c r="CG4" i="28"/>
  <c r="CJ4" i="28"/>
  <c r="CL4" i="28"/>
  <c r="CN4" i="28"/>
  <c r="CO4" i="28"/>
  <c r="CQ4" i="28"/>
  <c r="CS4" i="28"/>
  <c r="CT4" i="28"/>
  <c r="CV4" i="28"/>
  <c r="CY4" i="28"/>
  <c r="CZ4" i="28"/>
  <c r="DA4" i="28"/>
  <c r="DD4" i="28"/>
  <c r="DF4" i="28" s="1"/>
  <c r="DI4" i="28"/>
  <c r="DJ4" i="28"/>
  <c r="ES4" i="28" s="1"/>
  <c r="FP4" i="28" s="1"/>
  <c r="DK4" i="28"/>
  <c r="DM4" i="28"/>
  <c r="DN4" i="28"/>
  <c r="FA4" i="28" s="1"/>
  <c r="DO4" i="28"/>
  <c r="DS4" i="28"/>
  <c r="DU4" i="28"/>
  <c r="DX4" i="28"/>
  <c r="DZ4" i="28"/>
  <c r="EB4" i="28"/>
  <c r="EC4" i="28"/>
  <c r="EE4" i="28" s="1"/>
  <c r="EH4" i="28"/>
  <c r="EJ4" i="28"/>
  <c r="EL4" i="28"/>
  <c r="EM4" i="28"/>
  <c r="EO4" i="28"/>
  <c r="ER4" i="28"/>
  <c r="ET4" i="28"/>
  <c r="EW4" i="28"/>
  <c r="FB4" i="28"/>
  <c r="FD4" i="28"/>
  <c r="FG4" i="28"/>
  <c r="FI4" i="28"/>
  <c r="FK4" i="28"/>
  <c r="FL4" i="28"/>
  <c r="FQ4" i="28"/>
  <c r="FS4" i="28"/>
  <c r="FV4" i="28"/>
  <c r="FX4" i="28"/>
  <c r="GA4" i="28"/>
  <c r="GC4" i="28"/>
  <c r="GF4" i="28"/>
  <c r="GK4" i="28"/>
  <c r="C5" i="28"/>
  <c r="D5" i="28"/>
  <c r="E5" i="28"/>
  <c r="CS5" i="28" s="1"/>
  <c r="F5" i="28"/>
  <c r="G5" i="28"/>
  <c r="H5" i="28"/>
  <c r="I5" i="28"/>
  <c r="BY5" i="28" s="1"/>
  <c r="J5" i="28"/>
  <c r="K5" i="28"/>
  <c r="AP5" i="28" s="1"/>
  <c r="L5" i="28"/>
  <c r="BJ5" i="28" s="1"/>
  <c r="M5" i="28"/>
  <c r="AU5" i="28" s="1"/>
  <c r="N5" i="28"/>
  <c r="BB5" i="28" s="1"/>
  <c r="DW5" i="28" s="1"/>
  <c r="O5" i="28"/>
  <c r="CD5" i="28" s="1"/>
  <c r="P5" i="28"/>
  <c r="DJ5" i="28" s="1"/>
  <c r="ES5" i="28" s="1"/>
  <c r="Q5" i="28"/>
  <c r="CN5" i="28" s="1"/>
  <c r="R5" i="28"/>
  <c r="S5" i="28"/>
  <c r="T5" i="28"/>
  <c r="U5" i="28"/>
  <c r="CX5" i="28" s="1"/>
  <c r="V5" i="28"/>
  <c r="W5" i="28"/>
  <c r="X5" i="28"/>
  <c r="Y5" i="28"/>
  <c r="Z5" i="28"/>
  <c r="CK5" i="28" s="1"/>
  <c r="AA5" i="28"/>
  <c r="AB5" i="28"/>
  <c r="BG5" i="28" s="1"/>
  <c r="AC5" i="28"/>
  <c r="BQ5" i="28" s="1"/>
  <c r="AD5" i="28"/>
  <c r="AE5" i="28"/>
  <c r="AF5" i="28"/>
  <c r="AG5" i="28"/>
  <c r="AH5" i="28"/>
  <c r="AK5" i="28"/>
  <c r="AL5" i="28"/>
  <c r="AM5" i="28"/>
  <c r="AQ5" i="28"/>
  <c r="AS5" i="28"/>
  <c r="AV5" i="28"/>
  <c r="AW5" i="28"/>
  <c r="AX5" i="28"/>
  <c r="AZ5" i="28"/>
  <c r="BA5" i="28"/>
  <c r="BC5" i="28"/>
  <c r="BE5" i="28"/>
  <c r="BF5" i="28"/>
  <c r="BH5" i="28" s="1"/>
  <c r="BK5" i="28"/>
  <c r="BL5" i="28"/>
  <c r="BP5" i="28"/>
  <c r="BR5" i="28"/>
  <c r="BT5" i="28"/>
  <c r="BU5" i="28"/>
  <c r="BV5" i="28"/>
  <c r="BZ5" i="28"/>
  <c r="CA5" i="28"/>
  <c r="CB5" i="28"/>
  <c r="CE5" i="28"/>
  <c r="EN5" i="28" s="1"/>
  <c r="CF5" i="28"/>
  <c r="CI5" i="28"/>
  <c r="CJ5" i="28"/>
  <c r="CO5" i="28"/>
  <c r="EI5" i="28" s="1"/>
  <c r="FF5" i="28" s="1"/>
  <c r="CP5" i="28"/>
  <c r="CQ5" i="28"/>
  <c r="CT5" i="28"/>
  <c r="CU5" i="28"/>
  <c r="CV5" i="28"/>
  <c r="CY5" i="28"/>
  <c r="CZ5" i="28"/>
  <c r="DA5" i="28"/>
  <c r="DC5" i="28"/>
  <c r="DD5" i="28"/>
  <c r="DF5" i="28" s="1"/>
  <c r="DE5" i="28"/>
  <c r="DH5" i="28"/>
  <c r="DI5" i="28"/>
  <c r="DK5" i="28"/>
  <c r="DN5" i="28"/>
  <c r="DO5" i="28"/>
  <c r="DS5" i="28"/>
  <c r="DU5" i="28" s="1"/>
  <c r="DT5" i="28"/>
  <c r="DX5" i="28"/>
  <c r="DZ5" i="28"/>
  <c r="EB5" i="28"/>
  <c r="EC5" i="28"/>
  <c r="EE5" i="28"/>
  <c r="EH5" i="28"/>
  <c r="EJ5" i="28"/>
  <c r="EL5" i="28"/>
  <c r="EM5" i="28"/>
  <c r="EO5" i="28" s="1"/>
  <c r="EQ5" i="28"/>
  <c r="ER5" i="28"/>
  <c r="EW5" i="28"/>
  <c r="FR5" i="28" s="1"/>
  <c r="GB5" i="28" s="1"/>
  <c r="EX5" i="28"/>
  <c r="EY5" i="28"/>
  <c r="FB5" i="28"/>
  <c r="FD5" i="28" s="1"/>
  <c r="FC5" i="28"/>
  <c r="FG5" i="28"/>
  <c r="FI5" i="28"/>
  <c r="FL5" i="28"/>
  <c r="FN5" i="28"/>
  <c r="FQ5" i="28"/>
  <c r="FS5" i="28"/>
  <c r="FV5" i="28"/>
  <c r="FX5" i="28"/>
  <c r="GA5" i="28"/>
  <c r="GF5" i="28"/>
  <c r="GH5" i="28"/>
  <c r="GK5" i="28"/>
  <c r="GM5" i="28" s="1"/>
  <c r="C6" i="28"/>
  <c r="D6" i="28"/>
  <c r="AK6" i="28" s="1"/>
  <c r="E6" i="28"/>
  <c r="CS6" i="28" s="1"/>
  <c r="F6" i="28"/>
  <c r="AM6" i="28" s="1"/>
  <c r="G6" i="28"/>
  <c r="AZ6" i="28" s="1"/>
  <c r="H6" i="28"/>
  <c r="I6" i="28"/>
  <c r="J6" i="28"/>
  <c r="K6" i="28"/>
  <c r="L6" i="28"/>
  <c r="M6" i="28"/>
  <c r="AU6" i="28" s="1"/>
  <c r="N6" i="28"/>
  <c r="BB6" i="28" s="1"/>
  <c r="DW6" i="28" s="1"/>
  <c r="O6" i="28"/>
  <c r="CD6" i="28" s="1"/>
  <c r="P6" i="28"/>
  <c r="DJ6" i="28" s="1"/>
  <c r="Q6" i="28"/>
  <c r="CN6" i="28" s="1"/>
  <c r="R6" i="28"/>
  <c r="CZ6" i="28" s="1"/>
  <c r="S6" i="28"/>
  <c r="BE6" i="28" s="1"/>
  <c r="T6" i="28"/>
  <c r="U6" i="28"/>
  <c r="V6" i="28"/>
  <c r="W6" i="28"/>
  <c r="X6" i="28"/>
  <c r="Y6" i="28"/>
  <c r="Z6" i="28"/>
  <c r="AA6" i="28"/>
  <c r="AB6" i="28"/>
  <c r="BG6" i="28" s="1"/>
  <c r="DO6" i="28" s="1"/>
  <c r="FA6" i="28" s="1"/>
  <c r="AC6" i="28"/>
  <c r="BQ6" i="28" s="1"/>
  <c r="EB6" i="28" s="1"/>
  <c r="AD6" i="28"/>
  <c r="BV6" i="28" s="1"/>
  <c r="AE6" i="28"/>
  <c r="CA6" i="28" s="1"/>
  <c r="AF6" i="28"/>
  <c r="CF6" i="28" s="1"/>
  <c r="EN6" i="28" s="1"/>
  <c r="AG6" i="28"/>
  <c r="AH6" i="28"/>
  <c r="AL6" i="28"/>
  <c r="AN6" i="28"/>
  <c r="AP6" i="28"/>
  <c r="AQ6" i="28"/>
  <c r="AV6" i="28"/>
  <c r="AW6" i="28"/>
  <c r="AX6" i="28"/>
  <c r="BA6" i="28"/>
  <c r="BC6" i="28"/>
  <c r="BF6" i="28"/>
  <c r="BH6" i="28"/>
  <c r="BJ6" i="28"/>
  <c r="BK6" i="28"/>
  <c r="BL6" i="28"/>
  <c r="BP6" i="28"/>
  <c r="BR6" i="28"/>
  <c r="BT6" i="28"/>
  <c r="BU6" i="28"/>
  <c r="BY6" i="28"/>
  <c r="BZ6" i="28"/>
  <c r="CE6" i="28"/>
  <c r="CG6" i="28"/>
  <c r="CI6" i="28"/>
  <c r="CJ6" i="28"/>
  <c r="CK6" i="28"/>
  <c r="EG6" i="28" s="1"/>
  <c r="CL6" i="28"/>
  <c r="CO6" i="28"/>
  <c r="CP6" i="28"/>
  <c r="CQ6" i="28"/>
  <c r="CT6" i="28"/>
  <c r="EV6" i="28" s="1"/>
  <c r="CU6" i="28"/>
  <c r="CX6" i="28"/>
  <c r="CY6" i="28"/>
  <c r="DC6" i="28"/>
  <c r="DD6" i="28"/>
  <c r="EX6" i="28" s="1"/>
  <c r="FR6" i="28" s="1"/>
  <c r="DE6" i="28"/>
  <c r="DF6" i="28"/>
  <c r="DH6" i="28"/>
  <c r="DI6" i="28"/>
  <c r="DK6" i="28" s="1"/>
  <c r="DN6" i="28"/>
  <c r="DP6" i="28"/>
  <c r="DR6" i="28"/>
  <c r="DS6" i="28"/>
  <c r="DT6" i="28"/>
  <c r="DU6" i="28"/>
  <c r="DX6" i="28"/>
  <c r="DZ6" i="28"/>
  <c r="EC6" i="28"/>
  <c r="EE6" i="28"/>
  <c r="EH6" i="28"/>
  <c r="EI6" i="28"/>
  <c r="EM6" i="28"/>
  <c r="FH6" i="28" s="1"/>
  <c r="EO6" i="28"/>
  <c r="ER6" i="28"/>
  <c r="ET6" i="28" s="1"/>
  <c r="EW6" i="28"/>
  <c r="EY6" i="28"/>
  <c r="FB6" i="28"/>
  <c r="FD6" i="28"/>
  <c r="FG6" i="28"/>
  <c r="FL6" i="28"/>
  <c r="FN6" i="28"/>
  <c r="FQ6" i="28"/>
  <c r="FS6" i="28"/>
  <c r="FV6" i="28"/>
  <c r="FX6" i="28"/>
  <c r="GA6" i="28"/>
  <c r="GC6" i="28"/>
  <c r="GF6" i="28"/>
  <c r="GH6" i="28"/>
  <c r="GK6" i="28"/>
  <c r="C7" i="28"/>
  <c r="D7" i="28"/>
  <c r="AK7" i="28" s="1"/>
  <c r="E7" i="28"/>
  <c r="CS7" i="28" s="1"/>
  <c r="F7" i="28"/>
  <c r="AM7" i="28" s="1"/>
  <c r="DR7" i="28" s="1"/>
  <c r="G7" i="28"/>
  <c r="AZ7" i="28" s="1"/>
  <c r="H7" i="28"/>
  <c r="AW7" i="28" s="1"/>
  <c r="I7" i="28"/>
  <c r="J7" i="28"/>
  <c r="K7" i="28"/>
  <c r="L7" i="28"/>
  <c r="M7" i="28"/>
  <c r="AU7" i="28" s="1"/>
  <c r="N7" i="28"/>
  <c r="O7" i="28"/>
  <c r="P7" i="28"/>
  <c r="Q7" i="28"/>
  <c r="CN7" i="28" s="1"/>
  <c r="R7" i="28"/>
  <c r="S7" i="28"/>
  <c r="T7" i="28"/>
  <c r="U7" i="28"/>
  <c r="CX7" i="28" s="1"/>
  <c r="V7" i="28"/>
  <c r="W7" i="28"/>
  <c r="DC7" i="28" s="1"/>
  <c r="X7" i="28"/>
  <c r="Y7" i="28"/>
  <c r="Z7" i="28"/>
  <c r="AA7" i="28"/>
  <c r="AB7" i="28"/>
  <c r="BG7" i="28" s="1"/>
  <c r="AC7" i="28"/>
  <c r="AD7" i="28"/>
  <c r="BV7" i="28" s="1"/>
  <c r="ED7" i="28" s="1"/>
  <c r="FM7" i="28" s="1"/>
  <c r="FZ7" i="28" s="1"/>
  <c r="AE7" i="28"/>
  <c r="AF7" i="28"/>
  <c r="CF7" i="28" s="1"/>
  <c r="EN7" i="28" s="1"/>
  <c r="FH7" i="28" s="1"/>
  <c r="AG7" i="28"/>
  <c r="CU7" i="28" s="1"/>
  <c r="EV7" i="28" s="1"/>
  <c r="AH7" i="28"/>
  <c r="DE7" i="28" s="1"/>
  <c r="AL7" i="28"/>
  <c r="AN7" i="28"/>
  <c r="AP7" i="28"/>
  <c r="AQ7" i="28"/>
  <c r="DM7" i="28" s="1"/>
  <c r="AR7" i="28"/>
  <c r="AS7" i="28"/>
  <c r="AV7" i="28"/>
  <c r="AX7" i="28"/>
  <c r="BA7" i="28"/>
  <c r="BC7" i="28" s="1"/>
  <c r="BB7" i="28"/>
  <c r="BE7" i="28"/>
  <c r="BF7" i="28"/>
  <c r="BJ7" i="28"/>
  <c r="BK7" i="28"/>
  <c r="BL7" i="28"/>
  <c r="DY7" i="28" s="1"/>
  <c r="BM7" i="28"/>
  <c r="BO7" i="28"/>
  <c r="BP7" i="28"/>
  <c r="BR7" i="28" s="1"/>
  <c r="BT7" i="28"/>
  <c r="BU7" i="28"/>
  <c r="BW7" i="28"/>
  <c r="BY7" i="28"/>
  <c r="BZ7" i="28"/>
  <c r="CB7" i="28" s="1"/>
  <c r="CA7" i="28"/>
  <c r="CD7" i="28"/>
  <c r="CE7" i="28"/>
  <c r="CG7" i="28"/>
  <c r="CI7" i="28"/>
  <c r="CJ7" i="28"/>
  <c r="CK7" i="28"/>
  <c r="CL7" i="28"/>
  <c r="CO7" i="28"/>
  <c r="CP7" i="28"/>
  <c r="CT7" i="28"/>
  <c r="CV7" i="28"/>
  <c r="CY7" i="28"/>
  <c r="CZ7" i="28"/>
  <c r="DA7" i="28"/>
  <c r="DD7" i="28"/>
  <c r="DF7" i="28"/>
  <c r="DH7" i="28"/>
  <c r="DI7" i="28"/>
  <c r="DK7" i="28" s="1"/>
  <c r="DJ7" i="28"/>
  <c r="DN7" i="28"/>
  <c r="DS7" i="28"/>
  <c r="DT7" i="28"/>
  <c r="FC7" i="28" s="1"/>
  <c r="FU7" i="28" s="1"/>
  <c r="DU7" i="28"/>
  <c r="DW7" i="28"/>
  <c r="DX7" i="28"/>
  <c r="EC7" i="28"/>
  <c r="EE7" i="28"/>
  <c r="EH7" i="28"/>
  <c r="EJ7" i="28"/>
  <c r="EL7" i="28"/>
  <c r="EM7" i="28"/>
  <c r="EO7" i="28"/>
  <c r="ER7" i="28"/>
  <c r="ET7" i="28" s="1"/>
  <c r="EW7" i="28"/>
  <c r="EY7" i="28" s="1"/>
  <c r="EX7" i="28"/>
  <c r="FB7" i="28"/>
  <c r="FD7" i="28"/>
  <c r="FG7" i="28"/>
  <c r="FL7" i="28"/>
  <c r="FN7" i="28"/>
  <c r="FQ7" i="28"/>
  <c r="FR7" i="28"/>
  <c r="FV7" i="28"/>
  <c r="GA7" i="28"/>
  <c r="GC7" i="28"/>
  <c r="GF7" i="28"/>
  <c r="GH7" i="28"/>
  <c r="GK7" i="28"/>
  <c r="GM7" i="28"/>
  <c r="C8" i="28"/>
  <c r="D8" i="28"/>
  <c r="E8" i="28"/>
  <c r="F8" i="28"/>
  <c r="AM8" i="28" s="1"/>
  <c r="G8" i="28"/>
  <c r="AZ8" i="28" s="1"/>
  <c r="H8" i="28"/>
  <c r="I8" i="28"/>
  <c r="BY8" i="28" s="1"/>
  <c r="J8" i="28"/>
  <c r="DH8" i="28" s="1"/>
  <c r="K8" i="28"/>
  <c r="AP8" i="28" s="1"/>
  <c r="L8" i="28"/>
  <c r="BJ8" i="28" s="1"/>
  <c r="M8" i="28"/>
  <c r="N8" i="28"/>
  <c r="BB8" i="28" s="1"/>
  <c r="O8" i="28"/>
  <c r="P8" i="28"/>
  <c r="Q8" i="28"/>
  <c r="R8" i="28"/>
  <c r="S8" i="28"/>
  <c r="T8" i="28"/>
  <c r="BL8" i="28" s="1"/>
  <c r="DY8" i="28" s="1"/>
  <c r="U8" i="28"/>
  <c r="CX8" i="28" s="1"/>
  <c r="V8" i="28"/>
  <c r="W8" i="28"/>
  <c r="X8" i="28"/>
  <c r="CI8" i="28" s="1"/>
  <c r="Y8" i="28"/>
  <c r="Z8" i="28"/>
  <c r="CK8" i="28" s="1"/>
  <c r="EG8" i="28" s="1"/>
  <c r="AA8" i="28"/>
  <c r="AB8" i="28"/>
  <c r="AC8" i="28"/>
  <c r="AD8" i="28"/>
  <c r="BV8" i="28" s="1"/>
  <c r="AE8" i="28"/>
  <c r="AF8" i="28"/>
  <c r="AG8" i="28"/>
  <c r="CU8" i="28" s="1"/>
  <c r="EV8" i="28" s="1"/>
  <c r="AH8" i="28"/>
  <c r="AK8" i="28"/>
  <c r="AL8" i="28"/>
  <c r="AQ8" i="28"/>
  <c r="AR8" i="28"/>
  <c r="AU8" i="28"/>
  <c r="AV8" i="28"/>
  <c r="BA8" i="28"/>
  <c r="BC8" i="28"/>
  <c r="BE8" i="28"/>
  <c r="BF8" i="28"/>
  <c r="DO8" i="28" s="1"/>
  <c r="BG8" i="28"/>
  <c r="BH8" i="28"/>
  <c r="BK8" i="28"/>
  <c r="BM8" i="28"/>
  <c r="BO8" i="28"/>
  <c r="BP8" i="28"/>
  <c r="BR8" i="28" s="1"/>
  <c r="BQ8" i="28"/>
  <c r="BT8" i="28"/>
  <c r="BU8" i="28"/>
  <c r="BZ8" i="28"/>
  <c r="CA8" i="28"/>
  <c r="EL8" i="28" s="1"/>
  <c r="CB8" i="28"/>
  <c r="CD8" i="28"/>
  <c r="CE8" i="28"/>
  <c r="CJ8" i="28"/>
  <c r="CL8" i="28"/>
  <c r="CN8" i="28"/>
  <c r="CO8" i="28"/>
  <c r="EI8" i="28" s="1"/>
  <c r="FF8" i="28" s="1"/>
  <c r="CP8" i="28"/>
  <c r="CQ8" i="28"/>
  <c r="CS8" i="28"/>
  <c r="CT8" i="28"/>
  <c r="CV8" i="28"/>
  <c r="CY8" i="28"/>
  <c r="EQ8" i="28" s="1"/>
  <c r="CZ8" i="28"/>
  <c r="DC8" i="28"/>
  <c r="DD8" i="28"/>
  <c r="DE8" i="28"/>
  <c r="DI8" i="28"/>
  <c r="ES8" i="28" s="1"/>
  <c r="FP8" i="28" s="1"/>
  <c r="DJ8" i="28"/>
  <c r="DK8" i="28"/>
  <c r="DN8" i="28"/>
  <c r="DP8" i="28" s="1"/>
  <c r="DS8" i="28"/>
  <c r="DU8" i="28"/>
  <c r="DW8" i="28"/>
  <c r="DX8" i="28"/>
  <c r="EB8" i="28"/>
  <c r="EC8" i="28"/>
  <c r="EE8" i="28" s="1"/>
  <c r="EH8" i="28"/>
  <c r="EJ8" i="28"/>
  <c r="EM8" i="28"/>
  <c r="ER8" i="28"/>
  <c r="ET8" i="28"/>
  <c r="EW8" i="28"/>
  <c r="EY8" i="28"/>
  <c r="FA8" i="28"/>
  <c r="FB8" i="28"/>
  <c r="FD8" i="28"/>
  <c r="FG8" i="28"/>
  <c r="FL8" i="28"/>
  <c r="FQ8" i="28"/>
  <c r="FS8" i="28"/>
  <c r="FV8" i="28"/>
  <c r="GA8" i="28"/>
  <c r="GC8" i="28"/>
  <c r="GF8" i="28"/>
  <c r="GK8" i="28"/>
  <c r="GM8" i="28" s="1"/>
  <c r="C9" i="28"/>
  <c r="D9" i="28"/>
  <c r="AK9" i="28" s="1"/>
  <c r="E9" i="28"/>
  <c r="CS9" i="28" s="1"/>
  <c r="F9" i="28"/>
  <c r="G9" i="28"/>
  <c r="H9" i="28"/>
  <c r="I9" i="28"/>
  <c r="BY9" i="28" s="1"/>
  <c r="J9" i="28"/>
  <c r="K9" i="28"/>
  <c r="AP9" i="28" s="1"/>
  <c r="L9" i="28"/>
  <c r="M9" i="28"/>
  <c r="AU9" i="28" s="1"/>
  <c r="N9" i="28"/>
  <c r="BB9" i="28" s="1"/>
  <c r="DW9" i="28" s="1"/>
  <c r="O9" i="28"/>
  <c r="CD9" i="28" s="1"/>
  <c r="P9" i="28"/>
  <c r="DJ9" i="28" s="1"/>
  <c r="ES9" i="28" s="1"/>
  <c r="FP9" i="28" s="1"/>
  <c r="Q9" i="28"/>
  <c r="CN9" i="28" s="1"/>
  <c r="R9" i="28"/>
  <c r="S9" i="28"/>
  <c r="T9" i="28"/>
  <c r="U9" i="28"/>
  <c r="CX9" i="28" s="1"/>
  <c r="V9" i="28"/>
  <c r="W9" i="28"/>
  <c r="X9" i="28"/>
  <c r="CI9" i="28" s="1"/>
  <c r="Y9" i="28"/>
  <c r="BT9" i="28" s="1"/>
  <c r="Z9" i="28"/>
  <c r="CK9" i="28" s="1"/>
  <c r="AA9" i="28"/>
  <c r="AB9" i="28"/>
  <c r="BG9" i="28" s="1"/>
  <c r="DO9" i="28" s="1"/>
  <c r="FA9" i="28" s="1"/>
  <c r="AC9" i="28"/>
  <c r="BQ9" i="28" s="1"/>
  <c r="AD9" i="28"/>
  <c r="AE9" i="28"/>
  <c r="AF9" i="28"/>
  <c r="AG9" i="28"/>
  <c r="AH9" i="28"/>
  <c r="AL9" i="28"/>
  <c r="AM9" i="28"/>
  <c r="DR9" i="28" s="1"/>
  <c r="AN9" i="28"/>
  <c r="AQ9" i="28"/>
  <c r="AR9" i="28"/>
  <c r="DM9" i="28" s="1"/>
  <c r="AS9" i="28"/>
  <c r="AV9" i="28"/>
  <c r="AW9" i="28"/>
  <c r="AX9" i="28"/>
  <c r="AZ9" i="28"/>
  <c r="BA9" i="28"/>
  <c r="BC9" i="28"/>
  <c r="BE9" i="28"/>
  <c r="BF9" i="28"/>
  <c r="BH9" i="28" s="1"/>
  <c r="BJ9" i="28"/>
  <c r="BK9" i="28"/>
  <c r="BM9" i="28" s="1"/>
  <c r="BL9" i="28"/>
  <c r="BP9" i="28"/>
  <c r="BR9" i="28"/>
  <c r="BU9" i="28"/>
  <c r="BW9" i="28" s="1"/>
  <c r="BV9" i="28"/>
  <c r="BZ9" i="28"/>
  <c r="CA9" i="28"/>
  <c r="CB9" i="28"/>
  <c r="CE9" i="28"/>
  <c r="CF9" i="28"/>
  <c r="CG9" i="28"/>
  <c r="CJ9" i="28"/>
  <c r="CO9" i="28"/>
  <c r="CP9" i="28"/>
  <c r="CQ9" i="28"/>
  <c r="CT9" i="28"/>
  <c r="CV9" i="28" s="1"/>
  <c r="CU9" i="28"/>
  <c r="CY9" i="28"/>
  <c r="CZ9" i="28"/>
  <c r="DA9" i="28"/>
  <c r="DC9" i="28"/>
  <c r="DD9" i="28"/>
  <c r="EX9" i="28" s="1"/>
  <c r="DE9" i="28"/>
  <c r="DF9" i="28"/>
  <c r="DH9" i="28"/>
  <c r="DI9" i="28"/>
  <c r="DK9" i="28"/>
  <c r="DN9" i="28"/>
  <c r="DP9" i="28"/>
  <c r="DS9" i="28"/>
  <c r="DT9" i="28"/>
  <c r="DX9" i="28"/>
  <c r="DY9" i="28"/>
  <c r="DZ9" i="28"/>
  <c r="EC9" i="28"/>
  <c r="ED9" i="28"/>
  <c r="EE9" i="28"/>
  <c r="EH9" i="28"/>
  <c r="EJ9" i="28"/>
  <c r="EL9" i="28"/>
  <c r="EM9" i="28"/>
  <c r="EN9" i="28"/>
  <c r="EQ9" i="28"/>
  <c r="ER9" i="28"/>
  <c r="ET9" i="28" s="1"/>
  <c r="EV9" i="28"/>
  <c r="EW9" i="28"/>
  <c r="FB9" i="28"/>
  <c r="FG9" i="28"/>
  <c r="FI9" i="28"/>
  <c r="FL9" i="28"/>
  <c r="FN9" i="28" s="1"/>
  <c r="FM9" i="28"/>
  <c r="FQ9" i="28"/>
  <c r="FS9" i="28"/>
  <c r="FV9" i="28"/>
  <c r="FX9" i="28"/>
  <c r="FZ9" i="28"/>
  <c r="GA9" i="28"/>
  <c r="GF9" i="28"/>
  <c r="GH9" i="28" s="1"/>
  <c r="GK9" i="28"/>
  <c r="GM9" i="28"/>
  <c r="C10" i="28"/>
  <c r="D10" i="28"/>
  <c r="E10" i="28"/>
  <c r="F10" i="28"/>
  <c r="AM10" i="28" s="1"/>
  <c r="DR10" i="28" s="1"/>
  <c r="G10" i="28"/>
  <c r="AZ10" i="28" s="1"/>
  <c r="H10" i="28"/>
  <c r="I10" i="28"/>
  <c r="J10" i="28"/>
  <c r="K10" i="28"/>
  <c r="L10" i="28"/>
  <c r="M10" i="28"/>
  <c r="AU10" i="28" s="1"/>
  <c r="N10" i="28"/>
  <c r="O10" i="28"/>
  <c r="P10" i="28"/>
  <c r="Q10" i="28"/>
  <c r="CN10" i="28" s="1"/>
  <c r="R10" i="28"/>
  <c r="CZ10" i="28" s="1"/>
  <c r="S10" i="28"/>
  <c r="T10" i="28"/>
  <c r="BL10" i="28" s="1"/>
  <c r="DY10" i="28" s="1"/>
  <c r="FK10" i="28" s="1"/>
  <c r="U10" i="28"/>
  <c r="V10" i="28"/>
  <c r="W10" i="28"/>
  <c r="DC10" i="28" s="1"/>
  <c r="X10" i="28"/>
  <c r="CI10" i="28" s="1"/>
  <c r="Y10" i="28"/>
  <c r="BT10" i="28" s="1"/>
  <c r="Z10" i="28"/>
  <c r="CK10" i="28" s="1"/>
  <c r="EG10" i="28" s="1"/>
  <c r="AA10" i="28"/>
  <c r="AR10" i="28" s="1"/>
  <c r="AB10" i="28"/>
  <c r="AC10" i="28"/>
  <c r="AD10" i="28"/>
  <c r="AE10" i="28"/>
  <c r="AF10" i="28"/>
  <c r="AG10" i="28"/>
  <c r="AH10" i="28"/>
  <c r="AK10" i="28"/>
  <c r="AL10" i="28"/>
  <c r="AN10" i="28"/>
  <c r="AP10" i="28"/>
  <c r="AQ10" i="28"/>
  <c r="DM10" i="28" s="1"/>
  <c r="AV10" i="28"/>
  <c r="AX10" i="28" s="1"/>
  <c r="AW10" i="28"/>
  <c r="BA10" i="28"/>
  <c r="BB10" i="28"/>
  <c r="BC10" i="28"/>
  <c r="BE10" i="28"/>
  <c r="BF10" i="28"/>
  <c r="BG10" i="28"/>
  <c r="BK10" i="28"/>
  <c r="BM10" i="28"/>
  <c r="BO10" i="28"/>
  <c r="BP10" i="28"/>
  <c r="BQ10" i="28"/>
  <c r="BR10" i="28"/>
  <c r="BU10" i="28"/>
  <c r="BW10" i="28" s="1"/>
  <c r="BV10" i="28"/>
  <c r="BY10" i="28"/>
  <c r="BZ10" i="28"/>
  <c r="CB10" i="28" s="1"/>
  <c r="CA10" i="28"/>
  <c r="CD10" i="28"/>
  <c r="CE10" i="28"/>
  <c r="CF10" i="28"/>
  <c r="CJ10" i="28"/>
  <c r="CL10" i="28"/>
  <c r="CO10" i="28"/>
  <c r="CP10" i="28"/>
  <c r="CQ10" i="28"/>
  <c r="CS10" i="28"/>
  <c r="CT10" i="28"/>
  <c r="CU10" i="28"/>
  <c r="CX10" i="28"/>
  <c r="CY10" i="28"/>
  <c r="DA10" i="28"/>
  <c r="DD10" i="28"/>
  <c r="EX10" i="28" s="1"/>
  <c r="DE10" i="28"/>
  <c r="DF10" i="28"/>
  <c r="DH10" i="28"/>
  <c r="DI10" i="28"/>
  <c r="DK10" i="28" s="1"/>
  <c r="DJ10" i="28"/>
  <c r="DN10" i="28"/>
  <c r="DP10" i="28"/>
  <c r="DS10" i="28"/>
  <c r="DU10" i="28"/>
  <c r="DX10" i="28"/>
  <c r="DZ10" i="28"/>
  <c r="EB10" i="28"/>
  <c r="EC10" i="28"/>
  <c r="ED10" i="28"/>
  <c r="EH10" i="28"/>
  <c r="EJ10" i="28" s="1"/>
  <c r="EM10" i="28"/>
  <c r="EO10" i="28"/>
  <c r="EQ10" i="28"/>
  <c r="ER10" i="28"/>
  <c r="ES10" i="28"/>
  <c r="ET10" i="28"/>
  <c r="EW10" i="28"/>
  <c r="EY10" i="28"/>
  <c r="FB10" i="28"/>
  <c r="FD10" i="28"/>
  <c r="FG10" i="28"/>
  <c r="FI10" i="28"/>
  <c r="FL10" i="28"/>
  <c r="FN10" i="28"/>
  <c r="FQ10" i="28"/>
  <c r="FR10" i="28"/>
  <c r="FS10" i="28"/>
  <c r="FV10" i="28"/>
  <c r="GA10" i="28"/>
  <c r="GB10" i="28"/>
  <c r="GF10" i="28"/>
  <c r="GH10" i="28"/>
  <c r="GK10" i="28"/>
  <c r="GM10" i="28"/>
  <c r="C11" i="28"/>
  <c r="D11" i="28"/>
  <c r="E11" i="28"/>
  <c r="F11" i="28"/>
  <c r="G11" i="28"/>
  <c r="H11" i="28"/>
  <c r="I11" i="28"/>
  <c r="BY11" i="28" s="1"/>
  <c r="J11" i="28"/>
  <c r="K11" i="28"/>
  <c r="AP11" i="28" s="1"/>
  <c r="L11" i="28"/>
  <c r="M11" i="28"/>
  <c r="AU11" i="28" s="1"/>
  <c r="N11" i="28"/>
  <c r="BB11" i="28" s="1"/>
  <c r="DW11" i="28" s="1"/>
  <c r="O11" i="28"/>
  <c r="CD11" i="28" s="1"/>
  <c r="P11" i="28"/>
  <c r="Q11" i="28"/>
  <c r="R11" i="28"/>
  <c r="S11" i="28"/>
  <c r="T11" i="28"/>
  <c r="U11" i="28"/>
  <c r="CX11" i="28" s="1"/>
  <c r="V11" i="28"/>
  <c r="CP11" i="28" s="1"/>
  <c r="W11" i="28"/>
  <c r="DC11" i="28" s="1"/>
  <c r="X11" i="28"/>
  <c r="Y11" i="28"/>
  <c r="BT11" i="28" s="1"/>
  <c r="Z11" i="28"/>
  <c r="CK11" i="28" s="1"/>
  <c r="AA11" i="28"/>
  <c r="AR11" i="28" s="1"/>
  <c r="AB11" i="28"/>
  <c r="BG11" i="28" s="1"/>
  <c r="AC11" i="28"/>
  <c r="AD11" i="28"/>
  <c r="AE11" i="28"/>
  <c r="CA11" i="28" s="1"/>
  <c r="AF11" i="28"/>
  <c r="AG11" i="28"/>
  <c r="AH11" i="28"/>
  <c r="DE11" i="28" s="1"/>
  <c r="AK11" i="28"/>
  <c r="AL11" i="28"/>
  <c r="AM11" i="28"/>
  <c r="AQ11" i="28"/>
  <c r="AS11" i="28"/>
  <c r="AV11" i="28"/>
  <c r="AW11" i="28"/>
  <c r="DT11" i="28" s="1"/>
  <c r="AX11" i="28"/>
  <c r="AZ11" i="28"/>
  <c r="BA11" i="28"/>
  <c r="BC11" i="28"/>
  <c r="BE11" i="28"/>
  <c r="BF11" i="28"/>
  <c r="BH11" i="28"/>
  <c r="BJ11" i="28"/>
  <c r="BK11" i="28"/>
  <c r="BL11" i="28"/>
  <c r="BM11" i="28"/>
  <c r="BP11" i="28"/>
  <c r="BQ11" i="28"/>
  <c r="BR11" i="28"/>
  <c r="BU11" i="28"/>
  <c r="ED11" i="28" s="1"/>
  <c r="BV11" i="28"/>
  <c r="BZ11" i="28"/>
  <c r="CE11" i="28"/>
  <c r="CF11" i="28"/>
  <c r="CG11" i="28"/>
  <c r="CI11" i="28"/>
  <c r="CJ11" i="28"/>
  <c r="CN11" i="28"/>
  <c r="CO11" i="28"/>
  <c r="CQ11" i="28" s="1"/>
  <c r="CS11" i="28"/>
  <c r="CT11" i="28"/>
  <c r="CU11" i="28"/>
  <c r="CV11" i="28"/>
  <c r="CY11" i="28"/>
  <c r="DA11" i="28" s="1"/>
  <c r="CZ11" i="28"/>
  <c r="DD11" i="28"/>
  <c r="DF11" i="28"/>
  <c r="DH11" i="28"/>
  <c r="DI11" i="28"/>
  <c r="ES11" i="28" s="1"/>
  <c r="DJ11" i="28"/>
  <c r="DK11" i="28"/>
  <c r="DN11" i="28"/>
  <c r="DO11" i="28"/>
  <c r="DP11" i="28"/>
  <c r="DS11" i="28"/>
  <c r="DU11" i="28"/>
  <c r="DX11" i="28"/>
  <c r="DZ11" i="28" s="1"/>
  <c r="EB11" i="28"/>
  <c r="EC11" i="28"/>
  <c r="EE11" i="28" s="1"/>
  <c r="EH11" i="28"/>
  <c r="EJ11" i="28" s="1"/>
  <c r="EI11" i="28"/>
  <c r="FF11" i="28" s="1"/>
  <c r="EM11" i="28"/>
  <c r="EN11" i="28"/>
  <c r="EO11" i="28"/>
  <c r="EQ11" i="28"/>
  <c r="ER11" i="28"/>
  <c r="ET11" i="28" s="1"/>
  <c r="EW11" i="28"/>
  <c r="EY11" i="28"/>
  <c r="FA11" i="28"/>
  <c r="FB11" i="28"/>
  <c r="FC11" i="28"/>
  <c r="FG11" i="28"/>
  <c r="FI11" i="28" s="1"/>
  <c r="FL11" i="28"/>
  <c r="FN11" i="28"/>
  <c r="FP11" i="28"/>
  <c r="FQ11" i="28"/>
  <c r="FV11" i="28"/>
  <c r="FX11" i="28"/>
  <c r="GA11" i="28"/>
  <c r="GC11" i="28"/>
  <c r="GF11" i="28"/>
  <c r="GH11" i="28" s="1"/>
  <c r="GK11" i="28"/>
  <c r="GM11" i="28" s="1"/>
  <c r="C12" i="28"/>
  <c r="D12" i="28"/>
  <c r="AK12" i="28" s="1"/>
  <c r="E12" i="28"/>
  <c r="CS12" i="28" s="1"/>
  <c r="F12" i="28"/>
  <c r="G12" i="28"/>
  <c r="H12" i="28"/>
  <c r="AW12" i="28" s="1"/>
  <c r="I12" i="28"/>
  <c r="J12" i="28"/>
  <c r="DH12" i="28" s="1"/>
  <c r="K12" i="28"/>
  <c r="L12" i="28"/>
  <c r="M12" i="28"/>
  <c r="N12" i="28"/>
  <c r="O12" i="28"/>
  <c r="CD12" i="28" s="1"/>
  <c r="P12" i="28"/>
  <c r="DJ12" i="28" s="1"/>
  <c r="Q12" i="28"/>
  <c r="R12" i="28"/>
  <c r="S12" i="28"/>
  <c r="BE12" i="28" s="1"/>
  <c r="T12" i="28"/>
  <c r="U12" i="28"/>
  <c r="V12" i="28"/>
  <c r="W12" i="28"/>
  <c r="X12" i="28"/>
  <c r="CI12" i="28" s="1"/>
  <c r="Y12" i="28"/>
  <c r="Z12" i="28"/>
  <c r="AA12" i="28"/>
  <c r="AB12" i="28"/>
  <c r="BG12" i="28" s="1"/>
  <c r="DO12" i="28" s="1"/>
  <c r="AC12" i="28"/>
  <c r="AD12" i="28"/>
  <c r="BV12" i="28" s="1"/>
  <c r="AE12" i="28"/>
  <c r="AF12" i="28"/>
  <c r="CF12" i="28" s="1"/>
  <c r="AG12" i="28"/>
  <c r="CU12" i="28" s="1"/>
  <c r="EV12" i="28" s="1"/>
  <c r="AH12" i="28"/>
  <c r="DE12" i="28" s="1"/>
  <c r="AL12" i="28"/>
  <c r="AM12" i="28"/>
  <c r="DR12" i="28" s="1"/>
  <c r="AN12" i="28"/>
  <c r="AP12" i="28"/>
  <c r="AQ12" i="28"/>
  <c r="AS12" i="28" s="1"/>
  <c r="AU12" i="28"/>
  <c r="AV12" i="28"/>
  <c r="AX12" i="28"/>
  <c r="AZ12" i="28"/>
  <c r="BA12" i="28"/>
  <c r="BB12" i="28"/>
  <c r="BC12" i="28"/>
  <c r="BF12" i="28"/>
  <c r="BH12" i="28" s="1"/>
  <c r="BJ12" i="28"/>
  <c r="BK12" i="28"/>
  <c r="BL12" i="28"/>
  <c r="DY12" i="28" s="1"/>
  <c r="BM12" i="28"/>
  <c r="BP12" i="28"/>
  <c r="BQ12" i="28"/>
  <c r="BT12" i="28"/>
  <c r="BU12" i="28"/>
  <c r="BW12" i="28"/>
  <c r="BY12" i="28"/>
  <c r="BZ12" i="28"/>
  <c r="CA12" i="28"/>
  <c r="CE12" i="28"/>
  <c r="CJ12" i="28"/>
  <c r="CK12" i="28"/>
  <c r="CL12" i="28"/>
  <c r="CN12" i="28"/>
  <c r="CO12" i="28"/>
  <c r="CP12" i="28"/>
  <c r="CQ12" i="28"/>
  <c r="CT12" i="28"/>
  <c r="CV12" i="28" s="1"/>
  <c r="CX12" i="28"/>
  <c r="CY12" i="28"/>
  <c r="CZ12" i="28"/>
  <c r="EQ12" i="28" s="1"/>
  <c r="DA12" i="28"/>
  <c r="DC12" i="28"/>
  <c r="DD12" i="28"/>
  <c r="DF12" i="28"/>
  <c r="DI12" i="28"/>
  <c r="DK12" i="28"/>
  <c r="DN12" i="28"/>
  <c r="DS12" i="28"/>
  <c r="DT12" i="28"/>
  <c r="DX12" i="28"/>
  <c r="FK12" i="28" s="1"/>
  <c r="DZ12" i="28"/>
  <c r="EC12" i="28"/>
  <c r="ED12" i="28"/>
  <c r="FM12" i="28" s="1"/>
  <c r="FZ12" i="28" s="1"/>
  <c r="EE12" i="28"/>
  <c r="EG12" i="28"/>
  <c r="EH12" i="28"/>
  <c r="EJ12" i="28" s="1"/>
  <c r="EM12" i="28"/>
  <c r="EO12" i="28" s="1"/>
  <c r="ER12" i="28"/>
  <c r="FP12" i="28" s="1"/>
  <c r="ES12" i="28"/>
  <c r="EW12" i="28"/>
  <c r="EX12" i="28"/>
  <c r="EY12" i="28"/>
  <c r="FB12" i="28"/>
  <c r="FD12" i="28"/>
  <c r="FG12" i="28"/>
  <c r="FI12" i="28"/>
  <c r="FL12" i="28"/>
  <c r="FN12" i="28"/>
  <c r="FQ12" i="28"/>
  <c r="FR12" i="28"/>
  <c r="FS12" i="28"/>
  <c r="FV12" i="28"/>
  <c r="GA12" i="28"/>
  <c r="GC12" i="28"/>
  <c r="GF12" i="28"/>
  <c r="GH12" i="28"/>
  <c r="GK12" i="28"/>
  <c r="GM12" i="28"/>
  <c r="C13" i="28"/>
  <c r="BO13" i="28" s="1"/>
  <c r="D13" i="28"/>
  <c r="E13" i="28"/>
  <c r="F13" i="28"/>
  <c r="G13" i="28"/>
  <c r="H13" i="28"/>
  <c r="I13" i="28"/>
  <c r="J13" i="28"/>
  <c r="DH13" i="28" s="1"/>
  <c r="K13" i="28"/>
  <c r="L13" i="28"/>
  <c r="M13" i="28"/>
  <c r="AU13" i="28" s="1"/>
  <c r="N13" i="28"/>
  <c r="O13" i="28"/>
  <c r="CD13" i="28" s="1"/>
  <c r="P13" i="28"/>
  <c r="Q13" i="28"/>
  <c r="CN13" i="28" s="1"/>
  <c r="R13" i="28"/>
  <c r="S13" i="28"/>
  <c r="T13" i="28"/>
  <c r="U13" i="28"/>
  <c r="V13" i="28"/>
  <c r="CP13" i="28" s="1"/>
  <c r="EI13" i="28" s="1"/>
  <c r="W13" i="28"/>
  <c r="DC13" i="28" s="1"/>
  <c r="X13" i="28"/>
  <c r="CI13" i="28" s="1"/>
  <c r="Y13" i="28"/>
  <c r="BT13" i="28" s="1"/>
  <c r="Z13" i="28"/>
  <c r="AA13" i="28"/>
  <c r="AB13" i="28"/>
  <c r="AC13" i="28"/>
  <c r="BQ13" i="28" s="1"/>
  <c r="EB13" i="28" s="1"/>
  <c r="AD13" i="28"/>
  <c r="AE13" i="28"/>
  <c r="AF13" i="28"/>
  <c r="AG13" i="28"/>
  <c r="CU13" i="28" s="1"/>
  <c r="AH13" i="28"/>
  <c r="DE13" i="28" s="1"/>
  <c r="EX13" i="28" s="1"/>
  <c r="AK13" i="28"/>
  <c r="AL13" i="28"/>
  <c r="AM13" i="28"/>
  <c r="AP13" i="28"/>
  <c r="AQ13" i="28"/>
  <c r="AS13" i="28"/>
  <c r="AV13" i="28"/>
  <c r="AW13" i="28"/>
  <c r="AX13" i="28"/>
  <c r="AZ13" i="28"/>
  <c r="BA13" i="28"/>
  <c r="BC13" i="28" s="1"/>
  <c r="BB13" i="28"/>
  <c r="BE13" i="28"/>
  <c r="BF13" i="28"/>
  <c r="BG13" i="28"/>
  <c r="BH13" i="28"/>
  <c r="BJ13" i="28"/>
  <c r="BK13" i="28"/>
  <c r="BL13" i="28"/>
  <c r="DY13" i="28" s="1"/>
  <c r="BM13" i="28"/>
  <c r="BP13" i="28"/>
  <c r="BR13" i="28"/>
  <c r="BU13" i="28"/>
  <c r="BV13" i="28"/>
  <c r="BY13" i="28"/>
  <c r="BZ13" i="28"/>
  <c r="CB13" i="28" s="1"/>
  <c r="CA13" i="28"/>
  <c r="CE13" i="28"/>
  <c r="CF13" i="28"/>
  <c r="CG13" i="28"/>
  <c r="CJ13" i="28"/>
  <c r="CK13" i="28"/>
  <c r="CL13" i="28"/>
  <c r="CO13" i="28"/>
  <c r="CQ13" i="28" s="1"/>
  <c r="CS13" i="28"/>
  <c r="CT13" i="28"/>
  <c r="CV13" i="28"/>
  <c r="CX13" i="28"/>
  <c r="CY13" i="28"/>
  <c r="CZ13" i="28"/>
  <c r="DD13" i="28"/>
  <c r="DF13" i="28"/>
  <c r="DI13" i="28"/>
  <c r="DJ13" i="28"/>
  <c r="DK13" i="28"/>
  <c r="DN13" i="28"/>
  <c r="DO13" i="28"/>
  <c r="DS13" i="28"/>
  <c r="DU13" i="28"/>
  <c r="DW13" i="28"/>
  <c r="DX13" i="28"/>
  <c r="FK13" i="28" s="1"/>
  <c r="DZ13" i="28"/>
  <c r="EC13" i="28"/>
  <c r="EE13" i="28" s="1"/>
  <c r="EH13" i="28"/>
  <c r="EJ13" i="28"/>
  <c r="EL13" i="28"/>
  <c r="EM13" i="28"/>
  <c r="EO13" i="28" s="1"/>
  <c r="EN13" i="28"/>
  <c r="ER13" i="28"/>
  <c r="ET13" i="28"/>
  <c r="EV13" i="28"/>
  <c r="EW13" i="28"/>
  <c r="FB13" i="28"/>
  <c r="FD13" i="28"/>
  <c r="FG13" i="28"/>
  <c r="FH13" i="28"/>
  <c r="FI13" i="28"/>
  <c r="FL13" i="28"/>
  <c r="FQ13" i="28"/>
  <c r="FS13" i="28"/>
  <c r="FV13" i="28"/>
  <c r="FW13" i="28"/>
  <c r="GA13" i="28"/>
  <c r="GC13" i="28"/>
  <c r="GF13" i="28"/>
  <c r="GH13" i="28"/>
  <c r="GJ13" i="28"/>
  <c r="GK13" i="28"/>
  <c r="C14" i="28"/>
  <c r="D14" i="28"/>
  <c r="AK14" i="28" s="1"/>
  <c r="E14" i="28"/>
  <c r="CS14" i="28" s="1"/>
  <c r="F14" i="28"/>
  <c r="G14" i="28"/>
  <c r="H14" i="28"/>
  <c r="AW14" i="28" s="1"/>
  <c r="DT14" i="28" s="1"/>
  <c r="FC14" i="28" s="1"/>
  <c r="I14" i="28"/>
  <c r="J14" i="28"/>
  <c r="K14" i="28"/>
  <c r="AP14" i="28" s="1"/>
  <c r="L14" i="28"/>
  <c r="BJ14" i="28" s="1"/>
  <c r="M14" i="28"/>
  <c r="AU14" i="28" s="1"/>
  <c r="N14" i="28"/>
  <c r="BB14" i="28" s="1"/>
  <c r="O14" i="28"/>
  <c r="CD14" i="28" s="1"/>
  <c r="P14" i="28"/>
  <c r="DJ14" i="28" s="1"/>
  <c r="ES14" i="28" s="1"/>
  <c r="FP14" i="28" s="1"/>
  <c r="Q14" i="28"/>
  <c r="R14" i="28"/>
  <c r="S14" i="28"/>
  <c r="T14" i="28"/>
  <c r="U14" i="28"/>
  <c r="CX14" i="28" s="1"/>
  <c r="V14" i="28"/>
  <c r="W14" i="28"/>
  <c r="X14" i="28"/>
  <c r="CI14" i="28" s="1"/>
  <c r="Y14" i="28"/>
  <c r="BT14" i="28" s="1"/>
  <c r="Z14" i="28"/>
  <c r="AA14" i="28"/>
  <c r="AB14" i="28"/>
  <c r="BG14" i="28" s="1"/>
  <c r="AC14" i="28"/>
  <c r="AD14" i="28"/>
  <c r="BV14" i="28" s="1"/>
  <c r="ED14" i="28" s="1"/>
  <c r="FM14" i="28" s="1"/>
  <c r="AE14" i="28"/>
  <c r="AF14" i="28"/>
  <c r="CF14" i="28" s="1"/>
  <c r="EN14" i="28" s="1"/>
  <c r="AG14" i="28"/>
  <c r="AH14" i="28"/>
  <c r="DE14" i="28" s="1"/>
  <c r="AL14" i="28"/>
  <c r="AM14" i="28"/>
  <c r="AN14" i="28"/>
  <c r="AQ14" i="28"/>
  <c r="AS14" i="28" s="1"/>
  <c r="AV14" i="28"/>
  <c r="AX14" i="28"/>
  <c r="AZ14" i="28"/>
  <c r="BA14" i="28"/>
  <c r="BE14" i="28"/>
  <c r="BF14" i="28"/>
  <c r="BH14" i="28"/>
  <c r="BK14" i="28"/>
  <c r="BM14" i="28" s="1"/>
  <c r="BL14" i="28"/>
  <c r="BO14" i="28"/>
  <c r="BP14" i="28"/>
  <c r="BQ14" i="28"/>
  <c r="BU14" i="28"/>
  <c r="BW14" i="28"/>
  <c r="BY14" i="28"/>
  <c r="BZ14" i="28"/>
  <c r="CA14" i="28"/>
  <c r="CB14" i="28"/>
  <c r="CE14" i="28"/>
  <c r="CG14" i="28"/>
  <c r="CJ14" i="28"/>
  <c r="CK14" i="28"/>
  <c r="CN14" i="28"/>
  <c r="CO14" i="28"/>
  <c r="CQ14" i="28" s="1"/>
  <c r="CP14" i="28"/>
  <c r="CT14" i="28"/>
  <c r="CU14" i="28"/>
  <c r="CV14" i="28"/>
  <c r="CY14" i="28"/>
  <c r="CZ14" i="28"/>
  <c r="DA14" i="28"/>
  <c r="DC14" i="28"/>
  <c r="DD14" i="28"/>
  <c r="DF14" i="28" s="1"/>
  <c r="DH14" i="28"/>
  <c r="DI14" i="28"/>
  <c r="DK14" i="28"/>
  <c r="DN14" i="28"/>
  <c r="DO14" i="28"/>
  <c r="DS14" i="28"/>
  <c r="DU14" i="28"/>
  <c r="DX14" i="28"/>
  <c r="DY14" i="28"/>
  <c r="EC14" i="28"/>
  <c r="EE14" i="28"/>
  <c r="EH14" i="28"/>
  <c r="EJ14" i="28" s="1"/>
  <c r="EI14" i="28"/>
  <c r="EL14" i="28"/>
  <c r="EM14" i="28"/>
  <c r="ER14" i="28"/>
  <c r="ET14" i="28"/>
  <c r="EV14" i="28"/>
  <c r="EW14" i="28"/>
  <c r="EX14" i="28"/>
  <c r="FR14" i="28" s="1"/>
  <c r="GB14" i="28" s="1"/>
  <c r="EY14" i="28"/>
  <c r="FB14" i="28"/>
  <c r="FD14" i="28"/>
  <c r="FG14" i="28"/>
  <c r="FI14" i="28" s="1"/>
  <c r="FL14" i="28"/>
  <c r="FQ14" i="28"/>
  <c r="FS14" i="28"/>
  <c r="FU14" i="28"/>
  <c r="FV14" i="28"/>
  <c r="GA14" i="28"/>
  <c r="GC14" i="28"/>
  <c r="GF14" i="28"/>
  <c r="GK14" i="28"/>
  <c r="GM14" i="28"/>
  <c r="C15" i="28"/>
  <c r="D15" i="28"/>
  <c r="AK15" i="28" s="1"/>
  <c r="E15" i="28"/>
  <c r="F15" i="28"/>
  <c r="G15" i="28"/>
  <c r="AZ15" i="28" s="1"/>
  <c r="H15" i="28"/>
  <c r="I15" i="28"/>
  <c r="BY15" i="28" s="1"/>
  <c r="J15" i="28"/>
  <c r="DH15" i="28" s="1"/>
  <c r="K15" i="28"/>
  <c r="AP15" i="28" s="1"/>
  <c r="L15" i="28"/>
  <c r="M15" i="28"/>
  <c r="N15" i="28"/>
  <c r="BB15" i="28" s="1"/>
  <c r="DW15" i="28" s="1"/>
  <c r="O15" i="28"/>
  <c r="CD15" i="28" s="1"/>
  <c r="P15" i="28"/>
  <c r="DJ15" i="28" s="1"/>
  <c r="ES15" i="28" s="1"/>
  <c r="FP15" i="28" s="1"/>
  <c r="Q15" i="28"/>
  <c r="R15" i="28"/>
  <c r="S15" i="28"/>
  <c r="T15" i="28"/>
  <c r="BL15" i="28" s="1"/>
  <c r="U15" i="28"/>
  <c r="V15" i="28"/>
  <c r="W15" i="28"/>
  <c r="X15" i="28"/>
  <c r="Y15" i="28"/>
  <c r="BT15" i="28" s="1"/>
  <c r="Z15" i="28"/>
  <c r="CK15" i="28" s="1"/>
  <c r="EG15" i="28" s="1"/>
  <c r="AA15" i="28"/>
  <c r="AB15" i="28"/>
  <c r="BG15" i="28" s="1"/>
  <c r="AC15" i="28"/>
  <c r="AD15" i="28"/>
  <c r="AE15" i="28"/>
  <c r="AF15" i="28"/>
  <c r="AG15" i="28"/>
  <c r="AH15" i="28"/>
  <c r="AL15" i="28"/>
  <c r="AM15" i="28"/>
  <c r="AN15" i="28"/>
  <c r="AQ15" i="28"/>
  <c r="AS15" i="28"/>
  <c r="AU15" i="28"/>
  <c r="AV15" i="28"/>
  <c r="AW15" i="28"/>
  <c r="BA15" i="28"/>
  <c r="BC15" i="28"/>
  <c r="BE15" i="28"/>
  <c r="BF15" i="28"/>
  <c r="BH15" i="28" s="1"/>
  <c r="BJ15" i="28"/>
  <c r="BK15" i="28"/>
  <c r="BP15" i="28"/>
  <c r="BQ15" i="28"/>
  <c r="BR15" i="28"/>
  <c r="BU15" i="28"/>
  <c r="BW15" i="28" s="1"/>
  <c r="BV15" i="28"/>
  <c r="BZ15" i="28"/>
  <c r="CA15" i="28"/>
  <c r="CB15" i="28"/>
  <c r="CE15" i="28"/>
  <c r="EN15" i="28" s="1"/>
  <c r="CF15" i="28"/>
  <c r="CG15" i="28"/>
  <c r="CI15" i="28"/>
  <c r="CJ15" i="28"/>
  <c r="CL15" i="28"/>
  <c r="CN15" i="28"/>
  <c r="CO15" i="28"/>
  <c r="EI15" i="28" s="1"/>
  <c r="FF15" i="28" s="1"/>
  <c r="CP15" i="28"/>
  <c r="CS15" i="28"/>
  <c r="CT15" i="28"/>
  <c r="CU15" i="28"/>
  <c r="CX15" i="28"/>
  <c r="CY15" i="28"/>
  <c r="CZ15" i="28"/>
  <c r="DA15" i="28"/>
  <c r="DC15" i="28"/>
  <c r="DD15" i="28"/>
  <c r="DF15" i="28" s="1"/>
  <c r="DE15" i="28"/>
  <c r="DI15" i="28"/>
  <c r="DK15" i="28"/>
  <c r="DN15" i="28"/>
  <c r="DP15" i="28" s="1"/>
  <c r="DO15" i="28"/>
  <c r="FA15" i="28" s="1"/>
  <c r="DR15" i="28"/>
  <c r="DS15" i="28"/>
  <c r="DX15" i="28"/>
  <c r="DZ15" i="28"/>
  <c r="EB15" i="28"/>
  <c r="EC15" i="28"/>
  <c r="ED15" i="28"/>
  <c r="FM15" i="28" s="1"/>
  <c r="EE15" i="28"/>
  <c r="EH15" i="28"/>
  <c r="EJ15" i="28"/>
  <c r="EL15" i="28"/>
  <c r="EM15" i="28"/>
  <c r="EQ15" i="28"/>
  <c r="ER15" i="28"/>
  <c r="ET15" i="28"/>
  <c r="EW15" i="28"/>
  <c r="EY15" i="28"/>
  <c r="FB15" i="28"/>
  <c r="FG15" i="28"/>
  <c r="FI15" i="28"/>
  <c r="FL15" i="28"/>
  <c r="FQ15" i="28"/>
  <c r="FS15" i="28"/>
  <c r="FV15" i="28"/>
  <c r="FX15" i="28"/>
  <c r="GA15" i="28"/>
  <c r="GF15" i="28"/>
  <c r="GH15" i="28"/>
  <c r="GK15" i="28"/>
  <c r="C16" i="28"/>
  <c r="D16" i="28"/>
  <c r="AK16" i="28" s="1"/>
  <c r="E16" i="28"/>
  <c r="CS16" i="28" s="1"/>
  <c r="F16" i="28"/>
  <c r="AM16" i="28" s="1"/>
  <c r="DR16" i="28" s="1"/>
  <c r="G16" i="28"/>
  <c r="AZ16" i="28" s="1"/>
  <c r="H16" i="28"/>
  <c r="I16" i="28"/>
  <c r="J16" i="28"/>
  <c r="K16" i="28"/>
  <c r="L16" i="28"/>
  <c r="M16" i="28"/>
  <c r="AU16" i="28" s="1"/>
  <c r="N16" i="28"/>
  <c r="O16" i="28"/>
  <c r="CD16" i="28" s="1"/>
  <c r="P16" i="28"/>
  <c r="DJ16" i="28" s="1"/>
  <c r="Q16" i="28"/>
  <c r="CN16" i="28" s="1"/>
  <c r="R16" i="28"/>
  <c r="CZ16" i="28" s="1"/>
  <c r="S16" i="28"/>
  <c r="BE16" i="28" s="1"/>
  <c r="T16" i="28"/>
  <c r="U16" i="28"/>
  <c r="V16" i="28"/>
  <c r="W16" i="28"/>
  <c r="DC16" i="28" s="1"/>
  <c r="X16" i="28"/>
  <c r="Y16" i="28"/>
  <c r="Z16" i="28"/>
  <c r="AA16" i="28"/>
  <c r="AB16" i="28"/>
  <c r="BG16" i="28" s="1"/>
  <c r="AC16" i="28"/>
  <c r="BQ16" i="28" s="1"/>
  <c r="EB16" i="28" s="1"/>
  <c r="AD16" i="28"/>
  <c r="BV16" i="28" s="1"/>
  <c r="AE16" i="28"/>
  <c r="CA16" i="28" s="1"/>
  <c r="AF16" i="28"/>
  <c r="AG16" i="28"/>
  <c r="AH16" i="28"/>
  <c r="AL16" i="28"/>
  <c r="AN16" i="28"/>
  <c r="AP16" i="28"/>
  <c r="AQ16" i="28"/>
  <c r="AS16" i="28"/>
  <c r="AV16" i="28"/>
  <c r="DT16" i="28" s="1"/>
  <c r="FC16" i="28" s="1"/>
  <c r="AW16" i="28"/>
  <c r="BA16" i="28"/>
  <c r="BB16" i="28"/>
  <c r="BF16" i="28"/>
  <c r="BH16" i="28"/>
  <c r="BJ16" i="28"/>
  <c r="BK16" i="28"/>
  <c r="DY16" i="28" s="1"/>
  <c r="FK16" i="28" s="1"/>
  <c r="BL16" i="28"/>
  <c r="BM16" i="28"/>
  <c r="BP16" i="28"/>
  <c r="BR16" i="28"/>
  <c r="BT16" i="28"/>
  <c r="BU16" i="28"/>
  <c r="ED16" i="28" s="1"/>
  <c r="BW16" i="28"/>
  <c r="BY16" i="28"/>
  <c r="BZ16" i="28"/>
  <c r="CE16" i="28"/>
  <c r="CF16" i="28"/>
  <c r="CG16" i="28"/>
  <c r="CI16" i="28"/>
  <c r="CJ16" i="28"/>
  <c r="CL16" i="28" s="1"/>
  <c r="CK16" i="28"/>
  <c r="CO16" i="28"/>
  <c r="EI16" i="28" s="1"/>
  <c r="FF16" i="28" s="1"/>
  <c r="CP16" i="28"/>
  <c r="CQ16" i="28"/>
  <c r="CT16" i="28"/>
  <c r="CU16" i="28"/>
  <c r="CX16" i="28"/>
  <c r="CY16" i="28"/>
  <c r="DA16" i="28"/>
  <c r="DD16" i="28"/>
  <c r="DE16" i="28"/>
  <c r="DF16" i="28"/>
  <c r="DH16" i="28"/>
  <c r="DI16" i="28"/>
  <c r="DK16" i="28" s="1"/>
  <c r="DN16" i="28"/>
  <c r="DP16" i="28"/>
  <c r="DS16" i="28"/>
  <c r="DU16" i="28"/>
  <c r="DX16" i="28"/>
  <c r="DZ16" i="28"/>
  <c r="EC16" i="28"/>
  <c r="EG16" i="28"/>
  <c r="EH16" i="28"/>
  <c r="EJ16" i="28" s="1"/>
  <c r="EM16" i="28"/>
  <c r="FH16" i="28" s="1"/>
  <c r="FW16" i="28" s="1"/>
  <c r="EN16" i="28"/>
  <c r="EO16" i="28"/>
  <c r="EQ16" i="28"/>
  <c r="ER16" i="28"/>
  <c r="ES16" i="28"/>
  <c r="EW16" i="28"/>
  <c r="EY16" i="28"/>
  <c r="FB16" i="28"/>
  <c r="FG16" i="28"/>
  <c r="FI16" i="28"/>
  <c r="FL16" i="28"/>
  <c r="FN16" i="28"/>
  <c r="FQ16" i="28"/>
  <c r="FV16" i="28"/>
  <c r="GE16" i="28" s="1"/>
  <c r="FX16" i="28"/>
  <c r="GA16" i="28"/>
  <c r="GF16" i="28"/>
  <c r="GH16" i="28"/>
  <c r="GJ16" i="28"/>
  <c r="GK16" i="28"/>
  <c r="GM16" i="28" s="1"/>
  <c r="GP16" i="28"/>
  <c r="C17" i="28"/>
  <c r="D17" i="28"/>
  <c r="AK17" i="28" s="1"/>
  <c r="E17" i="28"/>
  <c r="CS17" i="28" s="1"/>
  <c r="F17" i="28"/>
  <c r="AM17" i="28" s="1"/>
  <c r="G17" i="28"/>
  <c r="H17" i="28"/>
  <c r="AW17" i="28" s="1"/>
  <c r="DT17" i="28" s="1"/>
  <c r="FC17" i="28" s="1"/>
  <c r="FU17" i="28" s="1"/>
  <c r="I17" i="28"/>
  <c r="BY17" i="28" s="1"/>
  <c r="J17" i="28"/>
  <c r="DH17" i="28" s="1"/>
  <c r="K17" i="28"/>
  <c r="L17" i="28"/>
  <c r="M17" i="28"/>
  <c r="N17" i="28"/>
  <c r="O17" i="28"/>
  <c r="CD17" i="28" s="1"/>
  <c r="P17" i="28"/>
  <c r="Q17" i="28"/>
  <c r="R17" i="28"/>
  <c r="CZ17" i="28" s="1"/>
  <c r="S17" i="28"/>
  <c r="BE17" i="28" s="1"/>
  <c r="T17" i="28"/>
  <c r="BL17" i="28" s="1"/>
  <c r="DY17" i="28" s="1"/>
  <c r="U17" i="28"/>
  <c r="V17" i="28"/>
  <c r="CP17" i="28" s="1"/>
  <c r="W17" i="28"/>
  <c r="X17" i="28"/>
  <c r="Y17" i="28"/>
  <c r="Z17" i="28"/>
  <c r="AA17" i="28"/>
  <c r="AB17" i="28"/>
  <c r="BG17" i="28" s="1"/>
  <c r="DO17" i="28" s="1"/>
  <c r="FA17" i="28" s="1"/>
  <c r="AC17" i="28"/>
  <c r="AD17" i="28"/>
  <c r="BV17" i="28" s="1"/>
  <c r="AE17" i="28"/>
  <c r="AF17" i="28"/>
  <c r="CF17" i="28" s="1"/>
  <c r="EN17" i="28" s="1"/>
  <c r="AG17" i="28"/>
  <c r="CU17" i="28" s="1"/>
  <c r="EV17" i="28" s="1"/>
  <c r="AH17" i="28"/>
  <c r="DE17" i="28" s="1"/>
  <c r="AL17" i="28"/>
  <c r="DR17" i="28" s="1"/>
  <c r="AN17" i="28"/>
  <c r="AP17" i="28"/>
  <c r="AQ17" i="28"/>
  <c r="AR17" i="28"/>
  <c r="AS17" i="28"/>
  <c r="AU17" i="28"/>
  <c r="AV17" i="28"/>
  <c r="AX17" i="28"/>
  <c r="AZ17" i="28"/>
  <c r="BA17" i="28"/>
  <c r="DW17" i="28" s="1"/>
  <c r="BB17" i="28"/>
  <c r="BF17" i="28"/>
  <c r="BH17" i="28"/>
  <c r="BJ17" i="28"/>
  <c r="BK17" i="28"/>
  <c r="BM17" i="28"/>
  <c r="BO17" i="28"/>
  <c r="BP17" i="28"/>
  <c r="BQ17" i="28"/>
  <c r="BT17" i="28"/>
  <c r="BU17" i="28"/>
  <c r="BW17" i="28"/>
  <c r="BZ17" i="28"/>
  <c r="EL17" i="28" s="1"/>
  <c r="CA17" i="28"/>
  <c r="CE17" i="28"/>
  <c r="CG17" i="28"/>
  <c r="CI17" i="28"/>
  <c r="CJ17" i="28"/>
  <c r="CK17" i="28"/>
  <c r="EG17" i="28" s="1"/>
  <c r="CL17" i="28"/>
  <c r="CN17" i="28"/>
  <c r="CO17" i="28"/>
  <c r="CT17" i="28"/>
  <c r="CV17" i="28"/>
  <c r="CX17" i="28"/>
  <c r="CY17" i="28"/>
  <c r="DA17" i="28" s="1"/>
  <c r="DC17" i="28"/>
  <c r="DD17" i="28"/>
  <c r="DF17" i="28"/>
  <c r="DI17" i="28"/>
  <c r="DJ17" i="28"/>
  <c r="DK17" i="28"/>
  <c r="DM17" i="28"/>
  <c r="DN17" i="28"/>
  <c r="DP17" i="28"/>
  <c r="DS17" i="28"/>
  <c r="DU17" i="28" s="1"/>
  <c r="DX17" i="28"/>
  <c r="EC17" i="28"/>
  <c r="EE17" i="28"/>
  <c r="EH17" i="28"/>
  <c r="EJ17" i="28"/>
  <c r="EM17" i="28"/>
  <c r="EO17" i="28"/>
  <c r="EQ17" i="28"/>
  <c r="ER17" i="28"/>
  <c r="ES17" i="28"/>
  <c r="EW17" i="28"/>
  <c r="EY17" i="28" s="1"/>
  <c r="FB17" i="28"/>
  <c r="FD17" i="28"/>
  <c r="FG17" i="28"/>
  <c r="FH17" i="28"/>
  <c r="FI17" i="28"/>
  <c r="FL17" i="28"/>
  <c r="FN17" i="28"/>
  <c r="FQ17" i="28"/>
  <c r="FS17" i="28" s="1"/>
  <c r="FV17" i="28"/>
  <c r="FX17" i="28"/>
  <c r="GA17" i="28"/>
  <c r="GC17" i="28"/>
  <c r="GF17" i="28"/>
  <c r="GH17" i="28" s="1"/>
  <c r="GK17" i="28"/>
  <c r="GM17" i="28"/>
  <c r="C18" i="28"/>
  <c r="D18" i="28"/>
  <c r="E18" i="28"/>
  <c r="CS18" i="28" s="1"/>
  <c r="F18" i="28"/>
  <c r="AM18" i="28" s="1"/>
  <c r="DR18" i="28" s="1"/>
  <c r="G18" i="28"/>
  <c r="AZ18" i="28" s="1"/>
  <c r="H18" i="28"/>
  <c r="I18" i="28"/>
  <c r="BY18" i="28" s="1"/>
  <c r="J18" i="28"/>
  <c r="DH18" i="28" s="1"/>
  <c r="K18" i="28"/>
  <c r="AP18" i="28" s="1"/>
  <c r="L18" i="28"/>
  <c r="BJ18" i="28" s="1"/>
  <c r="M18" i="28"/>
  <c r="N18" i="28"/>
  <c r="O18" i="28"/>
  <c r="P18" i="28"/>
  <c r="Q18" i="28"/>
  <c r="R18" i="28"/>
  <c r="S18" i="28"/>
  <c r="BE18" i="28" s="1"/>
  <c r="T18" i="28"/>
  <c r="U18" i="28"/>
  <c r="V18" i="28"/>
  <c r="CP18" i="28" s="1"/>
  <c r="EI18" i="28" s="1"/>
  <c r="FF18" i="28" s="1"/>
  <c r="W18" i="28"/>
  <c r="DC18" i="28" s="1"/>
  <c r="X18" i="28"/>
  <c r="CI18" i="28" s="1"/>
  <c r="Y18" i="28"/>
  <c r="BT18" i="28" s="1"/>
  <c r="Z18" i="28"/>
  <c r="AA18" i="28"/>
  <c r="AB18" i="28"/>
  <c r="AC18" i="28"/>
  <c r="AD18" i="28"/>
  <c r="BV18" i="28" s="1"/>
  <c r="ED18" i="28" s="1"/>
  <c r="FM18" i="28" s="1"/>
  <c r="AE18" i="28"/>
  <c r="AF18" i="28"/>
  <c r="AG18" i="28"/>
  <c r="CU18" i="28" s="1"/>
  <c r="EV18" i="28" s="1"/>
  <c r="AH18" i="28"/>
  <c r="DE18" i="28" s="1"/>
  <c r="AK18" i="28"/>
  <c r="AL18" i="28"/>
  <c r="AN18" i="28"/>
  <c r="AQ18" i="28"/>
  <c r="AS18" i="28" s="1"/>
  <c r="AR18" i="28"/>
  <c r="AU18" i="28"/>
  <c r="AV18" i="28"/>
  <c r="BA18" i="28"/>
  <c r="BB18" i="28"/>
  <c r="DW18" i="28" s="1"/>
  <c r="BC18" i="28"/>
  <c r="BF18" i="28"/>
  <c r="BG18" i="28"/>
  <c r="DO18" i="28" s="1"/>
  <c r="BH18" i="28"/>
  <c r="BK18" i="28"/>
  <c r="BL18" i="28"/>
  <c r="DY18" i="28" s="1"/>
  <c r="BM18" i="28"/>
  <c r="BO18" i="28"/>
  <c r="BP18" i="28"/>
  <c r="BQ18" i="28"/>
  <c r="BU18" i="28"/>
  <c r="BW18" i="28"/>
  <c r="BZ18" i="28"/>
  <c r="CA18" i="28"/>
  <c r="CB18" i="28"/>
  <c r="CD18" i="28"/>
  <c r="CE18" i="28"/>
  <c r="CF18" i="28"/>
  <c r="CJ18" i="28"/>
  <c r="EG18" i="28" s="1"/>
  <c r="CK18" i="28"/>
  <c r="CL18" i="28"/>
  <c r="CN18" i="28"/>
  <c r="CO18" i="28"/>
  <c r="CQ18" i="28" s="1"/>
  <c r="CT18" i="28"/>
  <c r="CV18" i="28"/>
  <c r="CX18" i="28"/>
  <c r="CY18" i="28"/>
  <c r="CZ18" i="28"/>
  <c r="DA18" i="28"/>
  <c r="DD18" i="28"/>
  <c r="DI18" i="28"/>
  <c r="DJ18" i="28"/>
  <c r="ES18" i="28" s="1"/>
  <c r="DK18" i="28"/>
  <c r="DM18" i="28"/>
  <c r="DN18" i="28"/>
  <c r="DP18" i="28"/>
  <c r="DS18" i="28"/>
  <c r="DU18" i="28"/>
  <c r="DX18" i="28"/>
  <c r="DZ18" i="28"/>
  <c r="EC18" i="28"/>
  <c r="EE18" i="28"/>
  <c r="EH18" i="28"/>
  <c r="EJ18" i="28"/>
  <c r="EL18" i="28"/>
  <c r="EM18" i="28"/>
  <c r="EO18" i="28" s="1"/>
  <c r="ER18" i="28"/>
  <c r="EW18" i="28"/>
  <c r="EY18" i="28"/>
  <c r="FB18" i="28"/>
  <c r="FD18" i="28"/>
  <c r="FG18" i="28"/>
  <c r="FI18" i="28" s="1"/>
  <c r="FL18" i="28"/>
  <c r="FQ18" i="28"/>
  <c r="FS18" i="28"/>
  <c r="FV18" i="28"/>
  <c r="FX18" i="28" s="1"/>
  <c r="GA18" i="28"/>
  <c r="GC18" i="28"/>
  <c r="GF18" i="28"/>
  <c r="GK18" i="28"/>
  <c r="GM18" i="28"/>
  <c r="C19" i="28"/>
  <c r="D19" i="28"/>
  <c r="AK19" i="28" s="1"/>
  <c r="E19" i="28"/>
  <c r="F19" i="28"/>
  <c r="G19" i="28"/>
  <c r="AZ19" i="28" s="1"/>
  <c r="H19" i="28"/>
  <c r="I19" i="28"/>
  <c r="BY19" i="28" s="1"/>
  <c r="J19" i="28"/>
  <c r="DH19" i="28" s="1"/>
  <c r="K19" i="28"/>
  <c r="AP19" i="28" s="1"/>
  <c r="L19" i="28"/>
  <c r="M19" i="28"/>
  <c r="AU19" i="28" s="1"/>
  <c r="N19" i="28"/>
  <c r="BB19" i="28" s="1"/>
  <c r="DW19" i="28" s="1"/>
  <c r="O19" i="28"/>
  <c r="CD19" i="28" s="1"/>
  <c r="P19" i="28"/>
  <c r="DJ19" i="28" s="1"/>
  <c r="ES19" i="28" s="1"/>
  <c r="FP19" i="28" s="1"/>
  <c r="Q19" i="28"/>
  <c r="R19" i="28"/>
  <c r="S19" i="28"/>
  <c r="T19" i="28"/>
  <c r="BL19" i="28" s="1"/>
  <c r="U19" i="28"/>
  <c r="CX19" i="28" s="1"/>
  <c r="V19" i="28"/>
  <c r="W19" i="28"/>
  <c r="DC19" i="28" s="1"/>
  <c r="X19" i="28"/>
  <c r="Y19" i="28"/>
  <c r="BT19" i="28" s="1"/>
  <c r="Z19" i="28"/>
  <c r="CK19" i="28" s="1"/>
  <c r="EG19" i="28" s="1"/>
  <c r="AA19" i="28"/>
  <c r="AB19" i="28"/>
  <c r="BG19" i="28" s="1"/>
  <c r="AC19" i="28"/>
  <c r="AD19" i="28"/>
  <c r="AE19" i="28"/>
  <c r="AF19" i="28"/>
  <c r="AG19" i="28"/>
  <c r="AH19" i="28"/>
  <c r="AL19" i="28"/>
  <c r="AM19" i="28"/>
  <c r="AN19" i="28"/>
  <c r="AQ19" i="28"/>
  <c r="DM19" i="28" s="1"/>
  <c r="AR19" i="28"/>
  <c r="AV19" i="28"/>
  <c r="AX19" i="28" s="1"/>
  <c r="AW19" i="28"/>
  <c r="BA19" i="28"/>
  <c r="BC19" i="28"/>
  <c r="BE19" i="28"/>
  <c r="BF19" i="28"/>
  <c r="BJ19" i="28"/>
  <c r="BK19" i="28"/>
  <c r="BM19" i="28" s="1"/>
  <c r="BP19" i="28"/>
  <c r="BQ19" i="28"/>
  <c r="BR19" i="28"/>
  <c r="BU19" i="28"/>
  <c r="BV19" i="28"/>
  <c r="BZ19" i="28"/>
  <c r="CA19" i="28"/>
  <c r="CB19" i="28"/>
  <c r="CE19" i="28"/>
  <c r="CF19" i="28"/>
  <c r="CG19" i="28"/>
  <c r="CI19" i="28"/>
  <c r="CJ19" i="28"/>
  <c r="CL19" i="28"/>
  <c r="CN19" i="28"/>
  <c r="CO19" i="28"/>
  <c r="CP19" i="28"/>
  <c r="CQ19" i="28"/>
  <c r="CS19" i="28"/>
  <c r="CT19" i="28"/>
  <c r="CU19" i="28"/>
  <c r="CY19" i="28"/>
  <c r="DA19" i="28" s="1"/>
  <c r="CZ19" i="28"/>
  <c r="DD19" i="28"/>
  <c r="DE19" i="28"/>
  <c r="DF19" i="28"/>
  <c r="DI19" i="28"/>
  <c r="DK19" i="28"/>
  <c r="DN19" i="28"/>
  <c r="DP19" i="28" s="1"/>
  <c r="DS19" i="28"/>
  <c r="DU19" i="28" s="1"/>
  <c r="DX19" i="28"/>
  <c r="FK19" i="28" s="1"/>
  <c r="DY19" i="28"/>
  <c r="EB19" i="28"/>
  <c r="EC19" i="28"/>
  <c r="EH19" i="28"/>
  <c r="EJ19" i="28" s="1"/>
  <c r="EI19" i="28"/>
  <c r="EL19" i="28"/>
  <c r="EM19" i="28"/>
  <c r="ER19" i="28"/>
  <c r="ET19" i="28"/>
  <c r="EW19" i="28"/>
  <c r="EX19" i="28"/>
  <c r="EY19" i="28"/>
  <c r="FB19" i="28"/>
  <c r="FF19" i="28"/>
  <c r="FG19" i="28"/>
  <c r="FI19" i="28"/>
  <c r="FL19" i="28"/>
  <c r="FN19" i="28"/>
  <c r="FQ19" i="28"/>
  <c r="FR19" i="28"/>
  <c r="FS19" i="28"/>
  <c r="FV19" i="28"/>
  <c r="FX19" i="28" s="1"/>
  <c r="GA19" i="28"/>
  <c r="GF19" i="28"/>
  <c r="GK19" i="28"/>
  <c r="GM19" i="28"/>
  <c r="C20" i="28"/>
  <c r="BO20" i="28" s="1"/>
  <c r="D20" i="28"/>
  <c r="E20" i="28"/>
  <c r="F20" i="28"/>
  <c r="G20" i="28"/>
  <c r="AZ20" i="28" s="1"/>
  <c r="H20" i="28"/>
  <c r="I20" i="28"/>
  <c r="J20" i="28"/>
  <c r="K20" i="28"/>
  <c r="AP20" i="28" s="1"/>
  <c r="L20" i="28"/>
  <c r="M20" i="28"/>
  <c r="N20" i="28"/>
  <c r="BB20" i="28" s="1"/>
  <c r="O20" i="28"/>
  <c r="CD20" i="28" s="1"/>
  <c r="P20" i="28"/>
  <c r="Q20" i="28"/>
  <c r="R20" i="28"/>
  <c r="CZ20" i="28" s="1"/>
  <c r="S20" i="28"/>
  <c r="T20" i="28"/>
  <c r="U20" i="28"/>
  <c r="CX20" i="28" s="1"/>
  <c r="V20" i="28"/>
  <c r="CP20" i="28" s="1"/>
  <c r="W20" i="28"/>
  <c r="DC20" i="28" s="1"/>
  <c r="X20" i="28"/>
  <c r="Y20" i="28"/>
  <c r="Z20" i="28"/>
  <c r="CK20" i="28" s="1"/>
  <c r="EG20" i="28" s="1"/>
  <c r="AA20" i="28"/>
  <c r="AB20" i="28"/>
  <c r="AC20" i="28"/>
  <c r="AD20" i="28"/>
  <c r="AE20" i="28"/>
  <c r="CA20" i="28" s="1"/>
  <c r="AF20" i="28"/>
  <c r="AG20" i="28"/>
  <c r="AH20" i="28"/>
  <c r="AK20" i="28"/>
  <c r="AL20" i="28"/>
  <c r="AN20" i="28" s="1"/>
  <c r="AM20" i="28"/>
  <c r="AQ20" i="28"/>
  <c r="AR20" i="28"/>
  <c r="DM20" i="28" s="1"/>
  <c r="AS20" i="28"/>
  <c r="AU20" i="28"/>
  <c r="AV20" i="28"/>
  <c r="AX20" i="28" s="1"/>
  <c r="AW20" i="28"/>
  <c r="BA20" i="28"/>
  <c r="BE20" i="28"/>
  <c r="BF20" i="28"/>
  <c r="BH20" i="28" s="1"/>
  <c r="BG20" i="28"/>
  <c r="BJ20" i="28"/>
  <c r="BK20" i="28"/>
  <c r="BL20" i="28"/>
  <c r="BP20" i="28"/>
  <c r="BQ20" i="28"/>
  <c r="BR20" i="28"/>
  <c r="BT20" i="28"/>
  <c r="BU20" i="28"/>
  <c r="BW20" i="28" s="1"/>
  <c r="BV20" i="28"/>
  <c r="BY20" i="28"/>
  <c r="BZ20" i="28"/>
  <c r="EL20" i="28" s="1"/>
  <c r="CB20" i="28"/>
  <c r="CE20" i="28"/>
  <c r="CF20" i="28"/>
  <c r="CI20" i="28"/>
  <c r="CJ20" i="28"/>
  <c r="CL20" i="28" s="1"/>
  <c r="CN20" i="28"/>
  <c r="CO20" i="28"/>
  <c r="CQ20" i="28" s="1"/>
  <c r="CS20" i="28"/>
  <c r="CT20" i="28"/>
  <c r="CU20" i="28"/>
  <c r="CY20" i="28"/>
  <c r="DA20" i="28"/>
  <c r="DD20" i="28"/>
  <c r="DE20" i="28"/>
  <c r="DI20" i="28"/>
  <c r="DK20" i="28" s="1"/>
  <c r="DJ20" i="28"/>
  <c r="DN20" i="28"/>
  <c r="DP20" i="28" s="1"/>
  <c r="DO20" i="28"/>
  <c r="FA20" i="28" s="1"/>
  <c r="DS20" i="28"/>
  <c r="DU20" i="28"/>
  <c r="DX20" i="28"/>
  <c r="EB20" i="28"/>
  <c r="EC20" i="28"/>
  <c r="ED20" i="28"/>
  <c r="FM20" i="28" s="1"/>
  <c r="FZ20" i="28" s="1"/>
  <c r="EE20" i="28"/>
  <c r="EH20" i="28"/>
  <c r="EJ20" i="28"/>
  <c r="EM20" i="28"/>
  <c r="EO20" i="28"/>
  <c r="EQ20" i="28"/>
  <c r="ER20" i="28"/>
  <c r="ES20" i="28"/>
  <c r="EW20" i="28"/>
  <c r="EY20" i="28" s="1"/>
  <c r="FB20" i="28"/>
  <c r="FD20" i="28"/>
  <c r="FG20" i="28"/>
  <c r="FI20" i="28"/>
  <c r="FL20" i="28"/>
  <c r="FN20" i="28"/>
  <c r="FQ20" i="28"/>
  <c r="FV20" i="28"/>
  <c r="GA20" i="28"/>
  <c r="GC20" i="28"/>
  <c r="GF20" i="28"/>
  <c r="GH20" i="28"/>
  <c r="GK20" i="28"/>
  <c r="GM20" i="28"/>
  <c r="C21" i="28"/>
  <c r="BO21" i="28" s="1"/>
  <c r="D21" i="28"/>
  <c r="E21" i="28"/>
  <c r="F21" i="28"/>
  <c r="G21" i="28"/>
  <c r="H21" i="28"/>
  <c r="I21" i="28"/>
  <c r="BY21" i="28" s="1"/>
  <c r="J21" i="28"/>
  <c r="K21" i="28"/>
  <c r="L21" i="28"/>
  <c r="BJ21" i="28" s="1"/>
  <c r="M21" i="28"/>
  <c r="AU21" i="28" s="1"/>
  <c r="N21" i="28"/>
  <c r="BB21" i="28" s="1"/>
  <c r="O21" i="28"/>
  <c r="CD21" i="28" s="1"/>
  <c r="P21" i="28"/>
  <c r="Q21" i="28"/>
  <c r="CN21" i="28" s="1"/>
  <c r="R21" i="28"/>
  <c r="S21" i="28"/>
  <c r="T21" i="28"/>
  <c r="U21" i="28"/>
  <c r="CX21" i="28" s="1"/>
  <c r="V21" i="28"/>
  <c r="CP21" i="28" s="1"/>
  <c r="W21" i="28"/>
  <c r="X21" i="28"/>
  <c r="CI21" i="28" s="1"/>
  <c r="Y21" i="28"/>
  <c r="BT21" i="28" s="1"/>
  <c r="Z21" i="28"/>
  <c r="CK21" i="28" s="1"/>
  <c r="AA21" i="28"/>
  <c r="AB21" i="28"/>
  <c r="BG21" i="28" s="1"/>
  <c r="DO21" i="28" s="1"/>
  <c r="AC21" i="28"/>
  <c r="BQ21" i="28" s="1"/>
  <c r="AD21" i="28"/>
  <c r="AE21" i="28"/>
  <c r="AF21" i="28"/>
  <c r="AG21" i="28"/>
  <c r="CU21" i="28" s="1"/>
  <c r="EV21" i="28" s="1"/>
  <c r="AH21" i="28"/>
  <c r="AK21" i="28"/>
  <c r="AL21" i="28"/>
  <c r="AM21" i="28"/>
  <c r="AP21" i="28"/>
  <c r="AQ21" i="28"/>
  <c r="AS21" i="28"/>
  <c r="AV21" i="28"/>
  <c r="AW21" i="28"/>
  <c r="AX21" i="28"/>
  <c r="AZ21" i="28"/>
  <c r="BA21" i="28"/>
  <c r="BC21" i="28" s="1"/>
  <c r="BE21" i="28"/>
  <c r="BF21" i="28"/>
  <c r="BH21" i="28"/>
  <c r="BK21" i="28"/>
  <c r="BM21" i="28" s="1"/>
  <c r="BL21" i="28"/>
  <c r="BP21" i="28"/>
  <c r="BR21" i="28" s="1"/>
  <c r="BU21" i="28"/>
  <c r="ED21" i="28" s="1"/>
  <c r="BV21" i="28"/>
  <c r="BW21" i="28"/>
  <c r="BZ21" i="28"/>
  <c r="CA21" i="28"/>
  <c r="CE21" i="28"/>
  <c r="CG21" i="28" s="1"/>
  <c r="CF21" i="28"/>
  <c r="CJ21" i="28"/>
  <c r="CO21" i="28"/>
  <c r="CQ21" i="28"/>
  <c r="CS21" i="28"/>
  <c r="CT21" i="28"/>
  <c r="CV21" i="28"/>
  <c r="CY21" i="28"/>
  <c r="EQ21" i="28" s="1"/>
  <c r="CZ21" i="28"/>
  <c r="DA21" i="28"/>
  <c r="DC21" i="28"/>
  <c r="DD21" i="28"/>
  <c r="DE21" i="28"/>
  <c r="DF21" i="28"/>
  <c r="DH21" i="28"/>
  <c r="DI21" i="28"/>
  <c r="ES21" i="28" s="1"/>
  <c r="DJ21" i="28"/>
  <c r="DN21" i="28"/>
  <c r="DP21" i="28"/>
  <c r="DS21" i="28"/>
  <c r="DT21" i="28"/>
  <c r="DU21" i="28"/>
  <c r="DW21" i="28"/>
  <c r="DX21" i="28"/>
  <c r="DY21" i="28"/>
  <c r="EC21" i="28"/>
  <c r="EE21" i="28"/>
  <c r="EH21" i="28"/>
  <c r="EI21" i="28"/>
  <c r="EJ21" i="28"/>
  <c r="EM21" i="28"/>
  <c r="EN21" i="28"/>
  <c r="ER21" i="28"/>
  <c r="FP21" i="28" s="1"/>
  <c r="EW21" i="28"/>
  <c r="EY21" i="28" s="1"/>
  <c r="FA21" i="28"/>
  <c r="FB21" i="28"/>
  <c r="FD21" i="28"/>
  <c r="FG21" i="28"/>
  <c r="FI21" i="28"/>
  <c r="FL21" i="28"/>
  <c r="FM21" i="28"/>
  <c r="FN21" i="28"/>
  <c r="FQ21" i="28"/>
  <c r="FV21" i="28"/>
  <c r="FX21" i="28"/>
  <c r="FZ21" i="28"/>
  <c r="GA21" i="28"/>
  <c r="GC21" i="28"/>
  <c r="GF21" i="28"/>
  <c r="GK21" i="28"/>
  <c r="C22" i="28"/>
  <c r="D22" i="28"/>
  <c r="AK22" i="28" s="1"/>
  <c r="E22" i="28"/>
  <c r="CS22" i="28" s="1"/>
  <c r="F22" i="28"/>
  <c r="G22" i="28"/>
  <c r="H22" i="28"/>
  <c r="AW22" i="28" s="1"/>
  <c r="I22" i="28"/>
  <c r="J22" i="28"/>
  <c r="K22" i="28"/>
  <c r="L22" i="28"/>
  <c r="BJ22" i="28" s="1"/>
  <c r="M22" i="28"/>
  <c r="N22" i="28"/>
  <c r="O22" i="28"/>
  <c r="CD22" i="28" s="1"/>
  <c r="P22" i="28"/>
  <c r="Q22" i="28"/>
  <c r="R22" i="28"/>
  <c r="CZ22" i="28" s="1"/>
  <c r="S22" i="28"/>
  <c r="BE22" i="28" s="1"/>
  <c r="T22" i="28"/>
  <c r="BL22" i="28" s="1"/>
  <c r="U22" i="28"/>
  <c r="V22" i="28"/>
  <c r="W22" i="28"/>
  <c r="X22" i="28"/>
  <c r="CI22" i="28" s="1"/>
  <c r="Y22" i="28"/>
  <c r="Z22" i="28"/>
  <c r="AA22" i="28"/>
  <c r="AB22" i="28"/>
  <c r="BG22" i="28" s="1"/>
  <c r="DO22" i="28" s="1"/>
  <c r="AC22" i="28"/>
  <c r="AD22" i="28"/>
  <c r="BV22" i="28" s="1"/>
  <c r="ED22" i="28" s="1"/>
  <c r="FM22" i="28" s="1"/>
  <c r="AE22" i="28"/>
  <c r="AF22" i="28"/>
  <c r="CF22" i="28" s="1"/>
  <c r="EN22" i="28" s="1"/>
  <c r="AG22" i="28"/>
  <c r="AH22" i="28"/>
  <c r="DE22" i="28" s="1"/>
  <c r="AL22" i="28"/>
  <c r="AM22" i="28"/>
  <c r="DR22" i="28" s="1"/>
  <c r="AN22" i="28"/>
  <c r="AP22" i="28"/>
  <c r="AQ22" i="28"/>
  <c r="AS22" i="28" s="1"/>
  <c r="AU22" i="28"/>
  <c r="AV22" i="28"/>
  <c r="AX22" i="28"/>
  <c r="AZ22" i="28"/>
  <c r="BA22" i="28"/>
  <c r="BC22" i="28" s="1"/>
  <c r="BB22" i="28"/>
  <c r="BF22" i="28"/>
  <c r="BH22" i="28"/>
  <c r="BK22" i="28"/>
  <c r="BM22" i="28" s="1"/>
  <c r="BO22" i="28"/>
  <c r="BP22" i="28"/>
  <c r="BQ22" i="28"/>
  <c r="BT22" i="28"/>
  <c r="BU22" i="28"/>
  <c r="BW22" i="28"/>
  <c r="BY22" i="28"/>
  <c r="BZ22" i="28"/>
  <c r="CB22" i="28" s="1"/>
  <c r="CA22" i="28"/>
  <c r="CE22" i="28"/>
  <c r="CG22" i="28" s="1"/>
  <c r="CJ22" i="28"/>
  <c r="CK22" i="28"/>
  <c r="EG22" i="28" s="1"/>
  <c r="CL22" i="28"/>
  <c r="CN22" i="28"/>
  <c r="CO22" i="28"/>
  <c r="CQ22" i="28" s="1"/>
  <c r="CP22" i="28"/>
  <c r="EI22" i="28" s="1"/>
  <c r="FF22" i="28" s="1"/>
  <c r="CT22" i="28"/>
  <c r="CU22" i="28"/>
  <c r="CX22" i="28"/>
  <c r="CY22" i="28"/>
  <c r="DC22" i="28"/>
  <c r="DD22" i="28"/>
  <c r="DF22" i="28"/>
  <c r="DH22" i="28"/>
  <c r="DI22" i="28"/>
  <c r="DJ22" i="28"/>
  <c r="ES22" i="28" s="1"/>
  <c r="DK22" i="28"/>
  <c r="DN22" i="28"/>
  <c r="DP22" i="28" s="1"/>
  <c r="DS22" i="28"/>
  <c r="DT22" i="28"/>
  <c r="FC22" i="28" s="1"/>
  <c r="DU22" i="28"/>
  <c r="DW22" i="28"/>
  <c r="DX22" i="28"/>
  <c r="DY22" i="28"/>
  <c r="EC22" i="28"/>
  <c r="EE22" i="28"/>
  <c r="EH22" i="28"/>
  <c r="EJ22" i="28"/>
  <c r="EL22" i="28"/>
  <c r="EM22" i="28"/>
  <c r="ER22" i="28"/>
  <c r="ET22" i="28"/>
  <c r="EW22" i="28"/>
  <c r="EX22" i="28"/>
  <c r="FB22" i="28"/>
  <c r="FG22" i="28"/>
  <c r="FI22" i="28"/>
  <c r="FL22" i="28"/>
  <c r="FZ22" i="28" s="1"/>
  <c r="FN22" i="28"/>
  <c r="FP22" i="28"/>
  <c r="FQ22" i="28"/>
  <c r="FS22" i="28"/>
  <c r="FV22" i="28"/>
  <c r="GA22" i="28"/>
  <c r="GC22" i="28"/>
  <c r="GF22" i="28"/>
  <c r="GK22" i="28"/>
  <c r="GM22" i="28"/>
  <c r="C23" i="28"/>
  <c r="D23" i="28"/>
  <c r="AK23" i="28" s="1"/>
  <c r="E23" i="28"/>
  <c r="F23" i="28"/>
  <c r="AM23" i="28" s="1"/>
  <c r="DR23" i="28" s="1"/>
  <c r="G23" i="28"/>
  <c r="AZ23" i="28" s="1"/>
  <c r="H23" i="28"/>
  <c r="AW23" i="28" s="1"/>
  <c r="I23" i="28"/>
  <c r="J23" i="28"/>
  <c r="DH23" i="28" s="1"/>
  <c r="K23" i="28"/>
  <c r="L23" i="28"/>
  <c r="M23" i="28"/>
  <c r="AU23" i="28" s="1"/>
  <c r="N23" i="28"/>
  <c r="O23" i="28"/>
  <c r="CD23" i="28" s="1"/>
  <c r="P23" i="28"/>
  <c r="Q23" i="28"/>
  <c r="R23" i="28"/>
  <c r="CZ23" i="28" s="1"/>
  <c r="S23" i="28"/>
  <c r="T23" i="28"/>
  <c r="BL23" i="28" s="1"/>
  <c r="U23" i="28"/>
  <c r="V23" i="28"/>
  <c r="W23" i="28"/>
  <c r="X23" i="28"/>
  <c r="Y23" i="28"/>
  <c r="BT23" i="28" s="1"/>
  <c r="Z23" i="28"/>
  <c r="AA23" i="28"/>
  <c r="AB23" i="28"/>
  <c r="BG23" i="28" s="1"/>
  <c r="AC23" i="28"/>
  <c r="AD23" i="28"/>
  <c r="AE23" i="28"/>
  <c r="CA23" i="28" s="1"/>
  <c r="AF23" i="28"/>
  <c r="CF23" i="28" s="1"/>
  <c r="AG23" i="28"/>
  <c r="AH23" i="28"/>
  <c r="AL23" i="28"/>
  <c r="AN23" i="28"/>
  <c r="AP23" i="28"/>
  <c r="AQ23" i="28"/>
  <c r="AV23" i="28"/>
  <c r="BA23" i="28"/>
  <c r="BB23" i="28"/>
  <c r="BC23" i="28"/>
  <c r="BE23" i="28"/>
  <c r="BF23" i="28"/>
  <c r="BJ23" i="28"/>
  <c r="BK23" i="28"/>
  <c r="BM23" i="28" s="1"/>
  <c r="BP23" i="28"/>
  <c r="BQ23" i="28"/>
  <c r="BR23" i="28"/>
  <c r="BU23" i="28"/>
  <c r="BV23" i="28"/>
  <c r="ED23" i="28" s="1"/>
  <c r="FM23" i="28" s="1"/>
  <c r="BW23" i="28"/>
  <c r="BY23" i="28"/>
  <c r="BZ23" i="28"/>
  <c r="CE23" i="28"/>
  <c r="CG23" i="28" s="1"/>
  <c r="CI23" i="28"/>
  <c r="CJ23" i="28"/>
  <c r="CK23" i="28"/>
  <c r="EG23" i="28" s="1"/>
  <c r="CL23" i="28"/>
  <c r="CN23" i="28"/>
  <c r="CO23" i="28"/>
  <c r="CQ23" i="28" s="1"/>
  <c r="CP23" i="28"/>
  <c r="CS23" i="28"/>
  <c r="CT23" i="28"/>
  <c r="CV23" i="28" s="1"/>
  <c r="CU23" i="28"/>
  <c r="EV23" i="28" s="1"/>
  <c r="CX23" i="28"/>
  <c r="CY23" i="28"/>
  <c r="DC23" i="28"/>
  <c r="DD23" i="28"/>
  <c r="DF23" i="28" s="1"/>
  <c r="DE23" i="28"/>
  <c r="DI23" i="28"/>
  <c r="DJ23" i="28"/>
  <c r="DK23" i="28"/>
  <c r="DN23" i="28"/>
  <c r="DP23" i="28" s="1"/>
  <c r="DS23" i="28"/>
  <c r="DU23" i="28"/>
  <c r="DW23" i="28"/>
  <c r="DX23" i="28"/>
  <c r="DY23" i="28"/>
  <c r="FK23" i="28" s="1"/>
  <c r="DZ23" i="28"/>
  <c r="EB23" i="28"/>
  <c r="EC23" i="28"/>
  <c r="EE23" i="28" s="1"/>
  <c r="EH23" i="28"/>
  <c r="EJ23" i="28"/>
  <c r="EM23" i="28"/>
  <c r="FH23" i="28" s="1"/>
  <c r="FW23" i="28" s="1"/>
  <c r="EN23" i="28"/>
  <c r="ER23" i="28"/>
  <c r="ET23" i="28"/>
  <c r="EW23" i="28"/>
  <c r="EX23" i="28"/>
  <c r="EY23" i="28"/>
  <c r="FB23" i="28"/>
  <c r="FG23" i="28"/>
  <c r="FI23" i="28" s="1"/>
  <c r="FL23" i="28"/>
  <c r="FN23" i="28" s="1"/>
  <c r="FQ23" i="28"/>
  <c r="FS23" i="28"/>
  <c r="FV23" i="28"/>
  <c r="FX23" i="28"/>
  <c r="GA23" i="28"/>
  <c r="GF23" i="28"/>
  <c r="GJ23" i="28"/>
  <c r="GK23" i="28"/>
  <c r="C24" i="28"/>
  <c r="D24" i="28"/>
  <c r="E24" i="28"/>
  <c r="F24" i="28"/>
  <c r="AM24" i="28" s="1"/>
  <c r="DR24" i="28" s="1"/>
  <c r="G24" i="28"/>
  <c r="AZ24" i="28" s="1"/>
  <c r="H24" i="28"/>
  <c r="AW24" i="28" s="1"/>
  <c r="DT24" i="28" s="1"/>
  <c r="FC24" i="28" s="1"/>
  <c r="I24" i="28"/>
  <c r="J24" i="28"/>
  <c r="DH24" i="28" s="1"/>
  <c r="K24" i="28"/>
  <c r="L24" i="28"/>
  <c r="M24" i="28"/>
  <c r="N24" i="28"/>
  <c r="O24" i="28"/>
  <c r="P24" i="28"/>
  <c r="DJ24" i="28" s="1"/>
  <c r="ES24" i="28" s="1"/>
  <c r="Q24" i="28"/>
  <c r="CN24" i="28" s="1"/>
  <c r="R24" i="28"/>
  <c r="CZ24" i="28" s="1"/>
  <c r="EQ24" i="28" s="1"/>
  <c r="S24" i="28"/>
  <c r="BE24" i="28" s="1"/>
  <c r="T24" i="28"/>
  <c r="BL24" i="28" s="1"/>
  <c r="DY24" i="28" s="1"/>
  <c r="FK24" i="28" s="1"/>
  <c r="U24" i="28"/>
  <c r="V24" i="28"/>
  <c r="CP24" i="28" s="1"/>
  <c r="W24" i="28"/>
  <c r="X24" i="28"/>
  <c r="Y24" i="28"/>
  <c r="Z24" i="28"/>
  <c r="AA24" i="28"/>
  <c r="AR24" i="28" s="1"/>
  <c r="AB24" i="28"/>
  <c r="AC24" i="28"/>
  <c r="AD24" i="28"/>
  <c r="BV24" i="28" s="1"/>
  <c r="ED24" i="28" s="1"/>
  <c r="AE24" i="28"/>
  <c r="CA24" i="28" s="1"/>
  <c r="AF24" i="28"/>
  <c r="AG24" i="28"/>
  <c r="AH24" i="28"/>
  <c r="AK24" i="28"/>
  <c r="AL24" i="28"/>
  <c r="AN24" i="28"/>
  <c r="AP24" i="28"/>
  <c r="AQ24" i="28"/>
  <c r="DM24" i="28" s="1"/>
  <c r="AS24" i="28"/>
  <c r="AU24" i="28"/>
  <c r="AV24" i="28"/>
  <c r="AX24" i="28"/>
  <c r="BA24" i="28"/>
  <c r="BB24" i="28"/>
  <c r="BF24" i="28"/>
  <c r="BH24" i="28" s="1"/>
  <c r="BG24" i="28"/>
  <c r="BJ24" i="28"/>
  <c r="BK24" i="28"/>
  <c r="BM24" i="28"/>
  <c r="BO24" i="28"/>
  <c r="BP24" i="28"/>
  <c r="BQ24" i="28"/>
  <c r="BR24" i="28"/>
  <c r="BT24" i="28"/>
  <c r="BU24" i="28"/>
  <c r="BW24" i="28"/>
  <c r="BY24" i="28"/>
  <c r="BZ24" i="28"/>
  <c r="CD24" i="28"/>
  <c r="CE24" i="28"/>
  <c r="CF24" i="28"/>
  <c r="CI24" i="28"/>
  <c r="CJ24" i="28"/>
  <c r="EG24" i="28" s="1"/>
  <c r="CK24" i="28"/>
  <c r="CL24" i="28"/>
  <c r="CO24" i="28"/>
  <c r="CQ24" i="28"/>
  <c r="CS24" i="28"/>
  <c r="CT24" i="28"/>
  <c r="EV24" i="28" s="1"/>
  <c r="CU24" i="28"/>
  <c r="CV24" i="28"/>
  <c r="CX24" i="28"/>
  <c r="CY24" i="28"/>
  <c r="DA24" i="28"/>
  <c r="DC24" i="28"/>
  <c r="DD24" i="28"/>
  <c r="DE24" i="28"/>
  <c r="DF24" i="28"/>
  <c r="DI24" i="28"/>
  <c r="DK24" i="28" s="1"/>
  <c r="DN24" i="28"/>
  <c r="DO24" i="28"/>
  <c r="DS24" i="28"/>
  <c r="DU24" i="28" s="1"/>
  <c r="DX24" i="28"/>
  <c r="DZ24" i="28"/>
  <c r="EB24" i="28"/>
  <c r="EC24" i="28"/>
  <c r="EE24" i="28"/>
  <c r="EH24" i="28"/>
  <c r="EJ24" i="28" s="1"/>
  <c r="EM24" i="28"/>
  <c r="ER24" i="28"/>
  <c r="ET24" i="28" s="1"/>
  <c r="EW24" i="28"/>
  <c r="EY24" i="28"/>
  <c r="FB24" i="28"/>
  <c r="FG24" i="28"/>
  <c r="FI24" i="28"/>
  <c r="FL24" i="28"/>
  <c r="FN24" i="28"/>
  <c r="FP24" i="28"/>
  <c r="FQ24" i="28"/>
  <c r="FV24" i="28"/>
  <c r="FX24" i="28" s="1"/>
  <c r="GA24" i="28"/>
  <c r="GC24" i="28"/>
  <c r="GF24" i="28"/>
  <c r="GH24" i="28"/>
  <c r="GK24" i="28"/>
  <c r="GM24" i="28"/>
  <c r="C25" i="28"/>
  <c r="BO25" i="28" s="1"/>
  <c r="D25" i="28"/>
  <c r="E25" i="28"/>
  <c r="F25" i="28"/>
  <c r="AM25" i="28" s="1"/>
  <c r="DR25" i="28" s="1"/>
  <c r="G25" i="28"/>
  <c r="H25" i="28"/>
  <c r="I25" i="28"/>
  <c r="BY25" i="28" s="1"/>
  <c r="J25" i="28"/>
  <c r="DH25" i="28" s="1"/>
  <c r="K25" i="28"/>
  <c r="AP25" i="28" s="1"/>
  <c r="L25" i="28"/>
  <c r="M25" i="28"/>
  <c r="AU25" i="28" s="1"/>
  <c r="N25" i="28"/>
  <c r="O25" i="28"/>
  <c r="P25" i="28"/>
  <c r="Q25" i="28"/>
  <c r="R25" i="28"/>
  <c r="CZ25" i="28" s="1"/>
  <c r="EQ25" i="28" s="1"/>
  <c r="S25" i="28"/>
  <c r="BE25" i="28" s="1"/>
  <c r="T25" i="28"/>
  <c r="BL25" i="28" s="1"/>
  <c r="U25" i="28"/>
  <c r="CX25" i="28" s="1"/>
  <c r="V25" i="28"/>
  <c r="CP25" i="28" s="1"/>
  <c r="EI25" i="28" s="1"/>
  <c r="W25" i="28"/>
  <c r="DC25" i="28" s="1"/>
  <c r="X25" i="28"/>
  <c r="Y25" i="28"/>
  <c r="Z25" i="28"/>
  <c r="AA25" i="28"/>
  <c r="AR25" i="28" s="1"/>
  <c r="AB25" i="28"/>
  <c r="BG25" i="28" s="1"/>
  <c r="AC25" i="28"/>
  <c r="AD25" i="28"/>
  <c r="AE25" i="28"/>
  <c r="CA25" i="28" s="1"/>
  <c r="EL25" i="28" s="1"/>
  <c r="AF25" i="28"/>
  <c r="AG25" i="28"/>
  <c r="AH25" i="28"/>
  <c r="DE25" i="28" s="1"/>
  <c r="EX25" i="28" s="1"/>
  <c r="FR25" i="28" s="1"/>
  <c r="AK25" i="28"/>
  <c r="AL25" i="28"/>
  <c r="AN25" i="28"/>
  <c r="AQ25" i="28"/>
  <c r="AS25" i="28" s="1"/>
  <c r="AV25" i="28"/>
  <c r="AW25" i="28"/>
  <c r="AZ25" i="28"/>
  <c r="BA25" i="28"/>
  <c r="BB25" i="28"/>
  <c r="BC25" i="28"/>
  <c r="BF25" i="28"/>
  <c r="DO25" i="28" s="1"/>
  <c r="FA25" i="28" s="1"/>
  <c r="BJ25" i="28"/>
  <c r="BK25" i="28"/>
  <c r="BM25" i="28" s="1"/>
  <c r="BP25" i="28"/>
  <c r="EB25" i="28" s="1"/>
  <c r="BQ25" i="28"/>
  <c r="BR25" i="28"/>
  <c r="BT25" i="28"/>
  <c r="BU25" i="28"/>
  <c r="BV25" i="28"/>
  <c r="BW25" i="28"/>
  <c r="BZ25" i="28"/>
  <c r="CB25" i="28" s="1"/>
  <c r="CD25" i="28"/>
  <c r="CE25" i="28"/>
  <c r="CF25" i="28"/>
  <c r="EN25" i="28" s="1"/>
  <c r="CG25" i="28"/>
  <c r="CI25" i="28"/>
  <c r="CJ25" i="28"/>
  <c r="EG25" i="28" s="1"/>
  <c r="CK25" i="28"/>
  <c r="CN25" i="28"/>
  <c r="CO25" i="28"/>
  <c r="CQ25" i="28" s="1"/>
  <c r="CS25" i="28"/>
  <c r="CT25" i="28"/>
  <c r="CU25" i="28"/>
  <c r="CV25" i="28"/>
  <c r="CY25" i="28"/>
  <c r="DA25" i="28" s="1"/>
  <c r="DD25" i="28"/>
  <c r="DF25" i="28"/>
  <c r="DI25" i="28"/>
  <c r="DK25" i="28" s="1"/>
  <c r="DJ25" i="28"/>
  <c r="DN25" i="28"/>
  <c r="DP25" i="28"/>
  <c r="DS25" i="28"/>
  <c r="DU25" i="28"/>
  <c r="DW25" i="28"/>
  <c r="DX25" i="28"/>
  <c r="DY25" i="28"/>
  <c r="DZ25" i="28"/>
  <c r="EC25" i="28"/>
  <c r="FM25" i="28" s="1"/>
  <c r="ED25" i="28"/>
  <c r="EE25" i="28"/>
  <c r="EH25" i="28"/>
  <c r="EJ25" i="28"/>
  <c r="EM25" i="28"/>
  <c r="EO25" i="28"/>
  <c r="ER25" i="28"/>
  <c r="EW25" i="28"/>
  <c r="EY25" i="28" s="1"/>
  <c r="FB25" i="28"/>
  <c r="FD25" i="28"/>
  <c r="FF25" i="28"/>
  <c r="FG25" i="28"/>
  <c r="FH25" i="28"/>
  <c r="FL25" i="28"/>
  <c r="FQ25" i="28"/>
  <c r="FS25" i="28" s="1"/>
  <c r="FV25" i="28"/>
  <c r="GA25" i="28"/>
  <c r="GC25" i="28"/>
  <c r="GF25" i="28"/>
  <c r="GH25" i="28"/>
  <c r="GK25" i="28"/>
  <c r="GM25" i="28"/>
  <c r="C26" i="28"/>
  <c r="D26" i="28"/>
  <c r="E26" i="28"/>
  <c r="F26" i="28"/>
  <c r="AM26" i="28" s="1"/>
  <c r="G26" i="28"/>
  <c r="H26" i="28"/>
  <c r="I26" i="28"/>
  <c r="J26" i="28"/>
  <c r="K26" i="28"/>
  <c r="AP26" i="28" s="1"/>
  <c r="L26" i="28"/>
  <c r="BJ26" i="28" s="1"/>
  <c r="M26" i="28"/>
  <c r="N26" i="28"/>
  <c r="BB26" i="28" s="1"/>
  <c r="O26" i="28"/>
  <c r="P26" i="28"/>
  <c r="DJ26" i="28" s="1"/>
  <c r="Q26" i="28"/>
  <c r="R26" i="28"/>
  <c r="S26" i="28"/>
  <c r="BE26" i="28" s="1"/>
  <c r="T26" i="28"/>
  <c r="U26" i="28"/>
  <c r="V26" i="28"/>
  <c r="CP26" i="28" s="1"/>
  <c r="EI26" i="28" s="1"/>
  <c r="W26" i="28"/>
  <c r="DC26" i="28" s="1"/>
  <c r="X26" i="28"/>
  <c r="CI26" i="28" s="1"/>
  <c r="Y26" i="28"/>
  <c r="BT26" i="28" s="1"/>
  <c r="Z26" i="28"/>
  <c r="AA26" i="28"/>
  <c r="AB26" i="28"/>
  <c r="BG26" i="28" s="1"/>
  <c r="AC26" i="28"/>
  <c r="AD26" i="28"/>
  <c r="BV26" i="28" s="1"/>
  <c r="AE26" i="28"/>
  <c r="AF26" i="28"/>
  <c r="AG26" i="28"/>
  <c r="AH26" i="28"/>
  <c r="AK26" i="28"/>
  <c r="AL26" i="28"/>
  <c r="AN26" i="28"/>
  <c r="AQ26" i="28"/>
  <c r="AR26" i="28"/>
  <c r="AS26" i="28"/>
  <c r="AU26" i="28"/>
  <c r="AV26" i="28"/>
  <c r="AX26" i="28" s="1"/>
  <c r="AW26" i="28"/>
  <c r="DT26" i="28" s="1"/>
  <c r="AZ26" i="28"/>
  <c r="BA26" i="28"/>
  <c r="DW26" i="28" s="1"/>
  <c r="BC26" i="28"/>
  <c r="BF26" i="28"/>
  <c r="BH26" i="28"/>
  <c r="BK26" i="28"/>
  <c r="BL26" i="28"/>
  <c r="BM26" i="28"/>
  <c r="BO26" i="28"/>
  <c r="BP26" i="28"/>
  <c r="BR26" i="28" s="1"/>
  <c r="BQ26" i="28"/>
  <c r="BU26" i="28"/>
  <c r="ED26" i="28" s="1"/>
  <c r="BW26" i="28"/>
  <c r="BY26" i="28"/>
  <c r="BZ26" i="28"/>
  <c r="CA26" i="28"/>
  <c r="CD26" i="28"/>
  <c r="CE26" i="28"/>
  <c r="EN26" i="28" s="1"/>
  <c r="CF26" i="28"/>
  <c r="CG26" i="28"/>
  <c r="CJ26" i="28"/>
  <c r="CK26" i="28"/>
  <c r="EG26" i="28" s="1"/>
  <c r="CL26" i="28"/>
  <c r="CN26" i="28"/>
  <c r="CO26" i="28"/>
  <c r="CQ26" i="28"/>
  <c r="CS26" i="28"/>
  <c r="CT26" i="28"/>
  <c r="CU26" i="28"/>
  <c r="CV26" i="28"/>
  <c r="CX26" i="28"/>
  <c r="CY26" i="28"/>
  <c r="CZ26" i="28"/>
  <c r="DD26" i="28"/>
  <c r="DF26" i="28" s="1"/>
  <c r="DI26" i="28"/>
  <c r="DK26" i="28"/>
  <c r="DM26" i="28"/>
  <c r="DN26" i="28"/>
  <c r="DO26" i="28"/>
  <c r="FA26" i="28" s="1"/>
  <c r="DP26" i="28"/>
  <c r="DS26" i="28"/>
  <c r="DU26" i="28"/>
  <c r="DX26" i="28"/>
  <c r="DZ26" i="28"/>
  <c r="EB26" i="28"/>
  <c r="EC26" i="28"/>
  <c r="FM26" i="28" s="1"/>
  <c r="EH26" i="28"/>
  <c r="EJ26" i="28"/>
  <c r="EM26" i="28"/>
  <c r="EO26" i="28"/>
  <c r="ER26" i="28"/>
  <c r="ET26" i="28"/>
  <c r="EV26" i="28"/>
  <c r="EW26" i="28"/>
  <c r="EY26" i="28" s="1"/>
  <c r="FB26" i="28"/>
  <c r="FD26" i="28"/>
  <c r="FG26" i="28"/>
  <c r="FH26" i="28"/>
  <c r="FW26" i="28" s="1"/>
  <c r="GJ26" i="28" s="1"/>
  <c r="FI26" i="28"/>
  <c r="FL26" i="28"/>
  <c r="FQ26" i="28"/>
  <c r="FS26" i="28"/>
  <c r="FV26" i="28"/>
  <c r="FX26" i="28"/>
  <c r="GA26" i="28"/>
  <c r="GC26" i="28"/>
  <c r="GF26" i="28"/>
  <c r="GK26" i="28"/>
  <c r="GM26" i="28"/>
  <c r="C27" i="28"/>
  <c r="D27" i="28"/>
  <c r="AK27" i="28" s="1"/>
  <c r="E27" i="28"/>
  <c r="CS27" i="28" s="1"/>
  <c r="F27" i="28"/>
  <c r="G27" i="28"/>
  <c r="AZ27" i="28" s="1"/>
  <c r="H27" i="28"/>
  <c r="I27" i="28"/>
  <c r="BY27" i="28" s="1"/>
  <c r="J27" i="28"/>
  <c r="K27" i="28"/>
  <c r="L27" i="28"/>
  <c r="BJ27" i="28" s="1"/>
  <c r="M27" i="28"/>
  <c r="AU27" i="28" s="1"/>
  <c r="N27" i="28"/>
  <c r="O27" i="28"/>
  <c r="CD27" i="28" s="1"/>
  <c r="P27" i="28"/>
  <c r="DJ27" i="28" s="1"/>
  <c r="ES27" i="28" s="1"/>
  <c r="Q27" i="28"/>
  <c r="CN27" i="28" s="1"/>
  <c r="R27" i="28"/>
  <c r="S27" i="28"/>
  <c r="T27" i="28"/>
  <c r="U27" i="28"/>
  <c r="V27" i="28"/>
  <c r="W27" i="28"/>
  <c r="X27" i="28"/>
  <c r="Y27" i="28"/>
  <c r="BT27" i="28" s="1"/>
  <c r="Z27" i="28"/>
  <c r="CK27" i="28" s="1"/>
  <c r="AA27" i="28"/>
  <c r="AB27" i="28"/>
  <c r="BG27" i="28" s="1"/>
  <c r="DO27" i="28" s="1"/>
  <c r="AC27" i="28"/>
  <c r="BQ27" i="28" s="1"/>
  <c r="AD27" i="28"/>
  <c r="AE27" i="28"/>
  <c r="CA27" i="28" s="1"/>
  <c r="AF27" i="28"/>
  <c r="AG27" i="28"/>
  <c r="AH27" i="28"/>
  <c r="AL27" i="28"/>
  <c r="DR27" i="28" s="1"/>
  <c r="AM27" i="28"/>
  <c r="AP27" i="28"/>
  <c r="AQ27" i="28"/>
  <c r="AV27" i="28"/>
  <c r="AW27" i="28"/>
  <c r="DT27" i="28" s="1"/>
  <c r="AX27" i="28"/>
  <c r="BA27" i="28"/>
  <c r="BB27" i="28"/>
  <c r="DW27" i="28" s="1"/>
  <c r="BC27" i="28"/>
  <c r="BE27" i="28"/>
  <c r="BF27" i="28"/>
  <c r="BH27" i="28"/>
  <c r="BK27" i="28"/>
  <c r="BM27" i="28" s="1"/>
  <c r="BL27" i="28"/>
  <c r="DY27" i="28" s="1"/>
  <c r="FK27" i="28" s="1"/>
  <c r="BP27" i="28"/>
  <c r="BR27" i="28"/>
  <c r="BU27" i="28"/>
  <c r="BV27" i="28"/>
  <c r="BZ27" i="28"/>
  <c r="CB27" i="28" s="1"/>
  <c r="CE27" i="28"/>
  <c r="CG27" i="28" s="1"/>
  <c r="CF27" i="28"/>
  <c r="CI27" i="28"/>
  <c r="CJ27" i="28"/>
  <c r="EG27" i="28" s="1"/>
  <c r="CL27" i="28"/>
  <c r="CO27" i="28"/>
  <c r="CQ27" i="28" s="1"/>
  <c r="CP27" i="28"/>
  <c r="CT27" i="28"/>
  <c r="CU27" i="28"/>
  <c r="CV27" i="28"/>
  <c r="CX27" i="28"/>
  <c r="CY27" i="28"/>
  <c r="CZ27" i="28"/>
  <c r="DA27" i="28"/>
  <c r="DC27" i="28"/>
  <c r="DD27" i="28"/>
  <c r="DE27" i="28"/>
  <c r="DF27" i="28"/>
  <c r="DH27" i="28"/>
  <c r="DI27" i="28"/>
  <c r="DK27" i="28"/>
  <c r="DN27" i="28"/>
  <c r="DS27" i="28"/>
  <c r="DU27" i="28" s="1"/>
  <c r="DX27" i="28"/>
  <c r="DZ27" i="28"/>
  <c r="EC27" i="28"/>
  <c r="EE27" i="28"/>
  <c r="EH27" i="28"/>
  <c r="EM27" i="28"/>
  <c r="EN27" i="28"/>
  <c r="EO27" i="28"/>
  <c r="EQ27" i="28"/>
  <c r="ER27" i="28"/>
  <c r="EV27" i="28"/>
  <c r="EW27" i="28"/>
  <c r="FR27" i="28" s="1"/>
  <c r="GB27" i="28" s="1"/>
  <c r="GG27" i="28" s="1"/>
  <c r="GQ27" i="28" s="1"/>
  <c r="EX27" i="28"/>
  <c r="FB27" i="28"/>
  <c r="FD27" i="28"/>
  <c r="FG27" i="28"/>
  <c r="FH27" i="28"/>
  <c r="FW27" i="28" s="1"/>
  <c r="FI27" i="28"/>
  <c r="FL27" i="28"/>
  <c r="FN27" i="28" s="1"/>
  <c r="FQ27" i="28"/>
  <c r="FS27" i="28"/>
  <c r="FV27" i="28"/>
  <c r="FX27" i="28" s="1"/>
  <c r="GA27" i="28"/>
  <c r="GC27" i="28" s="1"/>
  <c r="GF27" i="28"/>
  <c r="GH27" i="28"/>
  <c r="GK27" i="28"/>
  <c r="GL27" i="28"/>
  <c r="C28" i="28"/>
  <c r="BO28" i="28" s="1"/>
  <c r="D28" i="28"/>
  <c r="AK28" i="28" s="1"/>
  <c r="E28" i="28"/>
  <c r="CS28" i="28" s="1"/>
  <c r="F28" i="28"/>
  <c r="AM28" i="28" s="1"/>
  <c r="DR28" i="28" s="1"/>
  <c r="G28" i="28"/>
  <c r="H28" i="28"/>
  <c r="AW28" i="28" s="1"/>
  <c r="I28" i="28"/>
  <c r="J28" i="28"/>
  <c r="K28" i="28"/>
  <c r="AP28" i="28" s="1"/>
  <c r="L28" i="28"/>
  <c r="M28" i="28"/>
  <c r="N28" i="28"/>
  <c r="O28" i="28"/>
  <c r="P28" i="28"/>
  <c r="DJ28" i="28" s="1"/>
  <c r="Q28" i="28"/>
  <c r="CN28" i="28" s="1"/>
  <c r="R28" i="28"/>
  <c r="CZ28" i="28" s="1"/>
  <c r="S28" i="28"/>
  <c r="BE28" i="28" s="1"/>
  <c r="T28" i="28"/>
  <c r="BL28" i="28" s="1"/>
  <c r="DY28" i="28" s="1"/>
  <c r="FK28" i="28" s="1"/>
  <c r="U28" i="28"/>
  <c r="V28" i="28"/>
  <c r="W28" i="28"/>
  <c r="DC28" i="28" s="1"/>
  <c r="X28" i="28"/>
  <c r="Y28" i="28"/>
  <c r="Z28" i="28"/>
  <c r="AA28" i="28"/>
  <c r="AR28" i="28" s="1"/>
  <c r="AB28" i="28"/>
  <c r="BG28" i="28" s="1"/>
  <c r="AC28" i="28"/>
  <c r="AD28" i="28"/>
  <c r="AE28" i="28"/>
  <c r="CA28" i="28" s="1"/>
  <c r="AF28" i="28"/>
  <c r="CF28" i="28" s="1"/>
  <c r="EN28" i="28" s="1"/>
  <c r="AG28" i="28"/>
  <c r="AH28" i="28"/>
  <c r="AL28" i="28"/>
  <c r="AN28" i="28" s="1"/>
  <c r="AQ28" i="28"/>
  <c r="AS28" i="28" s="1"/>
  <c r="AU28" i="28"/>
  <c r="AV28" i="28"/>
  <c r="AX28" i="28"/>
  <c r="BA28" i="28"/>
  <c r="BB28" i="28"/>
  <c r="BC28" i="28"/>
  <c r="BF28" i="28"/>
  <c r="BH28" i="28"/>
  <c r="BJ28" i="28"/>
  <c r="BK28" i="28"/>
  <c r="BM28" i="28"/>
  <c r="BP28" i="28"/>
  <c r="BQ28" i="28"/>
  <c r="BR28" i="28"/>
  <c r="BT28" i="28"/>
  <c r="BU28" i="28"/>
  <c r="BV28" i="28"/>
  <c r="BY28" i="28"/>
  <c r="BZ28" i="28"/>
  <c r="CB28" i="28" s="1"/>
  <c r="CD28" i="28"/>
  <c r="CE28" i="28"/>
  <c r="CG28" i="28" s="1"/>
  <c r="CI28" i="28"/>
  <c r="CJ28" i="28"/>
  <c r="EG28" i="28" s="1"/>
  <c r="CK28" i="28"/>
  <c r="CL28" i="28"/>
  <c r="CO28" i="28"/>
  <c r="CP28" i="28"/>
  <c r="CT28" i="28"/>
  <c r="EV28" i="28" s="1"/>
  <c r="CU28" i="28"/>
  <c r="CX28" i="28"/>
  <c r="CY28" i="28"/>
  <c r="EQ28" i="28" s="1"/>
  <c r="DA28" i="28"/>
  <c r="DD28" i="28"/>
  <c r="DF28" i="28" s="1"/>
  <c r="DE28" i="28"/>
  <c r="DH28" i="28"/>
  <c r="DI28" i="28"/>
  <c r="ES28" i="28" s="1"/>
  <c r="FP28" i="28" s="1"/>
  <c r="DK28" i="28"/>
  <c r="DN28" i="28"/>
  <c r="DO28" i="28"/>
  <c r="DP28" i="28"/>
  <c r="DS28" i="28"/>
  <c r="DU28" i="28"/>
  <c r="DW28" i="28"/>
  <c r="DX28" i="28"/>
  <c r="DZ28" i="28"/>
  <c r="EB28" i="28"/>
  <c r="EC28" i="28"/>
  <c r="EH28" i="28"/>
  <c r="EJ28" i="28" s="1"/>
  <c r="EL28" i="28"/>
  <c r="EM28" i="28"/>
  <c r="ER28" i="28"/>
  <c r="ET28" i="28"/>
  <c r="EW28" i="28"/>
  <c r="EY28" i="28"/>
  <c r="FB28" i="28"/>
  <c r="FD28" i="28"/>
  <c r="FG28" i="28"/>
  <c r="FI28" i="28"/>
  <c r="FL28" i="28"/>
  <c r="FN28" i="28"/>
  <c r="FQ28" i="28"/>
  <c r="FS28" i="28"/>
  <c r="FV28" i="28"/>
  <c r="FX28" i="28"/>
  <c r="GA28" i="28"/>
  <c r="GF28" i="28"/>
  <c r="GH28" i="28"/>
  <c r="GK28" i="28"/>
  <c r="GM28" i="28"/>
  <c r="C29" i="28"/>
  <c r="D29" i="28"/>
  <c r="AK29" i="28" s="1"/>
  <c r="E29" i="28"/>
  <c r="F29" i="28"/>
  <c r="AM29" i="28" s="1"/>
  <c r="DR29" i="28" s="1"/>
  <c r="G29" i="28"/>
  <c r="AZ29" i="28" s="1"/>
  <c r="H29" i="28"/>
  <c r="AW29" i="28" s="1"/>
  <c r="I29" i="28"/>
  <c r="J29" i="28"/>
  <c r="DH29" i="28" s="1"/>
  <c r="K29" i="28"/>
  <c r="AP29" i="28" s="1"/>
  <c r="L29" i="28"/>
  <c r="BJ29" i="28" s="1"/>
  <c r="M29" i="28"/>
  <c r="N29" i="28"/>
  <c r="O29" i="28"/>
  <c r="P29" i="28"/>
  <c r="DJ29" i="28" s="1"/>
  <c r="ES29" i="28" s="1"/>
  <c r="Q29" i="28"/>
  <c r="CN29" i="28" s="1"/>
  <c r="R29" i="28"/>
  <c r="CZ29" i="28" s="1"/>
  <c r="S29" i="28"/>
  <c r="T29" i="28"/>
  <c r="BL29" i="28" s="1"/>
  <c r="DY29" i="28" s="1"/>
  <c r="FK29" i="28" s="1"/>
  <c r="U29" i="28"/>
  <c r="V29" i="28"/>
  <c r="W29" i="28"/>
  <c r="X29" i="28"/>
  <c r="CI29" i="28" s="1"/>
  <c r="Y29" i="28"/>
  <c r="Z29" i="28"/>
  <c r="AA29" i="28"/>
  <c r="AR29" i="28" s="1"/>
  <c r="AB29" i="28"/>
  <c r="AC29" i="28"/>
  <c r="AD29" i="28"/>
  <c r="BV29" i="28" s="1"/>
  <c r="ED29" i="28" s="1"/>
  <c r="AE29" i="28"/>
  <c r="CA29" i="28" s="1"/>
  <c r="EL29" i="28" s="1"/>
  <c r="AF29" i="28"/>
  <c r="CF29" i="28" s="1"/>
  <c r="EN29" i="28" s="1"/>
  <c r="AG29" i="28"/>
  <c r="AH29" i="28"/>
  <c r="AL29" i="28"/>
  <c r="AN29" i="28"/>
  <c r="AQ29" i="28"/>
  <c r="AU29" i="28"/>
  <c r="AV29" i="28"/>
  <c r="AX29" i="28" s="1"/>
  <c r="BA29" i="28"/>
  <c r="BB29" i="28"/>
  <c r="BC29" i="28"/>
  <c r="BE29" i="28"/>
  <c r="BF29" i="28"/>
  <c r="BG29" i="28"/>
  <c r="BK29" i="28"/>
  <c r="BM29" i="28"/>
  <c r="BO29" i="28"/>
  <c r="BP29" i="28"/>
  <c r="BQ29" i="28"/>
  <c r="EB29" i="28" s="1"/>
  <c r="BR29" i="28"/>
  <c r="BT29" i="28"/>
  <c r="BU29" i="28"/>
  <c r="BW29" i="28" s="1"/>
  <c r="BY29" i="28"/>
  <c r="BZ29" i="28"/>
  <c r="CB29" i="28" s="1"/>
  <c r="CD29" i="28"/>
  <c r="CE29" i="28"/>
  <c r="CG29" i="28" s="1"/>
  <c r="CJ29" i="28"/>
  <c r="CK29" i="28"/>
  <c r="EG29" i="28" s="1"/>
  <c r="CL29" i="28"/>
  <c r="CO29" i="28"/>
  <c r="CP29" i="28"/>
  <c r="CQ29" i="28"/>
  <c r="CS29" i="28"/>
  <c r="CT29" i="28"/>
  <c r="CU29" i="28"/>
  <c r="CX29" i="28"/>
  <c r="CY29" i="28"/>
  <c r="DA29" i="28" s="1"/>
  <c r="DC29" i="28"/>
  <c r="DD29" i="28"/>
  <c r="EX29" i="28" s="1"/>
  <c r="FR29" i="28" s="1"/>
  <c r="GB29" i="28" s="1"/>
  <c r="DE29" i="28"/>
  <c r="DF29" i="28"/>
  <c r="DI29" i="28"/>
  <c r="DK29" i="28"/>
  <c r="DN29" i="28"/>
  <c r="DP29" i="28"/>
  <c r="DS29" i="28"/>
  <c r="DT29" i="28"/>
  <c r="DX29" i="28"/>
  <c r="DZ29" i="28"/>
  <c r="EC29" i="28"/>
  <c r="EH29" i="28"/>
  <c r="EJ29" i="28" s="1"/>
  <c r="EM29" i="28"/>
  <c r="EO29" i="28"/>
  <c r="EQ29" i="28"/>
  <c r="ER29" i="28"/>
  <c r="ET29" i="28" s="1"/>
  <c r="EW29" i="28"/>
  <c r="EY29" i="28"/>
  <c r="FB29" i="28"/>
  <c r="FD29" i="28" s="1"/>
  <c r="FG29" i="28"/>
  <c r="FI29" i="28" s="1"/>
  <c r="FL29" i="28"/>
  <c r="FN29" i="28"/>
  <c r="FP29" i="28"/>
  <c r="FQ29" i="28"/>
  <c r="FS29" i="28"/>
  <c r="FV29" i="28"/>
  <c r="FX29" i="28"/>
  <c r="GA29" i="28"/>
  <c r="GC29" i="28"/>
  <c r="GF29" i="28"/>
  <c r="GH29" i="28"/>
  <c r="GK29" i="28"/>
  <c r="GM29" i="28"/>
  <c r="C30" i="28"/>
  <c r="D30" i="28"/>
  <c r="E30" i="28"/>
  <c r="F30" i="28"/>
  <c r="G30" i="28"/>
  <c r="AZ30" i="28" s="1"/>
  <c r="H30" i="28"/>
  <c r="I30" i="28"/>
  <c r="BY30" i="28" s="1"/>
  <c r="J30" i="28"/>
  <c r="K30" i="28"/>
  <c r="AP30" i="28" s="1"/>
  <c r="L30" i="28"/>
  <c r="M30" i="28"/>
  <c r="AU30" i="28" s="1"/>
  <c r="N30" i="28"/>
  <c r="O30" i="28"/>
  <c r="P30" i="28"/>
  <c r="Q30" i="28"/>
  <c r="R30" i="28"/>
  <c r="CZ30" i="28" s="1"/>
  <c r="S30" i="28"/>
  <c r="T30" i="28"/>
  <c r="BL30" i="28" s="1"/>
  <c r="U30" i="28"/>
  <c r="CX30" i="28" s="1"/>
  <c r="V30" i="28"/>
  <c r="CP30" i="28" s="1"/>
  <c r="W30" i="28"/>
  <c r="DC30" i="28" s="1"/>
  <c r="X30" i="28"/>
  <c r="Y30" i="28"/>
  <c r="BT30" i="28" s="1"/>
  <c r="Z30" i="28"/>
  <c r="AA30" i="28"/>
  <c r="AB30" i="28"/>
  <c r="BG30" i="28" s="1"/>
  <c r="AC30" i="28"/>
  <c r="BQ30" i="28" s="1"/>
  <c r="EB30" i="28" s="1"/>
  <c r="AD30" i="28"/>
  <c r="AE30" i="28"/>
  <c r="CA30" i="28" s="1"/>
  <c r="EL30" i="28" s="1"/>
  <c r="AF30" i="28"/>
  <c r="AG30" i="28"/>
  <c r="AH30" i="28"/>
  <c r="DE30" i="28" s="1"/>
  <c r="AK30" i="28"/>
  <c r="AL30" i="28"/>
  <c r="AN30" i="28" s="1"/>
  <c r="AM30" i="28"/>
  <c r="AQ30" i="28"/>
  <c r="DM30" i="28" s="1"/>
  <c r="AR30" i="28"/>
  <c r="AS30" i="28"/>
  <c r="AV30" i="28"/>
  <c r="AW30" i="28"/>
  <c r="BA30" i="28"/>
  <c r="BB30" i="28"/>
  <c r="BC30" i="28"/>
  <c r="BE30" i="28"/>
  <c r="BF30" i="28"/>
  <c r="BJ30" i="28"/>
  <c r="BK30" i="28"/>
  <c r="BO30" i="28"/>
  <c r="BP30" i="28"/>
  <c r="BR30" i="28"/>
  <c r="BU30" i="28"/>
  <c r="ED30" i="28" s="1"/>
  <c r="BV30" i="28"/>
  <c r="BW30" i="28"/>
  <c r="BZ30" i="28"/>
  <c r="CB30" i="28"/>
  <c r="CD30" i="28"/>
  <c r="CE30" i="28"/>
  <c r="CF30" i="28"/>
  <c r="EN30" i="28" s="1"/>
  <c r="FH30" i="28" s="1"/>
  <c r="CG30" i="28"/>
  <c r="CI30" i="28"/>
  <c r="CJ30" i="28"/>
  <c r="CL30" i="28" s="1"/>
  <c r="CK30" i="28"/>
  <c r="CN30" i="28"/>
  <c r="CO30" i="28"/>
  <c r="CQ30" i="28" s="1"/>
  <c r="CS30" i="28"/>
  <c r="CT30" i="28"/>
  <c r="CV30" i="28"/>
  <c r="CY30" i="28"/>
  <c r="DA30" i="28"/>
  <c r="DD30" i="28"/>
  <c r="DF30" i="28"/>
  <c r="DH30" i="28"/>
  <c r="DI30" i="28"/>
  <c r="DJ30" i="28"/>
  <c r="DN30" i="28"/>
  <c r="DP30" i="28" s="1"/>
  <c r="DR30" i="28"/>
  <c r="DS30" i="28"/>
  <c r="DU30" i="28"/>
  <c r="DW30" i="28"/>
  <c r="DX30" i="28"/>
  <c r="EC30" i="28"/>
  <c r="FM30" i="28" s="1"/>
  <c r="FZ30" i="28" s="1"/>
  <c r="EE30" i="28"/>
  <c r="EG30" i="28"/>
  <c r="EH30" i="28"/>
  <c r="EJ30" i="28" s="1"/>
  <c r="EI30" i="28"/>
  <c r="FF30" i="28" s="1"/>
  <c r="EM30" i="28"/>
  <c r="EO30" i="28"/>
  <c r="EQ30" i="28"/>
  <c r="ER30" i="28"/>
  <c r="ET30" i="28"/>
  <c r="EW30" i="28"/>
  <c r="EY30" i="28" s="1"/>
  <c r="FB30" i="28"/>
  <c r="FD30" i="28"/>
  <c r="FG30" i="28"/>
  <c r="FI30" i="28"/>
  <c r="FL30" i="28"/>
  <c r="FN30" i="28"/>
  <c r="FQ30" i="28"/>
  <c r="FV30" i="28"/>
  <c r="FX30" i="28" s="1"/>
  <c r="GA30" i="28"/>
  <c r="GF30" i="28"/>
  <c r="GH30" i="28" s="1"/>
  <c r="GK30" i="28"/>
  <c r="C31" i="28"/>
  <c r="D31" i="28"/>
  <c r="E31" i="28"/>
  <c r="CS31" i="28" s="1"/>
  <c r="F31" i="28"/>
  <c r="AM31" i="28" s="1"/>
  <c r="G31" i="28"/>
  <c r="H31" i="28"/>
  <c r="AW31" i="28" s="1"/>
  <c r="I31" i="28"/>
  <c r="J31" i="28"/>
  <c r="K31" i="28"/>
  <c r="AP31" i="28" s="1"/>
  <c r="L31" i="28"/>
  <c r="BJ31" i="28" s="1"/>
  <c r="M31" i="28"/>
  <c r="AU31" i="28" s="1"/>
  <c r="N31" i="28"/>
  <c r="BB31" i="28" s="1"/>
  <c r="O31" i="28"/>
  <c r="P31" i="28"/>
  <c r="Q31" i="28"/>
  <c r="R31" i="28"/>
  <c r="S31" i="28"/>
  <c r="T31" i="28"/>
  <c r="BL31" i="28" s="1"/>
  <c r="U31" i="28"/>
  <c r="V31" i="28"/>
  <c r="CP31" i="28" s="1"/>
  <c r="W31" i="28"/>
  <c r="DC31" i="28" s="1"/>
  <c r="X31" i="28"/>
  <c r="Y31" i="28"/>
  <c r="BT31" i="28" s="1"/>
  <c r="Z31" i="28"/>
  <c r="AA31" i="28"/>
  <c r="AB31" i="28"/>
  <c r="AC31" i="28"/>
  <c r="BQ31" i="28" s="1"/>
  <c r="EB31" i="28" s="1"/>
  <c r="AD31" i="28"/>
  <c r="BV31" i="28" s="1"/>
  <c r="AE31" i="28"/>
  <c r="AF31" i="28"/>
  <c r="CF31" i="28" s="1"/>
  <c r="EN31" i="28" s="1"/>
  <c r="AG31" i="28"/>
  <c r="AH31" i="28"/>
  <c r="AL31" i="28"/>
  <c r="DR31" i="28" s="1"/>
  <c r="AQ31" i="28"/>
  <c r="AR31" i="28"/>
  <c r="DM31" i="28" s="1"/>
  <c r="AS31" i="28"/>
  <c r="AV31" i="28"/>
  <c r="AZ31" i="28"/>
  <c r="BA31" i="28"/>
  <c r="BC31" i="28" s="1"/>
  <c r="BE31" i="28"/>
  <c r="BF31" i="28"/>
  <c r="BH31" i="28"/>
  <c r="BK31" i="28"/>
  <c r="BO31" i="28"/>
  <c r="BP31" i="28"/>
  <c r="BR31" i="28"/>
  <c r="BU31" i="28"/>
  <c r="ED31" i="28" s="1"/>
  <c r="FM31" i="28" s="1"/>
  <c r="BW31" i="28"/>
  <c r="BY31" i="28"/>
  <c r="BZ31" i="28"/>
  <c r="CB31" i="28" s="1"/>
  <c r="CA31" i="28"/>
  <c r="CD31" i="28"/>
  <c r="CE31" i="28"/>
  <c r="CG31" i="28" s="1"/>
  <c r="CI31" i="28"/>
  <c r="CJ31" i="28"/>
  <c r="CL31" i="28" s="1"/>
  <c r="CK31" i="28"/>
  <c r="CN31" i="28"/>
  <c r="CO31" i="28"/>
  <c r="CT31" i="28"/>
  <c r="CU31" i="28"/>
  <c r="CV31" i="28"/>
  <c r="CX31" i="28"/>
  <c r="CY31" i="28"/>
  <c r="DA31" i="28" s="1"/>
  <c r="CZ31" i="28"/>
  <c r="DD31" i="28"/>
  <c r="DE31" i="28"/>
  <c r="DH31" i="28"/>
  <c r="DI31" i="28"/>
  <c r="DJ31" i="28"/>
  <c r="DN31" i="28"/>
  <c r="DP31" i="28" s="1"/>
  <c r="DS31" i="28"/>
  <c r="DU31" i="28"/>
  <c r="DW31" i="28"/>
  <c r="DX31" i="28"/>
  <c r="EC31" i="28"/>
  <c r="EE31" i="28"/>
  <c r="EH31" i="28"/>
  <c r="EJ31" i="28" s="1"/>
  <c r="EM31" i="28"/>
  <c r="ER31" i="28"/>
  <c r="EV31" i="28"/>
  <c r="EW31" i="28"/>
  <c r="FB31" i="28"/>
  <c r="FD31" i="28"/>
  <c r="FG31" i="28"/>
  <c r="FI31" i="28"/>
  <c r="FL31" i="28"/>
  <c r="FQ31" i="28"/>
  <c r="FV31" i="28"/>
  <c r="FX31" i="28"/>
  <c r="GA31" i="28"/>
  <c r="GF31" i="28"/>
  <c r="GH31" i="28"/>
  <c r="GK31" i="28"/>
  <c r="GM31" i="28" s="1"/>
  <c r="C32" i="28"/>
  <c r="BO32" i="28" s="1"/>
  <c r="D32" i="28"/>
  <c r="AK32" i="28" s="1"/>
  <c r="E32" i="28"/>
  <c r="CS32" i="28" s="1"/>
  <c r="F32" i="28"/>
  <c r="G32" i="28"/>
  <c r="H32" i="28"/>
  <c r="AW32" i="28" s="1"/>
  <c r="I32" i="28"/>
  <c r="BY32" i="28" s="1"/>
  <c r="J32" i="28"/>
  <c r="K32" i="28"/>
  <c r="AP32" i="28" s="1"/>
  <c r="L32" i="28"/>
  <c r="BJ32" i="28" s="1"/>
  <c r="M32" i="28"/>
  <c r="N32" i="28"/>
  <c r="O32" i="28"/>
  <c r="CD32" i="28" s="1"/>
  <c r="P32" i="28"/>
  <c r="DJ32" i="28" s="1"/>
  <c r="ES32" i="28" s="1"/>
  <c r="Q32" i="28"/>
  <c r="CN32" i="28" s="1"/>
  <c r="R32" i="28"/>
  <c r="S32" i="28"/>
  <c r="BE32" i="28" s="1"/>
  <c r="T32" i="28"/>
  <c r="BL32" i="28" s="1"/>
  <c r="DY32" i="28" s="1"/>
  <c r="U32" i="28"/>
  <c r="V32" i="28"/>
  <c r="W32" i="28"/>
  <c r="X32" i="28"/>
  <c r="CI32" i="28" s="1"/>
  <c r="Y32" i="28"/>
  <c r="Z32" i="28"/>
  <c r="CK32" i="28" s="1"/>
  <c r="AA32" i="28"/>
  <c r="AB32" i="28"/>
  <c r="AC32" i="28"/>
  <c r="AD32" i="28"/>
  <c r="AE32" i="28"/>
  <c r="AF32" i="28"/>
  <c r="CF32" i="28" s="1"/>
  <c r="EN32" i="28" s="1"/>
  <c r="AG32" i="28"/>
  <c r="AH32" i="28"/>
  <c r="DE32" i="28" s="1"/>
  <c r="AL32" i="28"/>
  <c r="DR32" i="28" s="1"/>
  <c r="AM32" i="28"/>
  <c r="AQ32" i="28"/>
  <c r="AS32" i="28" s="1"/>
  <c r="AU32" i="28"/>
  <c r="AV32" i="28"/>
  <c r="DT32" i="28" s="1"/>
  <c r="AX32" i="28"/>
  <c r="AZ32" i="28"/>
  <c r="BA32" i="28"/>
  <c r="BB32" i="28"/>
  <c r="DW32" i="28" s="1"/>
  <c r="BC32" i="28"/>
  <c r="BF32" i="28"/>
  <c r="BG32" i="28"/>
  <c r="BH32" i="28"/>
  <c r="BK32" i="28"/>
  <c r="BM32" i="28" s="1"/>
  <c r="BP32" i="28"/>
  <c r="BR32" i="28" s="1"/>
  <c r="BQ32" i="28"/>
  <c r="BT32" i="28"/>
  <c r="BU32" i="28"/>
  <c r="ED32" i="28" s="1"/>
  <c r="FM32" i="28" s="1"/>
  <c r="BV32" i="28"/>
  <c r="BZ32" i="28"/>
  <c r="CA32" i="28"/>
  <c r="CE32" i="28"/>
  <c r="CG32" i="28"/>
  <c r="CJ32" i="28"/>
  <c r="CO32" i="28"/>
  <c r="CP32" i="28"/>
  <c r="CT32" i="28"/>
  <c r="CU32" i="28"/>
  <c r="CX32" i="28"/>
  <c r="CY32" i="28"/>
  <c r="CZ32" i="28"/>
  <c r="DC32" i="28"/>
  <c r="DD32" i="28"/>
  <c r="DF32" i="28" s="1"/>
  <c r="DH32" i="28"/>
  <c r="DI32" i="28"/>
  <c r="DK32" i="28"/>
  <c r="DN32" i="28"/>
  <c r="DO32" i="28"/>
  <c r="DS32" i="28"/>
  <c r="DX32" i="28"/>
  <c r="DZ32" i="28" s="1"/>
  <c r="EB32" i="28"/>
  <c r="EC32" i="28"/>
  <c r="EE32" i="28" s="1"/>
  <c r="EH32" i="28"/>
  <c r="EM32" i="28"/>
  <c r="ER32" i="28"/>
  <c r="ET32" i="28"/>
  <c r="EW32" i="28"/>
  <c r="EX32" i="28"/>
  <c r="FB32" i="28"/>
  <c r="FG32" i="28"/>
  <c r="FI32" i="28" s="1"/>
  <c r="FK32" i="28"/>
  <c r="FL32" i="28"/>
  <c r="FN32" i="28"/>
  <c r="FP32" i="28"/>
  <c r="FQ32" i="28"/>
  <c r="FS32" i="28"/>
  <c r="FV32" i="28"/>
  <c r="FX32" i="28"/>
  <c r="GA32" i="28"/>
  <c r="GF32" i="28"/>
  <c r="GK32" i="28"/>
  <c r="GM32" i="28" s="1"/>
  <c r="C33" i="28"/>
  <c r="D33" i="28"/>
  <c r="E33" i="28"/>
  <c r="CS33" i="28" s="1"/>
  <c r="F33" i="28"/>
  <c r="AM33" i="28" s="1"/>
  <c r="G33" i="28"/>
  <c r="AZ33" i="28" s="1"/>
  <c r="H33" i="28"/>
  <c r="I33" i="28"/>
  <c r="J33" i="28"/>
  <c r="K33" i="28"/>
  <c r="L33" i="28"/>
  <c r="M33" i="28"/>
  <c r="AU33" i="28" s="1"/>
  <c r="N33" i="28"/>
  <c r="O33" i="28"/>
  <c r="P33" i="28"/>
  <c r="Q33" i="28"/>
  <c r="CN33" i="28" s="1"/>
  <c r="R33" i="28"/>
  <c r="S33" i="28"/>
  <c r="BE33" i="28" s="1"/>
  <c r="T33" i="28"/>
  <c r="BL33" i="28" s="1"/>
  <c r="U33" i="28"/>
  <c r="V33" i="28"/>
  <c r="W33" i="28"/>
  <c r="X33" i="28"/>
  <c r="Y33" i="28"/>
  <c r="BT33" i="28" s="1"/>
  <c r="Z33" i="28"/>
  <c r="CK33" i="28" s="1"/>
  <c r="AA33" i="28"/>
  <c r="AR33" i="28" s="1"/>
  <c r="AB33" i="28"/>
  <c r="BG33" i="28" s="1"/>
  <c r="AC33" i="28"/>
  <c r="BQ33" i="28" s="1"/>
  <c r="AD33" i="28"/>
  <c r="AE33" i="28"/>
  <c r="CA33" i="28" s="1"/>
  <c r="EL33" i="28" s="1"/>
  <c r="AF33" i="28"/>
  <c r="CF33" i="28" s="1"/>
  <c r="EN33" i="28" s="1"/>
  <c r="AG33" i="28"/>
  <c r="AH33" i="28"/>
  <c r="AK33" i="28"/>
  <c r="AL33" i="28"/>
  <c r="AN33" i="28"/>
  <c r="AP33" i="28"/>
  <c r="AQ33" i="28"/>
  <c r="AV33" i="28"/>
  <c r="AW33" i="28"/>
  <c r="AX33" i="28"/>
  <c r="BA33" i="28"/>
  <c r="BB33" i="28"/>
  <c r="BC33" i="28"/>
  <c r="BF33" i="28"/>
  <c r="BJ33" i="28"/>
  <c r="BK33" i="28"/>
  <c r="BM33" i="28"/>
  <c r="BO33" i="28"/>
  <c r="BP33" i="28"/>
  <c r="BU33" i="28"/>
  <c r="BV33" i="28"/>
  <c r="BW33" i="28"/>
  <c r="BY33" i="28"/>
  <c r="BZ33" i="28"/>
  <c r="CB33" i="28"/>
  <c r="CD33" i="28"/>
  <c r="CE33" i="28"/>
  <c r="CG33" i="28"/>
  <c r="CI33" i="28"/>
  <c r="CJ33" i="28"/>
  <c r="CL33" i="28" s="1"/>
  <c r="CO33" i="28"/>
  <c r="CP33" i="28"/>
  <c r="CT33" i="28"/>
  <c r="EV33" i="28" s="1"/>
  <c r="CU33" i="28"/>
  <c r="CV33" i="28"/>
  <c r="CX33" i="28"/>
  <c r="CY33" i="28"/>
  <c r="DA33" i="28" s="1"/>
  <c r="CZ33" i="28"/>
  <c r="DC33" i="28"/>
  <c r="DD33" i="28"/>
  <c r="DE33" i="28"/>
  <c r="EX33" i="28" s="1"/>
  <c r="DF33" i="28"/>
  <c r="DH33" i="28"/>
  <c r="DI33" i="28"/>
  <c r="DJ33" i="28"/>
  <c r="DK33" i="28"/>
  <c r="DN33" i="28"/>
  <c r="DP33" i="28" s="1"/>
  <c r="DR33" i="28"/>
  <c r="DS33" i="28"/>
  <c r="DT33" i="28"/>
  <c r="DX33" i="28"/>
  <c r="EC33" i="28"/>
  <c r="FM33" i="28" s="1"/>
  <c r="FZ33" i="28" s="1"/>
  <c r="ED33" i="28"/>
  <c r="EE33" i="28"/>
  <c r="EG33" i="28"/>
  <c r="EH33" i="28"/>
  <c r="EJ33" i="28"/>
  <c r="EM33" i="28"/>
  <c r="EO33" i="28"/>
  <c r="EQ33" i="28"/>
  <c r="ER33" i="28"/>
  <c r="FP33" i="28" s="1"/>
  <c r="ES33" i="28"/>
  <c r="EW33" i="28"/>
  <c r="EY33" i="28" s="1"/>
  <c r="FB33" i="28"/>
  <c r="FD33" i="28" s="1"/>
  <c r="FG33" i="28"/>
  <c r="FW33" i="28" s="1"/>
  <c r="FH33" i="28"/>
  <c r="FI33" i="28"/>
  <c r="FL33" i="28"/>
  <c r="FN33" i="28"/>
  <c r="FQ33" i="28"/>
  <c r="FR33" i="28"/>
  <c r="GB33" i="28" s="1"/>
  <c r="FS33" i="28"/>
  <c r="FV33" i="28"/>
  <c r="GA33" i="28"/>
  <c r="GC33" i="28"/>
  <c r="GF33" i="28"/>
  <c r="GH33" i="28"/>
  <c r="GK33" i="28"/>
  <c r="C34" i="28"/>
  <c r="D34" i="28"/>
  <c r="E34" i="28"/>
  <c r="F34" i="28"/>
  <c r="AM34" i="28" s="1"/>
  <c r="G34" i="28"/>
  <c r="H34" i="28"/>
  <c r="AW34" i="28" s="1"/>
  <c r="DT34" i="28" s="1"/>
  <c r="FC34" i="28" s="1"/>
  <c r="FU34" i="28" s="1"/>
  <c r="I34" i="28"/>
  <c r="J34" i="28"/>
  <c r="DH34" i="28" s="1"/>
  <c r="K34" i="28"/>
  <c r="L34" i="28"/>
  <c r="BJ34" i="28" s="1"/>
  <c r="M34" i="28"/>
  <c r="N34" i="28"/>
  <c r="O34" i="28"/>
  <c r="P34" i="28"/>
  <c r="Q34" i="28"/>
  <c r="CN34" i="28" s="1"/>
  <c r="R34" i="28"/>
  <c r="CZ34" i="28" s="1"/>
  <c r="S34" i="28"/>
  <c r="T34" i="28"/>
  <c r="BL34" i="28" s="1"/>
  <c r="DY34" i="28" s="1"/>
  <c r="U34" i="28"/>
  <c r="V34" i="28"/>
  <c r="CP34" i="28" s="1"/>
  <c r="EI34" i="28" s="1"/>
  <c r="W34" i="28"/>
  <c r="X34" i="28"/>
  <c r="CI34" i="28" s="1"/>
  <c r="Y34" i="28"/>
  <c r="Z34" i="28"/>
  <c r="CK34" i="28" s="1"/>
  <c r="AA34" i="28"/>
  <c r="AB34" i="28"/>
  <c r="AC34" i="28"/>
  <c r="AD34" i="28"/>
  <c r="BV34" i="28" s="1"/>
  <c r="AE34" i="28"/>
  <c r="AF34" i="28"/>
  <c r="CF34" i="28" s="1"/>
  <c r="AG34" i="28"/>
  <c r="CU34" i="28" s="1"/>
  <c r="AH34" i="28"/>
  <c r="DE34" i="28" s="1"/>
  <c r="EX34" i="28" s="1"/>
  <c r="FR34" i="28" s="1"/>
  <c r="AK34" i="28"/>
  <c r="AL34" i="28"/>
  <c r="AP34" i="28"/>
  <c r="AQ34" i="28"/>
  <c r="AR34" i="28"/>
  <c r="AS34" i="28"/>
  <c r="AU34" i="28"/>
  <c r="AV34" i="28"/>
  <c r="AX34" i="28" s="1"/>
  <c r="AZ34" i="28"/>
  <c r="BA34" i="28"/>
  <c r="BB34" i="28"/>
  <c r="BE34" i="28"/>
  <c r="BF34" i="28"/>
  <c r="BH34" i="28" s="1"/>
  <c r="BG34" i="28"/>
  <c r="BK34" i="28"/>
  <c r="BM34" i="28"/>
  <c r="BO34" i="28"/>
  <c r="BP34" i="28"/>
  <c r="BR34" i="28" s="1"/>
  <c r="BQ34" i="28"/>
  <c r="EB34" i="28" s="1"/>
  <c r="BT34" i="28"/>
  <c r="BU34" i="28"/>
  <c r="BY34" i="28"/>
  <c r="BZ34" i="28"/>
  <c r="EL34" i="28" s="1"/>
  <c r="CA34" i="28"/>
  <c r="CB34" i="28"/>
  <c r="CD34" i="28"/>
  <c r="CE34" i="28"/>
  <c r="CJ34" i="28"/>
  <c r="CL34" i="28" s="1"/>
  <c r="CO34" i="28"/>
  <c r="CQ34" i="28"/>
  <c r="CS34" i="28"/>
  <c r="CT34" i="28"/>
  <c r="CV34" i="28"/>
  <c r="CX34" i="28"/>
  <c r="CY34" i="28"/>
  <c r="DC34" i="28"/>
  <c r="DD34" i="28"/>
  <c r="DF34" i="28" s="1"/>
  <c r="DI34" i="28"/>
  <c r="DK34" i="28" s="1"/>
  <c r="DJ34" i="28"/>
  <c r="DM34" i="28"/>
  <c r="DN34" i="28"/>
  <c r="DP34" i="28" s="1"/>
  <c r="DO34" i="28"/>
  <c r="FA34" i="28" s="1"/>
  <c r="DS34" i="28"/>
  <c r="DU34" i="28"/>
  <c r="DX34" i="28"/>
  <c r="DZ34" i="28"/>
  <c r="EC34" i="28"/>
  <c r="EE34" i="28"/>
  <c r="EG34" i="28"/>
  <c r="EH34" i="28"/>
  <c r="EJ34" i="28" s="1"/>
  <c r="EM34" i="28"/>
  <c r="EO34" i="28"/>
  <c r="ER34" i="28"/>
  <c r="ES34" i="28"/>
  <c r="ET34" i="28"/>
  <c r="EV34" i="28"/>
  <c r="EW34" i="28"/>
  <c r="EY34" i="28" s="1"/>
  <c r="FB34" i="28"/>
  <c r="FD34" i="28"/>
  <c r="FG34" i="28"/>
  <c r="FI34" i="28" s="1"/>
  <c r="FL34" i="28"/>
  <c r="FQ34" i="28"/>
  <c r="FV34" i="28"/>
  <c r="FX34" i="28" s="1"/>
  <c r="GA34" i="28"/>
  <c r="GC34" i="28" s="1"/>
  <c r="GF34" i="28"/>
  <c r="GK34" i="28"/>
  <c r="GM34" i="28"/>
  <c r="C35" i="28"/>
  <c r="BO35" i="28" s="1"/>
  <c r="D35" i="28"/>
  <c r="E35" i="28"/>
  <c r="CS35" i="28" s="1"/>
  <c r="F35" i="28"/>
  <c r="G35" i="28"/>
  <c r="AZ35" i="28" s="1"/>
  <c r="H35" i="28"/>
  <c r="I35" i="28"/>
  <c r="BY35" i="28" s="1"/>
  <c r="J35" i="28"/>
  <c r="K35" i="28"/>
  <c r="AP35" i="28" s="1"/>
  <c r="L35" i="28"/>
  <c r="BJ35" i="28" s="1"/>
  <c r="M35" i="28"/>
  <c r="AU35" i="28" s="1"/>
  <c r="N35" i="28"/>
  <c r="BB35" i="28" s="1"/>
  <c r="DW35" i="28" s="1"/>
  <c r="O35" i="28"/>
  <c r="CD35" i="28" s="1"/>
  <c r="P35" i="28"/>
  <c r="Q35" i="28"/>
  <c r="R35" i="28"/>
  <c r="S35" i="28"/>
  <c r="T35" i="28"/>
  <c r="BL35" i="28" s="1"/>
  <c r="U35" i="28"/>
  <c r="V35" i="28"/>
  <c r="W35" i="28"/>
  <c r="X35" i="28"/>
  <c r="CI35" i="28" s="1"/>
  <c r="Y35" i="28"/>
  <c r="BT35" i="28" s="1"/>
  <c r="Z35" i="28"/>
  <c r="CK35" i="28" s="1"/>
  <c r="AA35" i="28"/>
  <c r="AB35" i="28"/>
  <c r="AC35" i="28"/>
  <c r="AD35" i="28"/>
  <c r="AE35" i="28"/>
  <c r="AF35" i="28"/>
  <c r="CF35" i="28" s="1"/>
  <c r="AG35" i="28"/>
  <c r="AH35" i="28"/>
  <c r="AK35" i="28"/>
  <c r="AL35" i="28"/>
  <c r="AM35" i="28"/>
  <c r="AQ35" i="28"/>
  <c r="AS35" i="28" s="1"/>
  <c r="AV35" i="28"/>
  <c r="DT35" i="28" s="1"/>
  <c r="AW35" i="28"/>
  <c r="AX35" i="28"/>
  <c r="BA35" i="28"/>
  <c r="BC35" i="28"/>
  <c r="BE35" i="28"/>
  <c r="BF35" i="28"/>
  <c r="BG35" i="28"/>
  <c r="DO35" i="28" s="1"/>
  <c r="FA35" i="28" s="1"/>
  <c r="BH35" i="28"/>
  <c r="BK35" i="28"/>
  <c r="BP35" i="28"/>
  <c r="BQ35" i="28"/>
  <c r="BR35" i="28"/>
  <c r="BU35" i="28"/>
  <c r="BV35" i="28"/>
  <c r="BW35" i="28"/>
  <c r="BZ35" i="28"/>
  <c r="CB35" i="28" s="1"/>
  <c r="CA35" i="28"/>
  <c r="EL35" i="28" s="1"/>
  <c r="CE35" i="28"/>
  <c r="EN35" i="28" s="1"/>
  <c r="CG35" i="28"/>
  <c r="CJ35" i="28"/>
  <c r="EG35" i="28" s="1"/>
  <c r="CN35" i="28"/>
  <c r="CO35" i="28"/>
  <c r="CP35" i="28"/>
  <c r="CQ35" i="28"/>
  <c r="CT35" i="28"/>
  <c r="CU35" i="28"/>
  <c r="CV35" i="28"/>
  <c r="CX35" i="28"/>
  <c r="CY35" i="28"/>
  <c r="EQ35" i="28" s="1"/>
  <c r="CZ35" i="28"/>
  <c r="DA35" i="28"/>
  <c r="DC35" i="28"/>
  <c r="DD35" i="28"/>
  <c r="DF35" i="28" s="1"/>
  <c r="DE35" i="28"/>
  <c r="DH35" i="28"/>
  <c r="DI35" i="28"/>
  <c r="DJ35" i="28"/>
  <c r="ES35" i="28" s="1"/>
  <c r="DK35" i="28"/>
  <c r="DN35" i="28"/>
  <c r="DP35" i="28"/>
  <c r="DS35" i="28"/>
  <c r="DU35" i="28" s="1"/>
  <c r="DX35" i="28"/>
  <c r="DZ35" i="28"/>
  <c r="EB35" i="28"/>
  <c r="EC35" i="28"/>
  <c r="ED35" i="28"/>
  <c r="EH35" i="28"/>
  <c r="EI35" i="28"/>
  <c r="EM35" i="28"/>
  <c r="EO35" i="28"/>
  <c r="ER35" i="28"/>
  <c r="ET35" i="28"/>
  <c r="EV35" i="28"/>
  <c r="EW35" i="28"/>
  <c r="EX35" i="28"/>
  <c r="FB35" i="28"/>
  <c r="FD35" i="28"/>
  <c r="FG35" i="28"/>
  <c r="FH35" i="28"/>
  <c r="FI35" i="28"/>
  <c r="FL35" i="28"/>
  <c r="FN35" i="28" s="1"/>
  <c r="FP35" i="28"/>
  <c r="FQ35" i="28"/>
  <c r="FS35" i="28"/>
  <c r="FV35" i="28"/>
  <c r="FW35" i="28"/>
  <c r="GA35" i="28"/>
  <c r="GF35" i="28"/>
  <c r="GK35" i="28"/>
  <c r="C36" i="28"/>
  <c r="D36" i="28"/>
  <c r="E36" i="28"/>
  <c r="F36" i="28"/>
  <c r="G36" i="28"/>
  <c r="H36" i="28"/>
  <c r="I36" i="28"/>
  <c r="J36" i="28"/>
  <c r="DH36" i="28" s="1"/>
  <c r="K36" i="28"/>
  <c r="AP36" i="28" s="1"/>
  <c r="L36" i="28"/>
  <c r="M36" i="28"/>
  <c r="AU36" i="28" s="1"/>
  <c r="N36" i="28"/>
  <c r="BB36" i="28" s="1"/>
  <c r="O36" i="28"/>
  <c r="CD36" i="28" s="1"/>
  <c r="P36" i="28"/>
  <c r="Q36" i="28"/>
  <c r="CN36" i="28" s="1"/>
  <c r="R36" i="28"/>
  <c r="CZ36" i="28" s="1"/>
  <c r="S36" i="28"/>
  <c r="BE36" i="28" s="1"/>
  <c r="T36" i="28"/>
  <c r="U36" i="28"/>
  <c r="V36" i="28"/>
  <c r="CP36" i="28" s="1"/>
  <c r="EI36" i="28" s="1"/>
  <c r="W36" i="28"/>
  <c r="DC36" i="28" s="1"/>
  <c r="X36" i="28"/>
  <c r="Y36" i="28"/>
  <c r="BT36" i="28" s="1"/>
  <c r="Z36" i="28"/>
  <c r="CK36" i="28" s="1"/>
  <c r="AA36" i="28"/>
  <c r="AR36" i="28" s="1"/>
  <c r="AB36" i="28"/>
  <c r="BG36" i="28" s="1"/>
  <c r="AC36" i="28"/>
  <c r="BQ36" i="28" s="1"/>
  <c r="AD36" i="28"/>
  <c r="AE36" i="28"/>
  <c r="CA36" i="28" s="1"/>
  <c r="AF36" i="28"/>
  <c r="AG36" i="28"/>
  <c r="AH36" i="28"/>
  <c r="DE36" i="28" s="1"/>
  <c r="EX36" i="28" s="1"/>
  <c r="FR36" i="28" s="1"/>
  <c r="AK36" i="28"/>
  <c r="AL36" i="28"/>
  <c r="AM36" i="28"/>
  <c r="AQ36" i="28"/>
  <c r="AS36" i="28"/>
  <c r="AV36" i="28"/>
  <c r="AW36" i="28"/>
  <c r="DT36" i="28" s="1"/>
  <c r="AX36" i="28"/>
  <c r="AZ36" i="28"/>
  <c r="BA36" i="28"/>
  <c r="BF36" i="28"/>
  <c r="BH36" i="28"/>
  <c r="BJ36" i="28"/>
  <c r="BK36" i="28"/>
  <c r="BL36" i="28"/>
  <c r="BM36" i="28"/>
  <c r="BP36" i="28"/>
  <c r="BR36" i="28"/>
  <c r="BU36" i="28"/>
  <c r="BV36" i="28"/>
  <c r="BW36" i="28"/>
  <c r="BY36" i="28"/>
  <c r="BZ36" i="28"/>
  <c r="CB36" i="28" s="1"/>
  <c r="CE36" i="28"/>
  <c r="EN36" i="28" s="1"/>
  <c r="CF36" i="28"/>
  <c r="CG36" i="28"/>
  <c r="CI36" i="28"/>
  <c r="CJ36" i="28"/>
  <c r="CL36" i="28" s="1"/>
  <c r="CO36" i="28"/>
  <c r="CQ36" i="28" s="1"/>
  <c r="CS36" i="28"/>
  <c r="CT36" i="28"/>
  <c r="CU36" i="28"/>
  <c r="CX36" i="28"/>
  <c r="CY36" i="28"/>
  <c r="DA36" i="28"/>
  <c r="DD36" i="28"/>
  <c r="DF36" i="28"/>
  <c r="DI36" i="28"/>
  <c r="ES36" i="28" s="1"/>
  <c r="DJ36" i="28"/>
  <c r="DM36" i="28"/>
  <c r="DN36" i="28"/>
  <c r="DS36" i="28"/>
  <c r="DX36" i="28"/>
  <c r="DY36" i="28"/>
  <c r="FK36" i="28" s="1"/>
  <c r="DZ36" i="28"/>
  <c r="EB36" i="28"/>
  <c r="EC36" i="28"/>
  <c r="ED36" i="28"/>
  <c r="FM36" i="28" s="1"/>
  <c r="EE36" i="28"/>
  <c r="EH36" i="28"/>
  <c r="EJ36" i="28" s="1"/>
  <c r="EL36" i="28"/>
  <c r="EM36" i="28"/>
  <c r="EO36" i="28"/>
  <c r="EQ36" i="28"/>
  <c r="ER36" i="28"/>
  <c r="EW36" i="28"/>
  <c r="EY36" i="28"/>
  <c r="FB36" i="28"/>
  <c r="FD36" i="28" s="1"/>
  <c r="FF36" i="28"/>
  <c r="FG36" i="28"/>
  <c r="FI36" i="28" s="1"/>
  <c r="FL36" i="28"/>
  <c r="FN36" i="28" s="1"/>
  <c r="FQ36" i="28"/>
  <c r="FS36" i="28"/>
  <c r="FV36" i="28"/>
  <c r="GA36" i="28"/>
  <c r="GC36" i="28" s="1"/>
  <c r="GF36" i="28"/>
  <c r="GH36" i="28"/>
  <c r="GK36" i="28"/>
  <c r="C37" i="28"/>
  <c r="D37" i="28"/>
  <c r="AK37" i="28" s="1"/>
  <c r="E37" i="28"/>
  <c r="CS37" i="28" s="1"/>
  <c r="F37" i="28"/>
  <c r="AM37" i="28" s="1"/>
  <c r="G37" i="28"/>
  <c r="AZ37" i="28" s="1"/>
  <c r="H37" i="28"/>
  <c r="I37" i="28"/>
  <c r="J37" i="28"/>
  <c r="K37" i="28"/>
  <c r="L37" i="28"/>
  <c r="M37" i="28"/>
  <c r="AU37" i="28" s="1"/>
  <c r="N37" i="28"/>
  <c r="BB37" i="28" s="1"/>
  <c r="O37" i="28"/>
  <c r="P37" i="28"/>
  <c r="DJ37" i="28" s="1"/>
  <c r="Q37" i="28"/>
  <c r="CN37" i="28" s="1"/>
  <c r="R37" i="28"/>
  <c r="CZ37" i="28" s="1"/>
  <c r="S37" i="28"/>
  <c r="BE37" i="28" s="1"/>
  <c r="T37" i="28"/>
  <c r="U37" i="28"/>
  <c r="V37" i="28"/>
  <c r="W37" i="28"/>
  <c r="DC37" i="28" s="1"/>
  <c r="X37" i="28"/>
  <c r="Y37" i="28"/>
  <c r="Z37" i="28"/>
  <c r="CK37" i="28" s="1"/>
  <c r="AA37" i="28"/>
  <c r="AB37" i="28"/>
  <c r="BG37" i="28" s="1"/>
  <c r="AC37" i="28"/>
  <c r="AD37" i="28"/>
  <c r="BV37" i="28" s="1"/>
  <c r="ED37" i="28" s="1"/>
  <c r="FM37" i="28" s="1"/>
  <c r="FZ37" i="28" s="1"/>
  <c r="AE37" i="28"/>
  <c r="CA37" i="28" s="1"/>
  <c r="EL37" i="28" s="1"/>
  <c r="AF37" i="28"/>
  <c r="AG37" i="28"/>
  <c r="AH37" i="28"/>
  <c r="AL37" i="28"/>
  <c r="AN37" i="28"/>
  <c r="AP37" i="28"/>
  <c r="AQ37" i="28"/>
  <c r="AV37" i="28"/>
  <c r="AW37" i="28"/>
  <c r="AX37" i="28"/>
  <c r="BA37" i="28"/>
  <c r="BF37" i="28"/>
  <c r="BJ37" i="28"/>
  <c r="BK37" i="28"/>
  <c r="BL37" i="28"/>
  <c r="BM37" i="28"/>
  <c r="BP37" i="28"/>
  <c r="BQ37" i="28"/>
  <c r="BT37" i="28"/>
  <c r="BU37" i="28"/>
  <c r="BW37" i="28"/>
  <c r="BY37" i="28"/>
  <c r="BZ37" i="28"/>
  <c r="CB37" i="28"/>
  <c r="CD37" i="28"/>
  <c r="CE37" i="28"/>
  <c r="CF37" i="28"/>
  <c r="EN37" i="28" s="1"/>
  <c r="FH37" i="28" s="1"/>
  <c r="CG37" i="28"/>
  <c r="CI37" i="28"/>
  <c r="CJ37" i="28"/>
  <c r="CO37" i="28"/>
  <c r="CQ37" i="28" s="1"/>
  <c r="CP37" i="28"/>
  <c r="EI37" i="28" s="1"/>
  <c r="CT37" i="28"/>
  <c r="CU37" i="28"/>
  <c r="EV37" i="28" s="1"/>
  <c r="CV37" i="28"/>
  <c r="CX37" i="28"/>
  <c r="CY37" i="28"/>
  <c r="DA37" i="28"/>
  <c r="DD37" i="28"/>
  <c r="DE37" i="28"/>
  <c r="DF37" i="28"/>
  <c r="DH37" i="28"/>
  <c r="DI37" i="28"/>
  <c r="DK37" i="28"/>
  <c r="DN37" i="28"/>
  <c r="DP37" i="28"/>
  <c r="DS37" i="28"/>
  <c r="DU37" i="28"/>
  <c r="DX37" i="28"/>
  <c r="DY37" i="28"/>
  <c r="DZ37" i="28"/>
  <c r="EC37" i="28"/>
  <c r="EE37" i="28" s="1"/>
  <c r="EH37" i="28"/>
  <c r="EJ37" i="28"/>
  <c r="EM37" i="28"/>
  <c r="EO37" i="28"/>
  <c r="ER37" i="28"/>
  <c r="ET37" i="28"/>
  <c r="EW37" i="28"/>
  <c r="EY37" i="28" s="1"/>
  <c r="EX37" i="28"/>
  <c r="FB37" i="28"/>
  <c r="FG37" i="28"/>
  <c r="FL37" i="28"/>
  <c r="FN37" i="28"/>
  <c r="FQ37" i="28"/>
  <c r="FS37" i="28" s="1"/>
  <c r="FR37" i="28"/>
  <c r="FV37" i="28"/>
  <c r="FX37" i="28"/>
  <c r="GA37" i="28"/>
  <c r="GB37" i="28"/>
  <c r="GG37" i="28" s="1"/>
  <c r="GQ37" i="28" s="1"/>
  <c r="GC37" i="28"/>
  <c r="GF37" i="28"/>
  <c r="GH37" i="28"/>
  <c r="GK37" i="28"/>
  <c r="GM37" i="28"/>
  <c r="C38" i="28"/>
  <c r="D38" i="28"/>
  <c r="E38" i="28"/>
  <c r="F38" i="28"/>
  <c r="AM38" i="28" s="1"/>
  <c r="G38" i="28"/>
  <c r="H38" i="28"/>
  <c r="AW38" i="28" s="1"/>
  <c r="I38" i="28"/>
  <c r="J38" i="28"/>
  <c r="DH38" i="28" s="1"/>
  <c r="K38" i="28"/>
  <c r="AP38" i="28" s="1"/>
  <c r="L38" i="28"/>
  <c r="BJ38" i="28" s="1"/>
  <c r="M38" i="28"/>
  <c r="N38" i="28"/>
  <c r="O38" i="28"/>
  <c r="P38" i="28"/>
  <c r="DJ38" i="28" s="1"/>
  <c r="Q38" i="28"/>
  <c r="R38" i="28"/>
  <c r="S38" i="28"/>
  <c r="BE38" i="28" s="1"/>
  <c r="T38" i="28"/>
  <c r="U38" i="28"/>
  <c r="V38" i="28"/>
  <c r="W38" i="28"/>
  <c r="X38" i="28"/>
  <c r="CI38" i="28" s="1"/>
  <c r="Y38" i="28"/>
  <c r="Z38" i="28"/>
  <c r="CK38" i="28" s="1"/>
  <c r="EG38" i="28" s="1"/>
  <c r="AA38" i="28"/>
  <c r="AB38" i="28"/>
  <c r="AC38" i="28"/>
  <c r="AD38" i="28"/>
  <c r="BV38" i="28" s="1"/>
  <c r="AE38" i="28"/>
  <c r="AF38" i="28"/>
  <c r="CF38" i="28" s="1"/>
  <c r="AG38" i="28"/>
  <c r="CU38" i="28" s="1"/>
  <c r="AH38" i="28"/>
  <c r="AL38" i="28"/>
  <c r="AQ38" i="28"/>
  <c r="AR38" i="28"/>
  <c r="AS38" i="28"/>
  <c r="AU38" i="28"/>
  <c r="AV38" i="28"/>
  <c r="AX38" i="28" s="1"/>
  <c r="AZ38" i="28"/>
  <c r="BA38" i="28"/>
  <c r="BB38" i="28"/>
  <c r="BC38" i="28"/>
  <c r="BF38" i="28"/>
  <c r="BH38" i="28"/>
  <c r="BK38" i="28"/>
  <c r="BL38" i="28"/>
  <c r="DY38" i="28" s="1"/>
  <c r="BM38" i="28"/>
  <c r="BO38" i="28"/>
  <c r="BP38" i="28"/>
  <c r="BR38" i="28" s="1"/>
  <c r="BQ38" i="28"/>
  <c r="BT38" i="28"/>
  <c r="BU38" i="28"/>
  <c r="ED38" i="28" s="1"/>
  <c r="BW38" i="28"/>
  <c r="BY38" i="28"/>
  <c r="BZ38" i="28"/>
  <c r="CA38" i="28"/>
  <c r="CB38" i="28"/>
  <c r="CD38" i="28"/>
  <c r="CE38" i="28"/>
  <c r="CG38" i="28" s="1"/>
  <c r="CJ38" i="28"/>
  <c r="CL38" i="28"/>
  <c r="CN38" i="28"/>
  <c r="CO38" i="28"/>
  <c r="EI38" i="28" s="1"/>
  <c r="CP38" i="28"/>
  <c r="CS38" i="28"/>
  <c r="CT38" i="28"/>
  <c r="CV38" i="28"/>
  <c r="CX38" i="28"/>
  <c r="CY38" i="28"/>
  <c r="CZ38" i="28"/>
  <c r="EQ38" i="28" s="1"/>
  <c r="DA38" i="28"/>
  <c r="DC38" i="28"/>
  <c r="DD38" i="28"/>
  <c r="DE38" i="28"/>
  <c r="DI38" i="28"/>
  <c r="DK38" i="28"/>
  <c r="DM38" i="28"/>
  <c r="DN38" i="28"/>
  <c r="DP38" i="28"/>
  <c r="DS38" i="28"/>
  <c r="DU38" i="28" s="1"/>
  <c r="DT38" i="28"/>
  <c r="FC38" i="28" s="1"/>
  <c r="FU38" i="28" s="1"/>
  <c r="DX38" i="28"/>
  <c r="FK38" i="28" s="1"/>
  <c r="DZ38" i="28"/>
  <c r="EB38" i="28"/>
  <c r="EC38" i="28"/>
  <c r="FM38" i="28" s="1"/>
  <c r="EH38" i="28"/>
  <c r="EJ38" i="28" s="1"/>
  <c r="EM38" i="28"/>
  <c r="EO38" i="28"/>
  <c r="ER38" i="28"/>
  <c r="ES38" i="28"/>
  <c r="ET38" i="28"/>
  <c r="EV38" i="28"/>
  <c r="EW38" i="28"/>
  <c r="EY38" i="28"/>
  <c r="FB38" i="28"/>
  <c r="FD38" i="28"/>
  <c r="FG38" i="28"/>
  <c r="FL38" i="28"/>
  <c r="FQ38" i="28"/>
  <c r="FS38" i="28"/>
  <c r="FV38" i="28"/>
  <c r="FX38" i="28"/>
  <c r="GA38" i="28"/>
  <c r="GC38" i="28"/>
  <c r="GF38" i="28"/>
  <c r="GH38" i="28"/>
  <c r="GK38" i="28"/>
  <c r="GM38" i="28" s="1"/>
  <c r="C39" i="28"/>
  <c r="D39" i="28"/>
  <c r="E39" i="28"/>
  <c r="CS39" i="28" s="1"/>
  <c r="F39" i="28"/>
  <c r="G39" i="28"/>
  <c r="AZ39" i="28" s="1"/>
  <c r="H39" i="28"/>
  <c r="I39" i="28"/>
  <c r="BY39" i="28" s="1"/>
  <c r="J39" i="28"/>
  <c r="DH39" i="28" s="1"/>
  <c r="K39" i="28"/>
  <c r="L39" i="28"/>
  <c r="M39" i="28"/>
  <c r="AU39" i="28" s="1"/>
  <c r="N39" i="28"/>
  <c r="O39" i="28"/>
  <c r="P39" i="28"/>
  <c r="Q39" i="28"/>
  <c r="CN39" i="28" s="1"/>
  <c r="R39" i="28"/>
  <c r="S39" i="28"/>
  <c r="T39" i="28"/>
  <c r="BL39" i="28" s="1"/>
  <c r="U39" i="28"/>
  <c r="V39" i="28"/>
  <c r="W39" i="28"/>
  <c r="X39" i="28"/>
  <c r="CI39" i="28" s="1"/>
  <c r="Y39" i="28"/>
  <c r="BT39" i="28" s="1"/>
  <c r="Z39" i="28"/>
  <c r="CK39" i="28" s="1"/>
  <c r="AA39" i="28"/>
  <c r="AB39" i="28"/>
  <c r="AC39" i="28"/>
  <c r="BQ39" i="28" s="1"/>
  <c r="EB39" i="28" s="1"/>
  <c r="AD39" i="28"/>
  <c r="AE39" i="28"/>
  <c r="AF39" i="28"/>
  <c r="CF39" i="28" s="1"/>
  <c r="AG39" i="28"/>
  <c r="CU39" i="28" s="1"/>
  <c r="EV39" i="28" s="1"/>
  <c r="AH39" i="28"/>
  <c r="AK39" i="28"/>
  <c r="AL39" i="28"/>
  <c r="AN39" i="28" s="1"/>
  <c r="AM39" i="28"/>
  <c r="AP39" i="28"/>
  <c r="AQ39" i="28"/>
  <c r="AS39" i="28" s="1"/>
  <c r="AV39" i="28"/>
  <c r="AW39" i="28"/>
  <c r="AX39" i="28"/>
  <c r="BA39" i="28"/>
  <c r="BB39" i="28"/>
  <c r="DW39" i="28" s="1"/>
  <c r="BC39" i="28"/>
  <c r="BE39" i="28"/>
  <c r="BF39" i="28"/>
  <c r="BG39" i="28"/>
  <c r="BH39" i="28"/>
  <c r="BJ39" i="28"/>
  <c r="BK39" i="28"/>
  <c r="BO39" i="28"/>
  <c r="BP39" i="28"/>
  <c r="BR39" i="28" s="1"/>
  <c r="BU39" i="28"/>
  <c r="BV39" i="28"/>
  <c r="BW39" i="28"/>
  <c r="BZ39" i="28"/>
  <c r="CA39" i="28"/>
  <c r="EL39" i="28" s="1"/>
  <c r="CB39" i="28"/>
  <c r="CD39" i="28"/>
  <c r="CE39" i="28"/>
  <c r="CG39" i="28" s="1"/>
  <c r="CJ39" i="28"/>
  <c r="CL39" i="28"/>
  <c r="CO39" i="28"/>
  <c r="CQ39" i="28" s="1"/>
  <c r="CP39" i="28"/>
  <c r="CT39" i="28"/>
  <c r="CV39" i="28"/>
  <c r="CX39" i="28"/>
  <c r="CY39" i="28"/>
  <c r="CZ39" i="28"/>
  <c r="DA39" i="28"/>
  <c r="DC39" i="28"/>
  <c r="DD39" i="28"/>
  <c r="DE39" i="28"/>
  <c r="DI39" i="28"/>
  <c r="DJ39" i="28"/>
  <c r="ES39" i="28" s="1"/>
  <c r="DK39" i="28"/>
  <c r="DN39" i="28"/>
  <c r="DO39" i="28"/>
  <c r="DP39" i="28"/>
  <c r="DS39" i="28"/>
  <c r="DU39" i="28" s="1"/>
  <c r="DX39" i="28"/>
  <c r="DZ39" i="28"/>
  <c r="EC39" i="28"/>
  <c r="EE39" i="28" s="1"/>
  <c r="ED39" i="28"/>
  <c r="EH39" i="28"/>
  <c r="EJ39" i="28" s="1"/>
  <c r="EM39" i="28"/>
  <c r="EO39" i="28"/>
  <c r="EQ39" i="28"/>
  <c r="ER39" i="28"/>
  <c r="ET39" i="28" s="1"/>
  <c r="EW39" i="28"/>
  <c r="EY39" i="28" s="1"/>
  <c r="FB39" i="28"/>
  <c r="FD39" i="28"/>
  <c r="FG39" i="28"/>
  <c r="FL39" i="28"/>
  <c r="FN39" i="28"/>
  <c r="FQ39" i="28"/>
  <c r="FS39" i="28" s="1"/>
  <c r="FV39" i="28"/>
  <c r="FX39" i="28" s="1"/>
  <c r="GA39" i="28"/>
  <c r="GC39" i="28"/>
  <c r="GF39" i="28"/>
  <c r="GH39" i="28"/>
  <c r="GK39" i="28"/>
  <c r="GM39" i="28"/>
  <c r="C40" i="28"/>
  <c r="D40" i="28"/>
  <c r="E40" i="28"/>
  <c r="F40" i="28"/>
  <c r="AM40" i="28" s="1"/>
  <c r="G40" i="28"/>
  <c r="H40" i="28"/>
  <c r="I40" i="28"/>
  <c r="J40" i="28"/>
  <c r="DH40" i="28" s="1"/>
  <c r="K40" i="28"/>
  <c r="AP40" i="28" s="1"/>
  <c r="L40" i="28"/>
  <c r="BJ40" i="28" s="1"/>
  <c r="M40" i="28"/>
  <c r="N40" i="28"/>
  <c r="BB40" i="28" s="1"/>
  <c r="O40" i="28"/>
  <c r="P40" i="28"/>
  <c r="Q40" i="28"/>
  <c r="R40" i="28"/>
  <c r="S40" i="28"/>
  <c r="T40" i="28"/>
  <c r="U40" i="28"/>
  <c r="V40" i="28"/>
  <c r="CP40" i="28" s="1"/>
  <c r="EI40" i="28" s="1"/>
  <c r="FF40" i="28" s="1"/>
  <c r="W40" i="28"/>
  <c r="DC40" i="28" s="1"/>
  <c r="X40" i="28"/>
  <c r="CI40" i="28" s="1"/>
  <c r="Y40" i="28"/>
  <c r="BT40" i="28" s="1"/>
  <c r="Z40" i="28"/>
  <c r="AA40" i="28"/>
  <c r="AB40" i="28"/>
  <c r="AC40" i="28"/>
  <c r="AD40" i="28"/>
  <c r="BV40" i="28" s="1"/>
  <c r="AE40" i="28"/>
  <c r="AF40" i="28"/>
  <c r="AG40" i="28"/>
  <c r="AH40" i="28"/>
  <c r="DE40" i="28" s="1"/>
  <c r="EX40" i="28" s="1"/>
  <c r="AK40" i="28"/>
  <c r="AL40" i="28"/>
  <c r="DR40" i="28" s="1"/>
  <c r="AN40" i="28"/>
  <c r="AQ40" i="28"/>
  <c r="AR40" i="28"/>
  <c r="AS40" i="28"/>
  <c r="AU40" i="28"/>
  <c r="AV40" i="28"/>
  <c r="AW40" i="28"/>
  <c r="AZ40" i="28"/>
  <c r="BA40" i="28"/>
  <c r="BC40" i="28" s="1"/>
  <c r="BE40" i="28"/>
  <c r="BF40" i="28"/>
  <c r="DO40" i="28" s="1"/>
  <c r="FA40" i="28" s="1"/>
  <c r="BG40" i="28"/>
  <c r="BH40" i="28"/>
  <c r="BK40" i="28"/>
  <c r="DY40" i="28" s="1"/>
  <c r="FK40" i="28" s="1"/>
  <c r="BL40" i="28"/>
  <c r="BM40" i="28"/>
  <c r="BO40" i="28"/>
  <c r="BP40" i="28"/>
  <c r="BQ40" i="28"/>
  <c r="EB40" i="28" s="1"/>
  <c r="BR40" i="28"/>
  <c r="BU40" i="28"/>
  <c r="ED40" i="28" s="1"/>
  <c r="BW40" i="28"/>
  <c r="BY40" i="28"/>
  <c r="BZ40" i="28"/>
  <c r="CA40" i="28"/>
  <c r="CD40" i="28"/>
  <c r="CE40" i="28"/>
  <c r="EN40" i="28" s="1"/>
  <c r="CF40" i="28"/>
  <c r="CG40" i="28"/>
  <c r="CJ40" i="28"/>
  <c r="CK40" i="28"/>
  <c r="CL40" i="28"/>
  <c r="CN40" i="28"/>
  <c r="CO40" i="28"/>
  <c r="CQ40" i="28"/>
  <c r="CS40" i="28"/>
  <c r="CT40" i="28"/>
  <c r="CU40" i="28"/>
  <c r="CV40" i="28"/>
  <c r="CX40" i="28"/>
  <c r="CY40" i="28"/>
  <c r="CZ40" i="28"/>
  <c r="DD40" i="28"/>
  <c r="DF40" i="28" s="1"/>
  <c r="DI40" i="28"/>
  <c r="DJ40" i="28"/>
  <c r="DK40" i="28"/>
  <c r="DM40" i="28"/>
  <c r="DN40" i="28"/>
  <c r="DP40" i="28"/>
  <c r="DS40" i="28"/>
  <c r="DU40" i="28"/>
  <c r="DW40" i="28"/>
  <c r="DX40" i="28"/>
  <c r="DZ40" i="28" s="1"/>
  <c r="EC40" i="28"/>
  <c r="FM40" i="28" s="1"/>
  <c r="EE40" i="28"/>
  <c r="EG40" i="28"/>
  <c r="EH40" i="28"/>
  <c r="EJ40" i="28"/>
  <c r="EM40" i="28"/>
  <c r="EO40" i="28" s="1"/>
  <c r="ER40" i="28"/>
  <c r="ET40" i="28"/>
  <c r="EV40" i="28"/>
  <c r="EW40" i="28"/>
  <c r="FB40" i="28"/>
  <c r="FD40" i="28"/>
  <c r="FG40" i="28"/>
  <c r="FH40" i="28"/>
  <c r="FW40" i="28" s="1"/>
  <c r="GJ40" i="28" s="1"/>
  <c r="FI40" i="28"/>
  <c r="FL40" i="28"/>
  <c r="FQ40" i="28"/>
  <c r="FS40" i="28"/>
  <c r="FV40" i="28"/>
  <c r="FX40" i="28" s="1"/>
  <c r="GA40" i="28"/>
  <c r="GC40" i="28"/>
  <c r="GF40" i="28"/>
  <c r="GH40" i="28"/>
  <c r="GK40" i="28"/>
  <c r="C41" i="28"/>
  <c r="D41" i="28"/>
  <c r="E41" i="28"/>
  <c r="CS41" i="28" s="1"/>
  <c r="F41" i="28"/>
  <c r="G41" i="28"/>
  <c r="H41" i="28"/>
  <c r="I41" i="28"/>
  <c r="BY41" i="28" s="1"/>
  <c r="J41" i="28"/>
  <c r="K41" i="28"/>
  <c r="L41" i="28"/>
  <c r="M41" i="28"/>
  <c r="AU41" i="28" s="1"/>
  <c r="N41" i="28"/>
  <c r="BB41" i="28" s="1"/>
  <c r="DW41" i="28" s="1"/>
  <c r="O41" i="28"/>
  <c r="CD41" i="28" s="1"/>
  <c r="P41" i="28"/>
  <c r="Q41" i="28"/>
  <c r="CN41" i="28" s="1"/>
  <c r="R41" i="28"/>
  <c r="S41" i="28"/>
  <c r="BE41" i="28" s="1"/>
  <c r="T41" i="28"/>
  <c r="U41" i="28"/>
  <c r="V41" i="28"/>
  <c r="W41" i="28"/>
  <c r="X41" i="28"/>
  <c r="Y41" i="28"/>
  <c r="BT41" i="28" s="1"/>
  <c r="Z41" i="28"/>
  <c r="CK41" i="28" s="1"/>
  <c r="AA41" i="28"/>
  <c r="AB41" i="28"/>
  <c r="BG41" i="28" s="1"/>
  <c r="DO41" i="28" s="1"/>
  <c r="AC41" i="28"/>
  <c r="BQ41" i="28" s="1"/>
  <c r="EB41" i="28" s="1"/>
  <c r="AD41" i="28"/>
  <c r="AE41" i="28"/>
  <c r="AF41" i="28"/>
  <c r="AG41" i="28"/>
  <c r="AH41" i="28"/>
  <c r="DE41" i="28" s="1"/>
  <c r="AK41" i="28"/>
  <c r="AL41" i="28"/>
  <c r="AM41" i="28"/>
  <c r="AN41" i="28"/>
  <c r="AP41" i="28"/>
  <c r="AQ41" i="28"/>
  <c r="AS41" i="28" s="1"/>
  <c r="AV41" i="28"/>
  <c r="AW41" i="28"/>
  <c r="DT41" i="28" s="1"/>
  <c r="AX41" i="28"/>
  <c r="AZ41" i="28"/>
  <c r="BA41" i="28"/>
  <c r="BC41" i="28"/>
  <c r="BF41" i="28"/>
  <c r="BH41" i="28"/>
  <c r="BJ41" i="28"/>
  <c r="BK41" i="28"/>
  <c r="BL41" i="28"/>
  <c r="BO41" i="28"/>
  <c r="BP41" i="28"/>
  <c r="BR41" i="28" s="1"/>
  <c r="BU41" i="28"/>
  <c r="ED41" i="28" s="1"/>
  <c r="BV41" i="28"/>
  <c r="BW41" i="28"/>
  <c r="BZ41" i="28"/>
  <c r="EL41" i="28" s="1"/>
  <c r="CA41" i="28"/>
  <c r="CB41" i="28"/>
  <c r="CE41" i="28"/>
  <c r="CF41" i="28"/>
  <c r="CG41" i="28"/>
  <c r="CI41" i="28"/>
  <c r="CJ41" i="28"/>
  <c r="EG41" i="28" s="1"/>
  <c r="CO41" i="28"/>
  <c r="CQ41" i="28" s="1"/>
  <c r="CP41" i="28"/>
  <c r="CT41" i="28"/>
  <c r="CU41" i="28"/>
  <c r="CV41" i="28"/>
  <c r="CX41" i="28"/>
  <c r="CY41" i="28"/>
  <c r="CZ41" i="28"/>
  <c r="DC41" i="28"/>
  <c r="DD41" i="28"/>
  <c r="DF41" i="28"/>
  <c r="DH41" i="28"/>
  <c r="DI41" i="28"/>
  <c r="DJ41" i="28"/>
  <c r="ES41" i="28" s="1"/>
  <c r="DK41" i="28"/>
  <c r="DN41" i="28"/>
  <c r="DP41" i="28" s="1"/>
  <c r="DS41" i="28"/>
  <c r="DU41" i="28" s="1"/>
  <c r="DX41" i="28"/>
  <c r="DZ41" i="28" s="1"/>
  <c r="EC41" i="28"/>
  <c r="EE41" i="28"/>
  <c r="EH41" i="28"/>
  <c r="EI41" i="28"/>
  <c r="EJ41" i="28"/>
  <c r="EM41" i="28"/>
  <c r="EN41" i="28"/>
  <c r="ER41" i="28"/>
  <c r="ET41" i="28"/>
  <c r="EV41" i="28"/>
  <c r="EW41" i="28"/>
  <c r="FR41" i="28" s="1"/>
  <c r="GB41" i="28" s="1"/>
  <c r="GL41" i="28" s="1"/>
  <c r="EX41" i="28"/>
  <c r="FB41" i="28"/>
  <c r="FD41" i="28" s="1"/>
  <c r="FG41" i="28"/>
  <c r="FI41" i="28"/>
  <c r="FL41" i="28"/>
  <c r="FM41" i="28"/>
  <c r="FZ41" i="28" s="1"/>
  <c r="FN41" i="28"/>
  <c r="FQ41" i="28"/>
  <c r="FS41" i="28"/>
  <c r="FV41" i="28"/>
  <c r="GA41" i="28"/>
  <c r="GC41" i="28" s="1"/>
  <c r="GF41" i="28"/>
  <c r="GH41" i="28"/>
  <c r="GK41" i="28"/>
  <c r="GM41" i="28"/>
  <c r="C42" i="28"/>
  <c r="D42" i="28"/>
  <c r="AK42" i="28" s="1"/>
  <c r="E42" i="28"/>
  <c r="CS42" i="28" s="1"/>
  <c r="F42" i="28"/>
  <c r="G42" i="28"/>
  <c r="H42" i="28"/>
  <c r="AW42" i="28" s="1"/>
  <c r="I42" i="28"/>
  <c r="J42" i="28"/>
  <c r="K42" i="28"/>
  <c r="L42" i="28"/>
  <c r="M42" i="28"/>
  <c r="AU42" i="28" s="1"/>
  <c r="N42" i="28"/>
  <c r="O42" i="28"/>
  <c r="P42" i="28"/>
  <c r="DJ42" i="28" s="1"/>
  <c r="Q42" i="28"/>
  <c r="CN42" i="28" s="1"/>
  <c r="R42" i="28"/>
  <c r="CZ42" i="28" s="1"/>
  <c r="S42" i="28"/>
  <c r="T42" i="28"/>
  <c r="U42" i="28"/>
  <c r="V42" i="28"/>
  <c r="W42" i="28"/>
  <c r="X42" i="28"/>
  <c r="Y42" i="28"/>
  <c r="BT42" i="28" s="1"/>
  <c r="Z42" i="28"/>
  <c r="AA42" i="28"/>
  <c r="AB42" i="28"/>
  <c r="BG42" i="28" s="1"/>
  <c r="AC42" i="28"/>
  <c r="AD42" i="28"/>
  <c r="BV42" i="28" s="1"/>
  <c r="ED42" i="28" s="1"/>
  <c r="AE42" i="28"/>
  <c r="CA42" i="28" s="1"/>
  <c r="AF42" i="28"/>
  <c r="CF42" i="28" s="1"/>
  <c r="AG42" i="28"/>
  <c r="AH42" i="28"/>
  <c r="AL42" i="28"/>
  <c r="AM42" i="28"/>
  <c r="DR42" i="28" s="1"/>
  <c r="AN42" i="28"/>
  <c r="AP42" i="28"/>
  <c r="AQ42" i="28"/>
  <c r="AS42" i="28" s="1"/>
  <c r="AV42" i="28"/>
  <c r="DT42" i="28" s="1"/>
  <c r="AX42" i="28"/>
  <c r="AZ42" i="28"/>
  <c r="BA42" i="28"/>
  <c r="DW42" i="28" s="1"/>
  <c r="BB42" i="28"/>
  <c r="BE42" i="28"/>
  <c r="BF42" i="28"/>
  <c r="BH42" i="28" s="1"/>
  <c r="BJ42" i="28"/>
  <c r="BK42" i="28"/>
  <c r="BL42" i="28"/>
  <c r="BM42" i="28"/>
  <c r="BP42" i="28"/>
  <c r="BQ42" i="28"/>
  <c r="EB42" i="28" s="1"/>
  <c r="BR42" i="28"/>
  <c r="BU42" i="28"/>
  <c r="BW42" i="28"/>
  <c r="BY42" i="28"/>
  <c r="BZ42" i="28"/>
  <c r="CB42" i="28" s="1"/>
  <c r="CD42" i="28"/>
  <c r="CE42" i="28"/>
  <c r="CG42" i="28" s="1"/>
  <c r="CI42" i="28"/>
  <c r="CJ42" i="28"/>
  <c r="EG42" i="28" s="1"/>
  <c r="CK42" i="28"/>
  <c r="CL42" i="28"/>
  <c r="CO42" i="28"/>
  <c r="CP42" i="28"/>
  <c r="CT42" i="28"/>
  <c r="CU42" i="28"/>
  <c r="CV42" i="28"/>
  <c r="CX42" i="28"/>
  <c r="CY42" i="28"/>
  <c r="EQ42" i="28" s="1"/>
  <c r="DC42" i="28"/>
  <c r="DD42" i="28"/>
  <c r="DE42" i="28"/>
  <c r="DH42" i="28"/>
  <c r="DI42" i="28"/>
  <c r="ES42" i="28" s="1"/>
  <c r="DK42" i="28"/>
  <c r="DN42" i="28"/>
  <c r="FA42" i="28" s="1"/>
  <c r="DO42" i="28"/>
  <c r="DP42" i="28"/>
  <c r="DS42" i="28"/>
  <c r="DU42" i="28"/>
  <c r="DX42" i="28"/>
  <c r="DY42" i="28"/>
  <c r="DZ42" i="28"/>
  <c r="EC42" i="28"/>
  <c r="EE42" i="28" s="1"/>
  <c r="EH42" i="28"/>
  <c r="EJ42" i="28" s="1"/>
  <c r="EL42" i="28"/>
  <c r="EM42" i="28"/>
  <c r="EN42" i="28"/>
  <c r="EO42" i="28"/>
  <c r="ER42" i="28"/>
  <c r="ET42" i="28"/>
  <c r="EW42" i="28"/>
  <c r="EY42" i="28"/>
  <c r="FB42" i="28"/>
  <c r="FC42" i="28"/>
  <c r="FG42" i="28"/>
  <c r="FI42" i="28"/>
  <c r="FK42" i="28"/>
  <c r="FL42" i="28"/>
  <c r="FN42" i="28" s="1"/>
  <c r="FM42" i="28"/>
  <c r="FP42" i="28"/>
  <c r="FQ42" i="28"/>
  <c r="FS42" i="28" s="1"/>
  <c r="FV42" i="28"/>
  <c r="FX42" i="28"/>
  <c r="GA42" i="28"/>
  <c r="GC42" i="28"/>
  <c r="GF42" i="28"/>
  <c r="GH42" i="28"/>
  <c r="GK42" i="28"/>
  <c r="GM42" i="28" s="1"/>
  <c r="C43" i="28"/>
  <c r="D43" i="28"/>
  <c r="AK43" i="28" s="1"/>
  <c r="E43" i="28"/>
  <c r="CS43" i="28" s="1"/>
  <c r="F43" i="28"/>
  <c r="AM43" i="28" s="1"/>
  <c r="DR43" i="28" s="1"/>
  <c r="G43" i="28"/>
  <c r="AZ43" i="28" s="1"/>
  <c r="H43" i="28"/>
  <c r="AW43" i="28" s="1"/>
  <c r="I43" i="28"/>
  <c r="BY43" i="28" s="1"/>
  <c r="J43" i="28"/>
  <c r="K43" i="28"/>
  <c r="L43" i="28"/>
  <c r="M43" i="28"/>
  <c r="AU43" i="28" s="1"/>
  <c r="N43" i="28"/>
  <c r="O43" i="28"/>
  <c r="P43" i="28"/>
  <c r="DJ43" i="28" s="1"/>
  <c r="ES43" i="28" s="1"/>
  <c r="Q43" i="28"/>
  <c r="R43" i="28"/>
  <c r="CZ43" i="28" s="1"/>
  <c r="EQ43" i="28" s="1"/>
  <c r="S43" i="28"/>
  <c r="T43" i="28"/>
  <c r="BL43" i="28" s="1"/>
  <c r="DY43" i="28" s="1"/>
  <c r="U43" i="28"/>
  <c r="CX43" i="28" s="1"/>
  <c r="V43" i="28"/>
  <c r="W43" i="28"/>
  <c r="DC43" i="28" s="1"/>
  <c r="X43" i="28"/>
  <c r="Y43" i="28"/>
  <c r="Z43" i="28"/>
  <c r="AA43" i="28"/>
  <c r="AB43" i="28"/>
  <c r="BG43" i="28" s="1"/>
  <c r="AC43" i="28"/>
  <c r="AD43" i="28"/>
  <c r="AE43" i="28"/>
  <c r="CA43" i="28" s="1"/>
  <c r="EL43" i="28" s="1"/>
  <c r="AF43" i="28"/>
  <c r="AG43" i="28"/>
  <c r="CU43" i="28" s="1"/>
  <c r="AH43" i="28"/>
  <c r="AL43" i="28"/>
  <c r="AN43" i="28"/>
  <c r="AP43" i="28"/>
  <c r="AQ43" i="28"/>
  <c r="DM43" i="28" s="1"/>
  <c r="AR43" i="28"/>
  <c r="AV43" i="28"/>
  <c r="AX43" i="28" s="1"/>
  <c r="BA43" i="28"/>
  <c r="DW43" i="28" s="1"/>
  <c r="BB43" i="28"/>
  <c r="BC43" i="28"/>
  <c r="BE43" i="28"/>
  <c r="BF43" i="28"/>
  <c r="DO43" i="28" s="1"/>
  <c r="BJ43" i="28"/>
  <c r="BK43" i="28"/>
  <c r="BM43" i="28"/>
  <c r="BO43" i="28"/>
  <c r="BP43" i="28"/>
  <c r="BR43" i="28"/>
  <c r="BT43" i="28"/>
  <c r="BU43" i="28"/>
  <c r="BV43" i="28"/>
  <c r="BZ43" i="28"/>
  <c r="CB43" i="28"/>
  <c r="CD43" i="28"/>
  <c r="CE43" i="28"/>
  <c r="CF43" i="28"/>
  <c r="CG43" i="28"/>
  <c r="CI43" i="28"/>
  <c r="CJ43" i="28"/>
  <c r="CK43" i="28"/>
  <c r="CL43" i="28"/>
  <c r="CN43" i="28"/>
  <c r="CO43" i="28"/>
  <c r="CP43" i="28"/>
  <c r="CT43" i="28"/>
  <c r="CY43" i="28"/>
  <c r="DA43" i="28"/>
  <c r="DD43" i="28"/>
  <c r="DE43" i="28"/>
  <c r="DF43" i="28"/>
  <c r="DH43" i="28"/>
  <c r="DI43" i="28"/>
  <c r="DK43" i="28"/>
  <c r="DN43" i="28"/>
  <c r="DP43" i="28" s="1"/>
  <c r="DS43" i="28"/>
  <c r="FC43" i="28" s="1"/>
  <c r="DT43" i="28"/>
  <c r="DX43" i="28"/>
  <c r="DZ43" i="28"/>
  <c r="EC43" i="28"/>
  <c r="EG43" i="28"/>
  <c r="EH43" i="28"/>
  <c r="EJ43" i="28" s="1"/>
  <c r="EM43" i="28"/>
  <c r="EN43" i="28"/>
  <c r="FH43" i="28" s="1"/>
  <c r="EO43" i="28"/>
  <c r="ER43" i="28"/>
  <c r="EW43" i="28"/>
  <c r="EY43" i="28" s="1"/>
  <c r="FB43" i="28"/>
  <c r="FD43" i="28"/>
  <c r="FG43" i="28"/>
  <c r="FL43" i="28"/>
  <c r="FN43" i="28"/>
  <c r="FQ43" i="28"/>
  <c r="FS43" i="28"/>
  <c r="FV43" i="28"/>
  <c r="FX43" i="28"/>
  <c r="GA43" i="28"/>
  <c r="GC43" i="28"/>
  <c r="GF43" i="28"/>
  <c r="GH43" i="28" s="1"/>
  <c r="GK43" i="28"/>
  <c r="GM43" i="28"/>
  <c r="C44" i="28"/>
  <c r="D44" i="28"/>
  <c r="E44" i="28"/>
  <c r="F44" i="28"/>
  <c r="AM44" i="28" s="1"/>
  <c r="G44" i="28"/>
  <c r="AZ44" i="28" s="1"/>
  <c r="H44" i="28"/>
  <c r="I44" i="28"/>
  <c r="BY44" i="28" s="1"/>
  <c r="J44" i="28"/>
  <c r="DH44" i="28" s="1"/>
  <c r="K44" i="28"/>
  <c r="AP44" i="28" s="1"/>
  <c r="L44" i="28"/>
  <c r="BJ44" i="28" s="1"/>
  <c r="M44" i="28"/>
  <c r="AU44" i="28" s="1"/>
  <c r="N44" i="28"/>
  <c r="BB44" i="28" s="1"/>
  <c r="O44" i="28"/>
  <c r="P44" i="28"/>
  <c r="Q44" i="28"/>
  <c r="CN44" i="28" s="1"/>
  <c r="R44" i="28"/>
  <c r="CZ44" i="28" s="1"/>
  <c r="S44" i="28"/>
  <c r="T44" i="28"/>
  <c r="U44" i="28"/>
  <c r="CX44" i="28" s="1"/>
  <c r="V44" i="28"/>
  <c r="CP44" i="28" s="1"/>
  <c r="W44" i="28"/>
  <c r="DC44" i="28" s="1"/>
  <c r="X44" i="28"/>
  <c r="Y44" i="28"/>
  <c r="Z44" i="28"/>
  <c r="AA44" i="28"/>
  <c r="AB44" i="28"/>
  <c r="AC44" i="28"/>
  <c r="AD44" i="28"/>
  <c r="BV44" i="28" s="1"/>
  <c r="AE44" i="28"/>
  <c r="CA44" i="28" s="1"/>
  <c r="EL44" i="28" s="1"/>
  <c r="AF44" i="28"/>
  <c r="AG44" i="28"/>
  <c r="CU44" i="28" s="1"/>
  <c r="AH44" i="28"/>
  <c r="DE44" i="28" s="1"/>
  <c r="AK44" i="28"/>
  <c r="AL44" i="28"/>
  <c r="AN44" i="28" s="1"/>
  <c r="AQ44" i="28"/>
  <c r="DM44" i="28" s="1"/>
  <c r="AR44" i="28"/>
  <c r="AS44" i="28"/>
  <c r="AV44" i="28"/>
  <c r="AX44" i="28" s="1"/>
  <c r="AW44" i="28"/>
  <c r="DT44" i="28" s="1"/>
  <c r="BA44" i="28"/>
  <c r="DW44" i="28" s="1"/>
  <c r="BC44" i="28"/>
  <c r="BE44" i="28"/>
  <c r="BF44" i="28"/>
  <c r="BG44" i="28"/>
  <c r="BK44" i="28"/>
  <c r="BL44" i="28"/>
  <c r="BO44" i="28"/>
  <c r="BP44" i="28"/>
  <c r="BQ44" i="28"/>
  <c r="BR44" i="28"/>
  <c r="BT44" i="28"/>
  <c r="BU44" i="28"/>
  <c r="BW44" i="28" s="1"/>
  <c r="BZ44" i="28"/>
  <c r="CB44" i="28"/>
  <c r="CD44" i="28"/>
  <c r="CE44" i="28"/>
  <c r="EN44" i="28" s="1"/>
  <c r="CF44" i="28"/>
  <c r="CG44" i="28"/>
  <c r="CI44" i="28"/>
  <c r="CJ44" i="28"/>
  <c r="CL44" i="28" s="1"/>
  <c r="CK44" i="28"/>
  <c r="EG44" i="28" s="1"/>
  <c r="CO44" i="28"/>
  <c r="CQ44" i="28"/>
  <c r="CS44" i="28"/>
  <c r="CT44" i="28"/>
  <c r="CV44" i="28"/>
  <c r="CY44" i="28"/>
  <c r="DA44" i="28"/>
  <c r="DD44" i="28"/>
  <c r="DF44" i="28" s="1"/>
  <c r="DI44" i="28"/>
  <c r="DK44" i="28" s="1"/>
  <c r="DJ44" i="28"/>
  <c r="ES44" i="28" s="1"/>
  <c r="DN44" i="28"/>
  <c r="DP44" i="28"/>
  <c r="DS44" i="28"/>
  <c r="DX44" i="28"/>
  <c r="DZ44" i="28"/>
  <c r="EB44" i="28"/>
  <c r="EC44" i="28"/>
  <c r="ED44" i="28"/>
  <c r="EE44" i="28"/>
  <c r="EH44" i="28"/>
  <c r="EJ44" i="28" s="1"/>
  <c r="EM44" i="28"/>
  <c r="EO44" i="28"/>
  <c r="EQ44" i="28"/>
  <c r="ER44" i="28"/>
  <c r="ET44" i="28"/>
  <c r="EW44" i="28"/>
  <c r="EX44" i="28"/>
  <c r="FR44" i="28" s="1"/>
  <c r="EY44" i="28"/>
  <c r="FB44" i="28"/>
  <c r="FD44" i="28" s="1"/>
  <c r="FG44" i="28"/>
  <c r="FI44" i="28"/>
  <c r="FL44" i="28"/>
  <c r="FN44" i="28" s="1"/>
  <c r="FQ44" i="28"/>
  <c r="FS44" i="28" s="1"/>
  <c r="FV44" i="28"/>
  <c r="FX44" i="28"/>
  <c r="GA44" i="28"/>
  <c r="GF44" i="28"/>
  <c r="GH44" i="28"/>
  <c r="GK44" i="28"/>
  <c r="GM44" i="28"/>
  <c r="C45" i="28"/>
  <c r="D45" i="28"/>
  <c r="AK45" i="28" s="1"/>
  <c r="E45" i="28"/>
  <c r="CS45" i="28" s="1"/>
  <c r="F45" i="28"/>
  <c r="AM45" i="28" s="1"/>
  <c r="G45" i="28"/>
  <c r="AZ45" i="28" s="1"/>
  <c r="H45" i="28"/>
  <c r="I45" i="28"/>
  <c r="J45" i="28"/>
  <c r="DH45" i="28" s="1"/>
  <c r="K45" i="28"/>
  <c r="L45" i="28"/>
  <c r="M45" i="28"/>
  <c r="AU45" i="28" s="1"/>
  <c r="N45" i="28"/>
  <c r="O45" i="28"/>
  <c r="CD45" i="28" s="1"/>
  <c r="P45" i="28"/>
  <c r="DJ45" i="28" s="1"/>
  <c r="ES45" i="28" s="1"/>
  <c r="Q45" i="28"/>
  <c r="R45" i="28"/>
  <c r="S45" i="28"/>
  <c r="BE45" i="28" s="1"/>
  <c r="T45" i="28"/>
  <c r="U45" i="28"/>
  <c r="V45" i="28"/>
  <c r="CP45" i="28" s="1"/>
  <c r="W45" i="28"/>
  <c r="X45" i="28"/>
  <c r="Y45" i="28"/>
  <c r="Z45" i="28"/>
  <c r="AA45" i="28"/>
  <c r="AB45" i="28"/>
  <c r="BG45" i="28" s="1"/>
  <c r="DO45" i="28" s="1"/>
  <c r="FA45" i="28" s="1"/>
  <c r="AC45" i="28"/>
  <c r="AD45" i="28"/>
  <c r="BV45" i="28" s="1"/>
  <c r="AE45" i="28"/>
  <c r="CA45" i="28" s="1"/>
  <c r="AF45" i="28"/>
  <c r="CF45" i="28" s="1"/>
  <c r="EN45" i="28" s="1"/>
  <c r="AG45" i="28"/>
  <c r="CU45" i="28" s="1"/>
  <c r="AH45" i="28"/>
  <c r="DE45" i="28" s="1"/>
  <c r="AL45" i="28"/>
  <c r="AP45" i="28"/>
  <c r="AQ45" i="28"/>
  <c r="AR45" i="28"/>
  <c r="DM45" i="28" s="1"/>
  <c r="AS45" i="28"/>
  <c r="AV45" i="28"/>
  <c r="AW45" i="28"/>
  <c r="DT45" i="28" s="1"/>
  <c r="FC45" i="28" s="1"/>
  <c r="FU45" i="28" s="1"/>
  <c r="AX45" i="28"/>
  <c r="BA45" i="28"/>
  <c r="BB45" i="28"/>
  <c r="DW45" i="28" s="1"/>
  <c r="BC45" i="28"/>
  <c r="BF45" i="28"/>
  <c r="BH45" i="28"/>
  <c r="BJ45" i="28"/>
  <c r="BK45" i="28"/>
  <c r="BM45" i="28" s="1"/>
  <c r="BL45" i="28"/>
  <c r="BO45" i="28"/>
  <c r="BP45" i="28"/>
  <c r="BQ45" i="28"/>
  <c r="BT45" i="28"/>
  <c r="BU45" i="28"/>
  <c r="BW45" i="28"/>
  <c r="BY45" i="28"/>
  <c r="BZ45" i="28"/>
  <c r="CE45" i="28"/>
  <c r="CG45" i="28"/>
  <c r="CI45" i="28"/>
  <c r="CJ45" i="28"/>
  <c r="EG45" i="28" s="1"/>
  <c r="CK45" i="28"/>
  <c r="CN45" i="28"/>
  <c r="CO45" i="28"/>
  <c r="CQ45" i="28" s="1"/>
  <c r="CT45" i="28"/>
  <c r="EV45" i="28" s="1"/>
  <c r="CV45" i="28"/>
  <c r="CX45" i="28"/>
  <c r="CY45" i="28"/>
  <c r="DA45" i="28" s="1"/>
  <c r="CZ45" i="28"/>
  <c r="DC45" i="28"/>
  <c r="DD45" i="28"/>
  <c r="EX45" i="28" s="1"/>
  <c r="DF45" i="28"/>
  <c r="DI45" i="28"/>
  <c r="DK45" i="28"/>
  <c r="DN45" i="28"/>
  <c r="DP45" i="28"/>
  <c r="DS45" i="28"/>
  <c r="DU45" i="28"/>
  <c r="DX45" i="28"/>
  <c r="EC45" i="28"/>
  <c r="EE45" i="28"/>
  <c r="EH45" i="28"/>
  <c r="EJ45" i="28"/>
  <c r="EM45" i="28"/>
  <c r="EO45" i="28"/>
  <c r="ER45" i="28"/>
  <c r="ET45" i="28"/>
  <c r="EW45" i="28"/>
  <c r="EY45" i="28" s="1"/>
  <c r="FB45" i="28"/>
  <c r="FD45" i="28"/>
  <c r="FG45" i="28"/>
  <c r="FW45" i="28" s="1"/>
  <c r="GJ45" i="28" s="1"/>
  <c r="FH45" i="28"/>
  <c r="FL45" i="28"/>
  <c r="FN45" i="28"/>
  <c r="FQ45" i="28"/>
  <c r="FR45" i="28"/>
  <c r="GB45" i="28" s="1"/>
  <c r="GG45" i="28" s="1"/>
  <c r="FS45" i="28"/>
  <c r="FV45" i="28"/>
  <c r="FX45" i="28"/>
  <c r="GA45" i="28"/>
  <c r="GC45" i="28"/>
  <c r="GF45" i="28"/>
  <c r="GK45" i="28"/>
  <c r="GM45" i="28" s="1"/>
  <c r="GL45" i="28"/>
  <c r="C46" i="28"/>
  <c r="D46" i="28"/>
  <c r="E46" i="28"/>
  <c r="F46" i="28"/>
  <c r="AM46" i="28" s="1"/>
  <c r="DR46" i="28" s="1"/>
  <c r="G46" i="28"/>
  <c r="AZ46" i="28" s="1"/>
  <c r="H46" i="28"/>
  <c r="AW46" i="28" s="1"/>
  <c r="DT46" i="28" s="1"/>
  <c r="FC46" i="28" s="1"/>
  <c r="FU46" i="28" s="1"/>
  <c r="I46" i="28"/>
  <c r="BY46" i="28" s="1"/>
  <c r="J46" i="28"/>
  <c r="K46" i="28"/>
  <c r="L46" i="28"/>
  <c r="BJ46" i="28" s="1"/>
  <c r="M46" i="28"/>
  <c r="AU46" i="28" s="1"/>
  <c r="N46" i="28"/>
  <c r="O46" i="28"/>
  <c r="P46" i="28"/>
  <c r="Q46" i="28"/>
  <c r="CN46" i="28" s="1"/>
  <c r="R46" i="28"/>
  <c r="CZ46" i="28" s="1"/>
  <c r="EQ46" i="28" s="1"/>
  <c r="S46" i="28"/>
  <c r="BE46" i="28" s="1"/>
  <c r="T46" i="28"/>
  <c r="BL46" i="28" s="1"/>
  <c r="U46" i="28"/>
  <c r="V46" i="28"/>
  <c r="W46" i="28"/>
  <c r="DC46" i="28" s="1"/>
  <c r="X46" i="28"/>
  <c r="CI46" i="28" s="1"/>
  <c r="Y46" i="28"/>
  <c r="Z46" i="28"/>
  <c r="AA46" i="28"/>
  <c r="AB46" i="28"/>
  <c r="AC46" i="28"/>
  <c r="BQ46" i="28" s="1"/>
  <c r="AD46" i="28"/>
  <c r="BV46" i="28" s="1"/>
  <c r="ED46" i="28" s="1"/>
  <c r="FM46" i="28" s="1"/>
  <c r="AE46" i="28"/>
  <c r="CA46" i="28" s="1"/>
  <c r="EL46" i="28" s="1"/>
  <c r="AF46" i="28"/>
  <c r="AG46" i="28"/>
  <c r="CU46" i="28" s="1"/>
  <c r="AH46" i="28"/>
  <c r="DE46" i="28" s="1"/>
  <c r="AK46" i="28"/>
  <c r="AL46" i="28"/>
  <c r="AN46" i="28"/>
  <c r="AP46" i="28"/>
  <c r="AQ46" i="28"/>
  <c r="AS46" i="28" s="1"/>
  <c r="AR46" i="28"/>
  <c r="AV46" i="28"/>
  <c r="AX46" i="28" s="1"/>
  <c r="BA46" i="28"/>
  <c r="BB46" i="28"/>
  <c r="DW46" i="28" s="1"/>
  <c r="BC46" i="28"/>
  <c r="BF46" i="28"/>
  <c r="BG46" i="28"/>
  <c r="BK46" i="28"/>
  <c r="BM46" i="28"/>
  <c r="BO46" i="28"/>
  <c r="BP46" i="28"/>
  <c r="EB46" i="28" s="1"/>
  <c r="BT46" i="28"/>
  <c r="BU46" i="28"/>
  <c r="BW46" i="28"/>
  <c r="BZ46" i="28"/>
  <c r="CB46" i="28" s="1"/>
  <c r="CD46" i="28"/>
  <c r="CE46" i="28"/>
  <c r="CG46" i="28" s="1"/>
  <c r="CF46" i="28"/>
  <c r="CJ46" i="28"/>
  <c r="CK46" i="28"/>
  <c r="CO46" i="28"/>
  <c r="CQ46" i="28" s="1"/>
  <c r="CP46" i="28"/>
  <c r="CT46" i="28"/>
  <c r="CV46" i="28"/>
  <c r="CX46" i="28"/>
  <c r="CY46" i="28"/>
  <c r="DA46" i="28" s="1"/>
  <c r="DD46" i="28"/>
  <c r="DF46" i="28" s="1"/>
  <c r="DH46" i="28"/>
  <c r="DI46" i="28"/>
  <c r="ES46" i="28" s="1"/>
  <c r="FP46" i="28" s="1"/>
  <c r="DJ46" i="28"/>
  <c r="DN46" i="28"/>
  <c r="DS46" i="28"/>
  <c r="DU46" i="28"/>
  <c r="DX46" i="28"/>
  <c r="DY46" i="28"/>
  <c r="DZ46" i="28"/>
  <c r="EC46" i="28"/>
  <c r="EE46" i="28"/>
  <c r="EH46" i="28"/>
  <c r="EJ46" i="28"/>
  <c r="EM46" i="28"/>
  <c r="ER46" i="28"/>
  <c r="ET46" i="28" s="1"/>
  <c r="EV46" i="28"/>
  <c r="EW46" i="28"/>
  <c r="EX46" i="28"/>
  <c r="FR46" i="28" s="1"/>
  <c r="EY46" i="28"/>
  <c r="FB46" i="28"/>
  <c r="FD46" i="28"/>
  <c r="FG46" i="28"/>
  <c r="FI46" i="28"/>
  <c r="FK46" i="28"/>
  <c r="FL46" i="28"/>
  <c r="FQ46" i="28"/>
  <c r="FS46" i="28" s="1"/>
  <c r="FV46" i="28"/>
  <c r="FX46" i="28" s="1"/>
  <c r="GA46" i="28"/>
  <c r="GC46" i="28" s="1"/>
  <c r="GF46" i="28"/>
  <c r="GH46" i="28" s="1"/>
  <c r="GK46" i="28"/>
  <c r="GM46" i="28"/>
  <c r="C47" i="28"/>
  <c r="D47" i="28"/>
  <c r="E47" i="28"/>
  <c r="F47" i="28"/>
  <c r="G47" i="28"/>
  <c r="AZ47" i="28" s="1"/>
  <c r="H47" i="28"/>
  <c r="I47" i="28"/>
  <c r="BY47" i="28" s="1"/>
  <c r="J47" i="28"/>
  <c r="DH47" i="28" s="1"/>
  <c r="K47" i="28"/>
  <c r="AP47" i="28" s="1"/>
  <c r="L47" i="28"/>
  <c r="M47" i="28"/>
  <c r="N47" i="28"/>
  <c r="BB47" i="28" s="1"/>
  <c r="DW47" i="28" s="1"/>
  <c r="O47" i="28"/>
  <c r="P47" i="28"/>
  <c r="Q47" i="28"/>
  <c r="R47" i="28"/>
  <c r="S47" i="28"/>
  <c r="T47" i="28"/>
  <c r="BL47" i="28" s="1"/>
  <c r="U47" i="28"/>
  <c r="V47" i="28"/>
  <c r="CP47" i="28" s="1"/>
  <c r="W47" i="28"/>
  <c r="DC47" i="28" s="1"/>
  <c r="X47" i="28"/>
  <c r="Y47" i="28"/>
  <c r="BT47" i="28" s="1"/>
  <c r="Z47" i="28"/>
  <c r="CK47" i="28" s="1"/>
  <c r="EG47" i="28" s="1"/>
  <c r="AA47" i="28"/>
  <c r="AB47" i="28"/>
  <c r="AC47" i="28"/>
  <c r="AD47" i="28"/>
  <c r="AE47" i="28"/>
  <c r="AF47" i="28"/>
  <c r="CF47" i="28" s="1"/>
  <c r="EN47" i="28" s="1"/>
  <c r="AG47" i="28"/>
  <c r="AH47" i="28"/>
  <c r="DE47" i="28" s="1"/>
  <c r="EX47" i="28" s="1"/>
  <c r="AK47" i="28"/>
  <c r="AL47" i="28"/>
  <c r="AN47" i="28" s="1"/>
  <c r="AM47" i="28"/>
  <c r="AQ47" i="28"/>
  <c r="AR47" i="28"/>
  <c r="AS47" i="28"/>
  <c r="AU47" i="28"/>
  <c r="AV47" i="28"/>
  <c r="AX47" i="28" s="1"/>
  <c r="BA47" i="28"/>
  <c r="BC47" i="28"/>
  <c r="BE47" i="28"/>
  <c r="BF47" i="28"/>
  <c r="BG47" i="28"/>
  <c r="BH47" i="28"/>
  <c r="BJ47" i="28"/>
  <c r="BK47" i="28"/>
  <c r="BM47" i="28" s="1"/>
  <c r="BO47" i="28"/>
  <c r="BP47" i="28"/>
  <c r="BQ47" i="28"/>
  <c r="BR47" i="28"/>
  <c r="BU47" i="28"/>
  <c r="BV47" i="28"/>
  <c r="BW47" i="28"/>
  <c r="BZ47" i="28"/>
  <c r="CB47" i="28" s="1"/>
  <c r="CA47" i="28"/>
  <c r="CD47" i="28"/>
  <c r="CE47" i="28"/>
  <c r="CG47" i="28" s="1"/>
  <c r="CI47" i="28"/>
  <c r="CJ47" i="28"/>
  <c r="CL47" i="28"/>
  <c r="CN47" i="28"/>
  <c r="CO47" i="28"/>
  <c r="CQ47" i="28" s="1"/>
  <c r="CS47" i="28"/>
  <c r="CT47" i="28"/>
  <c r="CV47" i="28" s="1"/>
  <c r="CU47" i="28"/>
  <c r="EV47" i="28" s="1"/>
  <c r="CX47" i="28"/>
  <c r="CY47" i="28"/>
  <c r="DA47" i="28" s="1"/>
  <c r="CZ47" i="28"/>
  <c r="DD47" i="28"/>
  <c r="DF47" i="28"/>
  <c r="DI47" i="28"/>
  <c r="DJ47" i="28"/>
  <c r="ES47" i="28" s="1"/>
  <c r="FP47" i="28" s="1"/>
  <c r="DK47" i="28"/>
  <c r="DM47" i="28"/>
  <c r="DN47" i="28"/>
  <c r="DP47" i="28" s="1"/>
  <c r="DO47" i="28"/>
  <c r="DS47" i="28"/>
  <c r="DU47" i="28" s="1"/>
  <c r="DX47" i="28"/>
  <c r="DZ47" i="28"/>
  <c r="EB47" i="28"/>
  <c r="EC47" i="28"/>
  <c r="EE47" i="28" s="1"/>
  <c r="EH47" i="28"/>
  <c r="EJ47" i="28"/>
  <c r="EM47" i="28"/>
  <c r="EO47" i="28" s="1"/>
  <c r="ER47" i="28"/>
  <c r="ET47" i="28"/>
  <c r="EW47" i="28"/>
  <c r="EY47" i="28"/>
  <c r="FA47" i="28"/>
  <c r="FB47" i="28"/>
  <c r="FG47" i="28"/>
  <c r="FI47" i="28" s="1"/>
  <c r="FL47" i="28"/>
  <c r="FN47" i="28"/>
  <c r="FQ47" i="28"/>
  <c r="FR47" i="28"/>
  <c r="FS47" i="28"/>
  <c r="FV47" i="28"/>
  <c r="FX47" i="28"/>
  <c r="GA47" i="28"/>
  <c r="GF47" i="28"/>
  <c r="GH47" i="28" s="1"/>
  <c r="GK47" i="28"/>
  <c r="GM47" i="28" s="1"/>
  <c r="C48" i="28"/>
  <c r="BO48" i="28" s="1"/>
  <c r="D48" i="28"/>
  <c r="E48" i="28"/>
  <c r="F48" i="28"/>
  <c r="G48" i="28"/>
  <c r="AZ48" i="28" s="1"/>
  <c r="H48" i="28"/>
  <c r="I48" i="28"/>
  <c r="J48" i="28"/>
  <c r="K48" i="28"/>
  <c r="AP48" i="28" s="1"/>
  <c r="L48" i="28"/>
  <c r="BJ48" i="28" s="1"/>
  <c r="M48" i="28"/>
  <c r="AU48" i="28" s="1"/>
  <c r="N48" i="28"/>
  <c r="BB48" i="28" s="1"/>
  <c r="O48" i="28"/>
  <c r="CD48" i="28" s="1"/>
  <c r="P48" i="28"/>
  <c r="Q48" i="28"/>
  <c r="R48" i="28"/>
  <c r="CZ48" i="28" s="1"/>
  <c r="EQ48" i="28" s="1"/>
  <c r="S48" i="28"/>
  <c r="BE48" i="28" s="1"/>
  <c r="T48" i="28"/>
  <c r="U48" i="28"/>
  <c r="V48" i="28"/>
  <c r="CP48" i="28" s="1"/>
  <c r="W48" i="28"/>
  <c r="DC48" i="28" s="1"/>
  <c r="X48" i="28"/>
  <c r="CI48" i="28" s="1"/>
  <c r="Y48" i="28"/>
  <c r="BT48" i="28" s="1"/>
  <c r="Z48" i="28"/>
  <c r="CK48" i="28" s="1"/>
  <c r="AA48" i="28"/>
  <c r="AR48" i="28" s="1"/>
  <c r="DM48" i="28" s="1"/>
  <c r="AB48" i="28"/>
  <c r="AC48" i="28"/>
  <c r="AD48" i="28"/>
  <c r="AE48" i="28"/>
  <c r="CA48" i="28" s="1"/>
  <c r="AF48" i="28"/>
  <c r="AG48" i="28"/>
  <c r="AH48" i="28"/>
  <c r="AK48" i="28"/>
  <c r="AL48" i="28"/>
  <c r="AN48" i="28" s="1"/>
  <c r="AM48" i="28"/>
  <c r="AQ48" i="28"/>
  <c r="AS48" i="28"/>
  <c r="AV48" i="28"/>
  <c r="AW48" i="28"/>
  <c r="AX48" i="28"/>
  <c r="BA48" i="28"/>
  <c r="BF48" i="28"/>
  <c r="BG48" i="28"/>
  <c r="BH48" i="28"/>
  <c r="BK48" i="28"/>
  <c r="BL48" i="28"/>
  <c r="BP48" i="28"/>
  <c r="BR48" i="28" s="1"/>
  <c r="BQ48" i="28"/>
  <c r="EB48" i="28" s="1"/>
  <c r="BU48" i="28"/>
  <c r="BV48" i="28"/>
  <c r="BW48" i="28"/>
  <c r="BY48" i="28"/>
  <c r="BZ48" i="28"/>
  <c r="CB48" i="28"/>
  <c r="CE48" i="28"/>
  <c r="CF48" i="28"/>
  <c r="EN48" i="28" s="1"/>
  <c r="CG48" i="28"/>
  <c r="CJ48" i="28"/>
  <c r="CL48" i="28" s="1"/>
  <c r="CN48" i="28"/>
  <c r="CO48" i="28"/>
  <c r="CQ48" i="28"/>
  <c r="CS48" i="28"/>
  <c r="CT48" i="28"/>
  <c r="CU48" i="28"/>
  <c r="EV48" i="28" s="1"/>
  <c r="CV48" i="28"/>
  <c r="CX48" i="28"/>
  <c r="CY48" i="28"/>
  <c r="DA48" i="28"/>
  <c r="DD48" i="28"/>
  <c r="DE48" i="28"/>
  <c r="EX48" i="28" s="1"/>
  <c r="FR48" i="28" s="1"/>
  <c r="DF48" i="28"/>
  <c r="DH48" i="28"/>
  <c r="DI48" i="28"/>
  <c r="DK48" i="28" s="1"/>
  <c r="DJ48" i="28"/>
  <c r="DN48" i="28"/>
  <c r="DP48" i="28"/>
  <c r="DS48" i="28"/>
  <c r="DT48" i="28"/>
  <c r="DU48" i="28"/>
  <c r="DX48" i="28"/>
  <c r="EC48" i="28"/>
  <c r="EE48" i="28"/>
  <c r="EH48" i="28"/>
  <c r="EJ48" i="28" s="1"/>
  <c r="EL48" i="28"/>
  <c r="EM48" i="28"/>
  <c r="EO48" i="28"/>
  <c r="ER48" i="28"/>
  <c r="FP48" i="28" s="1"/>
  <c r="ES48" i="28"/>
  <c r="EW48" i="28"/>
  <c r="EY48" i="28" s="1"/>
  <c r="FB48" i="28"/>
  <c r="FD48" i="28" s="1"/>
  <c r="FG48" i="28"/>
  <c r="FH48" i="28"/>
  <c r="FW48" i="28" s="1"/>
  <c r="FI48" i="28"/>
  <c r="FL48" i="28"/>
  <c r="FN48" i="28"/>
  <c r="FQ48" i="28"/>
  <c r="FV48" i="28"/>
  <c r="GA48" i="28"/>
  <c r="GF48" i="28"/>
  <c r="GH48" i="28" s="1"/>
  <c r="GK48" i="28"/>
  <c r="GM48" i="28" s="1"/>
  <c r="C49" i="28"/>
  <c r="D49" i="28"/>
  <c r="AK49" i="28" s="1"/>
  <c r="E49" i="28"/>
  <c r="CS49" i="28" s="1"/>
  <c r="F49" i="28"/>
  <c r="G49" i="28"/>
  <c r="H49" i="28"/>
  <c r="I49" i="28"/>
  <c r="J49" i="28"/>
  <c r="DH49" i="28" s="1"/>
  <c r="K49" i="28"/>
  <c r="L49" i="28"/>
  <c r="M49" i="28"/>
  <c r="AU49" i="28" s="1"/>
  <c r="N49" i="28"/>
  <c r="O49" i="28"/>
  <c r="CD49" i="28" s="1"/>
  <c r="P49" i="28"/>
  <c r="Q49" i="28"/>
  <c r="CN49" i="28" s="1"/>
  <c r="R49" i="28"/>
  <c r="S49" i="28"/>
  <c r="T49" i="28"/>
  <c r="U49" i="28"/>
  <c r="V49" i="28"/>
  <c r="CP49" i="28" s="1"/>
  <c r="W49" i="28"/>
  <c r="X49" i="28"/>
  <c r="CI49" i="28" s="1"/>
  <c r="Y49" i="28"/>
  <c r="BT49" i="28" s="1"/>
  <c r="Z49" i="28"/>
  <c r="CK49" i="28" s="1"/>
  <c r="AA49" i="28"/>
  <c r="AB49" i="28"/>
  <c r="BG49" i="28" s="1"/>
  <c r="DO49" i="28" s="1"/>
  <c r="FA49" i="28" s="1"/>
  <c r="AC49" i="28"/>
  <c r="BQ49" i="28" s="1"/>
  <c r="EB49" i="28" s="1"/>
  <c r="AD49" i="28"/>
  <c r="AE49" i="28"/>
  <c r="AF49" i="28"/>
  <c r="CF49" i="28" s="1"/>
  <c r="EN49" i="28" s="1"/>
  <c r="FH49" i="28" s="1"/>
  <c r="FW49" i="28" s="1"/>
  <c r="GE49" i="28" s="1"/>
  <c r="AG49" i="28"/>
  <c r="CU49" i="28" s="1"/>
  <c r="AH49" i="28"/>
  <c r="DE49" i="28" s="1"/>
  <c r="AL49" i="28"/>
  <c r="DR49" i="28" s="1"/>
  <c r="AM49" i="28"/>
  <c r="AN49" i="28"/>
  <c r="AP49" i="28"/>
  <c r="AQ49" i="28"/>
  <c r="AS49" i="28"/>
  <c r="AV49" i="28"/>
  <c r="AW49" i="28"/>
  <c r="DT49" i="28" s="1"/>
  <c r="AX49" i="28"/>
  <c r="AZ49" i="28"/>
  <c r="BA49" i="28"/>
  <c r="BC49" i="28" s="1"/>
  <c r="BB49" i="28"/>
  <c r="BE49" i="28"/>
  <c r="BF49" i="28"/>
  <c r="BH49" i="28"/>
  <c r="BJ49" i="28"/>
  <c r="BK49" i="28"/>
  <c r="BM49" i="28" s="1"/>
  <c r="BL49" i="28"/>
  <c r="BP49" i="28"/>
  <c r="BR49" i="28" s="1"/>
  <c r="BU49" i="28"/>
  <c r="BV49" i="28"/>
  <c r="ED49" i="28" s="1"/>
  <c r="BW49" i="28"/>
  <c r="BY49" i="28"/>
  <c r="BZ49" i="28"/>
  <c r="CA49" i="28"/>
  <c r="CE49" i="28"/>
  <c r="CG49" i="28"/>
  <c r="CJ49" i="28"/>
  <c r="CL49" i="28" s="1"/>
  <c r="CO49" i="28"/>
  <c r="CQ49" i="28" s="1"/>
  <c r="CT49" i="28"/>
  <c r="CV49" i="28"/>
  <c r="CX49" i="28"/>
  <c r="CY49" i="28"/>
  <c r="EQ49" i="28" s="1"/>
  <c r="CZ49" i="28"/>
  <c r="DC49" i="28"/>
  <c r="DD49" i="28"/>
  <c r="DF49" i="28"/>
  <c r="DI49" i="28"/>
  <c r="DJ49" i="28"/>
  <c r="DK49" i="28"/>
  <c r="DN49" i="28"/>
  <c r="DP49" i="28"/>
  <c r="DS49" i="28"/>
  <c r="DU49" i="28"/>
  <c r="DW49" i="28"/>
  <c r="DX49" i="28"/>
  <c r="DZ49" i="28" s="1"/>
  <c r="DY49" i="28"/>
  <c r="EC49" i="28"/>
  <c r="EE49" i="28"/>
  <c r="EH49" i="28"/>
  <c r="FF49" i="28" s="1"/>
  <c r="EI49" i="28"/>
  <c r="EM49" i="28"/>
  <c r="EO49" i="28" s="1"/>
  <c r="ER49" i="28"/>
  <c r="EV49" i="28"/>
  <c r="EW49" i="28"/>
  <c r="FB49" i="28"/>
  <c r="FD49" i="28" s="1"/>
  <c r="FG49" i="28"/>
  <c r="FI49" i="28"/>
  <c r="FL49" i="28"/>
  <c r="FZ49" i="28" s="1"/>
  <c r="FM49" i="28"/>
  <c r="FN49" i="28"/>
  <c r="FQ49" i="28"/>
  <c r="FS49" i="28"/>
  <c r="FV49" i="28"/>
  <c r="FX49" i="28"/>
  <c r="GA49" i="28"/>
  <c r="GC49" i="28" s="1"/>
  <c r="GF49" i="28"/>
  <c r="GH49" i="28" s="1"/>
  <c r="GJ49" i="28"/>
  <c r="GK49" i="28"/>
  <c r="GM49" i="28" s="1"/>
  <c r="C50" i="28"/>
  <c r="D50" i="28"/>
  <c r="AK50" i="28" s="1"/>
  <c r="E50" i="28"/>
  <c r="CS50" i="28" s="1"/>
  <c r="F50" i="28"/>
  <c r="G50" i="28"/>
  <c r="H50" i="28"/>
  <c r="AW50" i="28" s="1"/>
  <c r="I50" i="28"/>
  <c r="J50" i="28"/>
  <c r="K50" i="28"/>
  <c r="L50" i="28"/>
  <c r="M50" i="28"/>
  <c r="AU50" i="28" s="1"/>
  <c r="N50" i="28"/>
  <c r="O50" i="28"/>
  <c r="CD50" i="28" s="1"/>
  <c r="P50" i="28"/>
  <c r="DJ50" i="28" s="1"/>
  <c r="Q50" i="28"/>
  <c r="R50" i="28"/>
  <c r="S50" i="28"/>
  <c r="BE50" i="28" s="1"/>
  <c r="T50" i="28"/>
  <c r="BL50" i="28" s="1"/>
  <c r="DY50" i="28" s="1"/>
  <c r="U50" i="28"/>
  <c r="V50" i="28"/>
  <c r="W50" i="28"/>
  <c r="X50" i="28"/>
  <c r="Y50" i="28"/>
  <c r="BT50" i="28" s="1"/>
  <c r="Z50" i="28"/>
  <c r="AA50" i="28"/>
  <c r="AB50" i="28"/>
  <c r="BG50" i="28" s="1"/>
  <c r="DO50" i="28" s="1"/>
  <c r="AC50" i="28"/>
  <c r="AD50" i="28"/>
  <c r="BV50" i="28" s="1"/>
  <c r="ED50" i="28" s="1"/>
  <c r="FM50" i="28" s="1"/>
  <c r="AE50" i="28"/>
  <c r="AF50" i="28"/>
  <c r="CF50" i="28" s="1"/>
  <c r="AG50" i="28"/>
  <c r="CU50" i="28" s="1"/>
  <c r="AH50" i="28"/>
  <c r="DE50" i="28" s="1"/>
  <c r="AL50" i="28"/>
  <c r="AM50" i="28"/>
  <c r="DR50" i="28" s="1"/>
  <c r="AN50" i="28"/>
  <c r="AP50" i="28"/>
  <c r="AQ50" i="28"/>
  <c r="AS50" i="28" s="1"/>
  <c r="AV50" i="28"/>
  <c r="AZ50" i="28"/>
  <c r="BA50" i="28"/>
  <c r="BB50" i="28"/>
  <c r="BC50" i="28"/>
  <c r="BF50" i="28"/>
  <c r="BH50" i="28"/>
  <c r="BJ50" i="28"/>
  <c r="BK50" i="28"/>
  <c r="BM50" i="28"/>
  <c r="BP50" i="28"/>
  <c r="BR50" i="28" s="1"/>
  <c r="BQ50" i="28"/>
  <c r="BU50" i="28"/>
  <c r="BW50" i="28"/>
  <c r="BY50" i="28"/>
  <c r="BZ50" i="28"/>
  <c r="CB50" i="28" s="1"/>
  <c r="CA50" i="28"/>
  <c r="CE50" i="28"/>
  <c r="CG50" i="28" s="1"/>
  <c r="CI50" i="28"/>
  <c r="CJ50" i="28"/>
  <c r="CK50" i="28"/>
  <c r="EG50" i="28" s="1"/>
  <c r="CL50" i="28"/>
  <c r="CN50" i="28"/>
  <c r="CO50" i="28"/>
  <c r="CP50" i="28"/>
  <c r="CT50" i="28"/>
  <c r="CV50" i="28"/>
  <c r="CX50" i="28"/>
  <c r="CY50" i="28"/>
  <c r="CZ50" i="28"/>
  <c r="DA50" i="28"/>
  <c r="DC50" i="28"/>
  <c r="DD50" i="28"/>
  <c r="DF50" i="28" s="1"/>
  <c r="DH50" i="28"/>
  <c r="DI50" i="28"/>
  <c r="ES50" i="28" s="1"/>
  <c r="FP50" i="28" s="1"/>
  <c r="DK50" i="28"/>
  <c r="DN50" i="28"/>
  <c r="DP50" i="28"/>
  <c r="DS50" i="28"/>
  <c r="DU50" i="28"/>
  <c r="DX50" i="28"/>
  <c r="DZ50" i="28" s="1"/>
  <c r="EC50" i="28"/>
  <c r="EE50" i="28"/>
  <c r="EH50" i="28"/>
  <c r="EJ50" i="28"/>
  <c r="EL50" i="28"/>
  <c r="EM50" i="28"/>
  <c r="EN50" i="28"/>
  <c r="ER50" i="28"/>
  <c r="ET50" i="28"/>
  <c r="EW50" i="28"/>
  <c r="FR50" i="28" s="1"/>
  <c r="EX50" i="28"/>
  <c r="FB50" i="28"/>
  <c r="FG50" i="28"/>
  <c r="FI50" i="28" s="1"/>
  <c r="FL50" i="28"/>
  <c r="FZ50" i="28" s="1"/>
  <c r="FQ50" i="28"/>
  <c r="FS50" i="28" s="1"/>
  <c r="FV50" i="28"/>
  <c r="FX50" i="28"/>
  <c r="GA50" i="28"/>
  <c r="GB50" i="28"/>
  <c r="GC50" i="28"/>
  <c r="GF50" i="28"/>
  <c r="GH50" i="28"/>
  <c r="GK50" i="28"/>
  <c r="GM50" i="28"/>
  <c r="C51" i="28"/>
  <c r="D51" i="28"/>
  <c r="E51" i="28"/>
  <c r="F51" i="28"/>
  <c r="AM51" i="28" s="1"/>
  <c r="DR51" i="28" s="1"/>
  <c r="G51" i="28"/>
  <c r="AZ51" i="28" s="1"/>
  <c r="H51" i="28"/>
  <c r="AW51" i="28" s="1"/>
  <c r="I51" i="28"/>
  <c r="BY51" i="28" s="1"/>
  <c r="J51" i="28"/>
  <c r="DH51" i="28" s="1"/>
  <c r="K51" i="28"/>
  <c r="L51" i="28"/>
  <c r="BJ51" i="28" s="1"/>
  <c r="M51" i="28"/>
  <c r="AU51" i="28" s="1"/>
  <c r="N51" i="28"/>
  <c r="O51" i="28"/>
  <c r="P51" i="28"/>
  <c r="DJ51" i="28" s="1"/>
  <c r="ES51" i="28" s="1"/>
  <c r="FP51" i="28" s="1"/>
  <c r="Q51" i="28"/>
  <c r="R51" i="28"/>
  <c r="CZ51" i="28" s="1"/>
  <c r="EQ51" i="28" s="1"/>
  <c r="S51" i="28"/>
  <c r="BE51" i="28" s="1"/>
  <c r="T51" i="28"/>
  <c r="BL51" i="28" s="1"/>
  <c r="U51" i="28"/>
  <c r="CX51" i="28" s="1"/>
  <c r="V51" i="28"/>
  <c r="W51" i="28"/>
  <c r="X51" i="28"/>
  <c r="Y51" i="28"/>
  <c r="Z51" i="28"/>
  <c r="AA51" i="28"/>
  <c r="AB51" i="28"/>
  <c r="BG51" i="28" s="1"/>
  <c r="AC51" i="28"/>
  <c r="AD51" i="28"/>
  <c r="BV51" i="28" s="1"/>
  <c r="ED51" i="28" s="1"/>
  <c r="AE51" i="28"/>
  <c r="CA51" i="28" s="1"/>
  <c r="EL51" i="28" s="1"/>
  <c r="AF51" i="28"/>
  <c r="AG51" i="28"/>
  <c r="CU51" i="28" s="1"/>
  <c r="EV51" i="28" s="1"/>
  <c r="AH51" i="28"/>
  <c r="AL51" i="28"/>
  <c r="AN51" i="28"/>
  <c r="AP51" i="28"/>
  <c r="AQ51" i="28"/>
  <c r="AR51" i="28"/>
  <c r="AS51" i="28"/>
  <c r="AV51" i="28"/>
  <c r="AX51" i="28"/>
  <c r="BA51" i="28"/>
  <c r="BC51" i="28" s="1"/>
  <c r="BB51" i="28"/>
  <c r="BF51" i="28"/>
  <c r="BH51" i="28" s="1"/>
  <c r="BK51" i="28"/>
  <c r="BM51" i="28" s="1"/>
  <c r="BO51" i="28"/>
  <c r="BP51" i="28"/>
  <c r="BQ51" i="28"/>
  <c r="BR51" i="28"/>
  <c r="BT51" i="28"/>
  <c r="BU51" i="28"/>
  <c r="BW51" i="28"/>
  <c r="BZ51" i="28"/>
  <c r="CB51" i="28"/>
  <c r="CD51" i="28"/>
  <c r="CE51" i="28"/>
  <c r="CG51" i="28" s="1"/>
  <c r="CF51" i="28"/>
  <c r="CI51" i="28"/>
  <c r="CJ51" i="28"/>
  <c r="CK51" i="28"/>
  <c r="EG51" i="28" s="1"/>
  <c r="CL51" i="28"/>
  <c r="CN51" i="28"/>
  <c r="CO51" i="28"/>
  <c r="EI51" i="28" s="1"/>
  <c r="FF51" i="28" s="1"/>
  <c r="CP51" i="28"/>
  <c r="CQ51" i="28"/>
  <c r="CS51" i="28"/>
  <c r="CT51" i="28"/>
  <c r="CV51" i="28" s="1"/>
  <c r="CY51" i="28"/>
  <c r="DA51" i="28"/>
  <c r="DC51" i="28"/>
  <c r="DD51" i="28"/>
  <c r="DE51" i="28"/>
  <c r="DI51" i="28"/>
  <c r="DK51" i="28"/>
  <c r="DM51" i="28"/>
  <c r="DN51" i="28"/>
  <c r="DO51" i="28"/>
  <c r="FA51" i="28" s="1"/>
  <c r="DP51" i="28"/>
  <c r="DS51" i="28"/>
  <c r="DU51" i="28" s="1"/>
  <c r="DX51" i="28"/>
  <c r="DZ51" i="28"/>
  <c r="EC51" i="28"/>
  <c r="EE51" i="28"/>
  <c r="EH51" i="28"/>
  <c r="EJ51" i="28"/>
  <c r="EM51" i="28"/>
  <c r="EO51" i="28" s="1"/>
  <c r="ER51" i="28"/>
  <c r="ET51" i="28"/>
  <c r="EW51" i="28"/>
  <c r="EY51" i="28"/>
  <c r="FB51" i="28"/>
  <c r="FG51" i="28"/>
  <c r="FI51" i="28"/>
  <c r="FL51" i="28"/>
  <c r="FN51" i="28" s="1"/>
  <c r="FQ51" i="28"/>
  <c r="FV51" i="28"/>
  <c r="FX51" i="28" s="1"/>
  <c r="GA51" i="28"/>
  <c r="GC51" i="28" s="1"/>
  <c r="GF51" i="28"/>
  <c r="GH51" i="28" s="1"/>
  <c r="GK51" i="28"/>
  <c r="GM51" i="28"/>
  <c r="C52" i="28"/>
  <c r="BO52" i="28" s="1"/>
  <c r="D52" i="28"/>
  <c r="E52" i="28"/>
  <c r="F52" i="28"/>
  <c r="G52" i="28"/>
  <c r="AZ52" i="28" s="1"/>
  <c r="H52" i="28"/>
  <c r="I52" i="28"/>
  <c r="BY52" i="28" s="1"/>
  <c r="J52" i="28"/>
  <c r="DH52" i="28" s="1"/>
  <c r="K52" i="28"/>
  <c r="AP52" i="28" s="1"/>
  <c r="L52" i="28"/>
  <c r="BJ52" i="28" s="1"/>
  <c r="M52" i="28"/>
  <c r="N52" i="28"/>
  <c r="O52" i="28"/>
  <c r="P52" i="28"/>
  <c r="Q52" i="28"/>
  <c r="R52" i="28"/>
  <c r="S52" i="28"/>
  <c r="BE52" i="28" s="1"/>
  <c r="T52" i="28"/>
  <c r="U52" i="28"/>
  <c r="CX52" i="28" s="1"/>
  <c r="V52" i="28"/>
  <c r="CP52" i="28" s="1"/>
  <c r="W52" i="28"/>
  <c r="DC52" i="28" s="1"/>
  <c r="X52" i="28"/>
  <c r="CI52" i="28" s="1"/>
  <c r="Y52" i="28"/>
  <c r="Z52" i="28"/>
  <c r="AA52" i="28"/>
  <c r="AB52" i="28"/>
  <c r="AC52" i="28"/>
  <c r="AD52" i="28"/>
  <c r="AE52" i="28"/>
  <c r="CA52" i="28" s="1"/>
  <c r="AF52" i="28"/>
  <c r="AG52" i="28"/>
  <c r="AH52" i="28"/>
  <c r="DE52" i="28" s="1"/>
  <c r="AK52" i="28"/>
  <c r="AL52" i="28"/>
  <c r="AM52" i="28"/>
  <c r="AN52" i="28"/>
  <c r="AQ52" i="28"/>
  <c r="AR52" i="28"/>
  <c r="AS52" i="28"/>
  <c r="AU52" i="28"/>
  <c r="AV52" i="28"/>
  <c r="AX52" i="28" s="1"/>
  <c r="AW52" i="28"/>
  <c r="BA52" i="28"/>
  <c r="BB52" i="28"/>
  <c r="BF52" i="28"/>
  <c r="BH52" i="28" s="1"/>
  <c r="BG52" i="28"/>
  <c r="BK52" i="28"/>
  <c r="DY52" i="28" s="1"/>
  <c r="BL52" i="28"/>
  <c r="BM52" i="28"/>
  <c r="BP52" i="28"/>
  <c r="BQ52" i="28"/>
  <c r="BT52" i="28"/>
  <c r="BU52" i="28"/>
  <c r="BW52" i="28" s="1"/>
  <c r="BV52" i="28"/>
  <c r="BZ52" i="28"/>
  <c r="CD52" i="28"/>
  <c r="CE52" i="28"/>
  <c r="CF52" i="28"/>
  <c r="CG52" i="28"/>
  <c r="CJ52" i="28"/>
  <c r="CK52" i="28"/>
  <c r="CL52" i="28"/>
  <c r="CN52" i="28"/>
  <c r="CO52" i="28"/>
  <c r="CQ52" i="28"/>
  <c r="CS52" i="28"/>
  <c r="CT52" i="28"/>
  <c r="CU52" i="28"/>
  <c r="CY52" i="28"/>
  <c r="CZ52" i="28"/>
  <c r="EQ52" i="28" s="1"/>
  <c r="DA52" i="28"/>
  <c r="DD52" i="28"/>
  <c r="DF52" i="28" s="1"/>
  <c r="DI52" i="28"/>
  <c r="DK52" i="28" s="1"/>
  <c r="DJ52" i="28"/>
  <c r="DM52" i="28"/>
  <c r="DN52" i="28"/>
  <c r="DO52" i="28"/>
  <c r="FA52" i="28" s="1"/>
  <c r="DP52" i="28"/>
  <c r="DR52" i="28"/>
  <c r="DS52" i="28"/>
  <c r="DU52" i="28" s="1"/>
  <c r="DT52" i="28"/>
  <c r="DX52" i="28"/>
  <c r="DZ52" i="28"/>
  <c r="EC52" i="28"/>
  <c r="ED52" i="28"/>
  <c r="EE52" i="28"/>
  <c r="EG52" i="28"/>
  <c r="EH52" i="28"/>
  <c r="EJ52" i="28" s="1"/>
  <c r="EM52" i="28"/>
  <c r="EO52" i="28"/>
  <c r="ER52" i="28"/>
  <c r="ES52" i="28"/>
  <c r="ET52" i="28"/>
  <c r="EW52" i="28"/>
  <c r="EY52" i="28"/>
  <c r="FB52" i="28"/>
  <c r="FU52" i="28" s="1"/>
  <c r="FC52" i="28"/>
  <c r="FG52" i="28"/>
  <c r="FI52" i="28"/>
  <c r="FL52" i="28"/>
  <c r="FN52" i="28"/>
  <c r="FP52" i="28"/>
  <c r="FQ52" i="28"/>
  <c r="FS52" i="28" s="1"/>
  <c r="FV52" i="28"/>
  <c r="FX52" i="28"/>
  <c r="GA52" i="28"/>
  <c r="GC52" i="28"/>
  <c r="GF52" i="28"/>
  <c r="GK52" i="28"/>
  <c r="GM52" i="28" s="1"/>
  <c r="C53" i="28"/>
  <c r="BO53" i="28" s="1"/>
  <c r="D53" i="28"/>
  <c r="E53" i="28"/>
  <c r="F53" i="28"/>
  <c r="G53" i="28"/>
  <c r="AZ53" i="28" s="1"/>
  <c r="H53" i="28"/>
  <c r="I53" i="28"/>
  <c r="BY53" i="28" s="1"/>
  <c r="J53" i="28"/>
  <c r="K53" i="28"/>
  <c r="L53" i="28"/>
  <c r="M53" i="28"/>
  <c r="N53" i="28"/>
  <c r="BB53" i="28" s="1"/>
  <c r="O53" i="28"/>
  <c r="CD53" i="28" s="1"/>
  <c r="P53" i="28"/>
  <c r="Q53" i="28"/>
  <c r="R53" i="28"/>
  <c r="CZ53" i="28" s="1"/>
  <c r="S53" i="28"/>
  <c r="BE53" i="28" s="1"/>
  <c r="T53" i="28"/>
  <c r="U53" i="28"/>
  <c r="CX53" i="28" s="1"/>
  <c r="V53" i="28"/>
  <c r="CP53" i="28" s="1"/>
  <c r="W53" i="28"/>
  <c r="X53" i="28"/>
  <c r="Y53" i="28"/>
  <c r="Z53" i="28"/>
  <c r="CK53" i="28" s="1"/>
  <c r="EG53" i="28" s="1"/>
  <c r="AA53" i="28"/>
  <c r="AB53" i="28"/>
  <c r="AC53" i="28"/>
  <c r="BQ53" i="28" s="1"/>
  <c r="AD53" i="28"/>
  <c r="AE53" i="28"/>
  <c r="CA53" i="28" s="1"/>
  <c r="AF53" i="28"/>
  <c r="AG53" i="28"/>
  <c r="AH53" i="28"/>
  <c r="DE53" i="28" s="1"/>
  <c r="AK53" i="28"/>
  <c r="AL53" i="28"/>
  <c r="AN53" i="28" s="1"/>
  <c r="AM53" i="28"/>
  <c r="DR53" i="28" s="1"/>
  <c r="AP53" i="28"/>
  <c r="AQ53" i="28"/>
  <c r="AS53" i="28"/>
  <c r="AU53" i="28"/>
  <c r="AV53" i="28"/>
  <c r="DT53" i="28" s="1"/>
  <c r="AW53" i="28"/>
  <c r="BA53" i="28"/>
  <c r="BC53" i="28"/>
  <c r="BF53" i="28"/>
  <c r="BG53" i="28"/>
  <c r="DO53" i="28" s="1"/>
  <c r="FA53" i="28" s="1"/>
  <c r="BH53" i="28"/>
  <c r="BJ53" i="28"/>
  <c r="BK53" i="28"/>
  <c r="BL53" i="28"/>
  <c r="BP53" i="28"/>
  <c r="BT53" i="28"/>
  <c r="BU53" i="28"/>
  <c r="ED53" i="28" s="1"/>
  <c r="BV53" i="28"/>
  <c r="BW53" i="28"/>
  <c r="BZ53" i="28"/>
  <c r="CB53" i="28"/>
  <c r="CE53" i="28"/>
  <c r="CF53" i="28"/>
  <c r="EN53" i="28" s="1"/>
  <c r="FH53" i="28" s="1"/>
  <c r="FW53" i="28" s="1"/>
  <c r="GJ53" i="28" s="1"/>
  <c r="CG53" i="28"/>
  <c r="CI53" i="28"/>
  <c r="CJ53" i="28"/>
  <c r="CL53" i="28" s="1"/>
  <c r="CN53" i="28"/>
  <c r="CO53" i="28"/>
  <c r="CQ53" i="28"/>
  <c r="CS53" i="28"/>
  <c r="CT53" i="28"/>
  <c r="CU53" i="28"/>
  <c r="CY53" i="28"/>
  <c r="DA53" i="28" s="1"/>
  <c r="DC53" i="28"/>
  <c r="DD53" i="28"/>
  <c r="DF53" i="28"/>
  <c r="DH53" i="28"/>
  <c r="DI53" i="28"/>
  <c r="DK53" i="28" s="1"/>
  <c r="DJ53" i="28"/>
  <c r="DN53" i="28"/>
  <c r="DP53" i="28"/>
  <c r="DS53" i="28"/>
  <c r="FC53" i="28" s="1"/>
  <c r="FU53" i="28" s="1"/>
  <c r="DW53" i="28"/>
  <c r="DX53" i="28"/>
  <c r="DZ53" i="28" s="1"/>
  <c r="EC53" i="28"/>
  <c r="FM53" i="28" s="1"/>
  <c r="EH53" i="28"/>
  <c r="EJ53" i="28" s="1"/>
  <c r="EI53" i="28"/>
  <c r="EM53" i="28"/>
  <c r="EO53" i="28"/>
  <c r="ER53" i="28"/>
  <c r="ES53" i="28"/>
  <c r="FP53" i="28" s="1"/>
  <c r="ET53" i="28"/>
  <c r="EW53" i="28"/>
  <c r="EY53" i="28" s="1"/>
  <c r="FB53" i="28"/>
  <c r="FD53" i="28" s="1"/>
  <c r="FG53" i="28"/>
  <c r="FI53" i="28"/>
  <c r="FL53" i="28"/>
  <c r="FN53" i="28" s="1"/>
  <c r="FQ53" i="28"/>
  <c r="FS53" i="28"/>
  <c r="FV53" i="28"/>
  <c r="FX53" i="28"/>
  <c r="GA53" i="28"/>
  <c r="GC53" i="28" s="1"/>
  <c r="GE53" i="28"/>
  <c r="GF53" i="28"/>
  <c r="GH53" i="28" s="1"/>
  <c r="GK53" i="28"/>
  <c r="GM53" i="28"/>
  <c r="C54" i="28"/>
  <c r="BO54" i="28" s="1"/>
  <c r="D54" i="28"/>
  <c r="E54" i="28"/>
  <c r="F54" i="28"/>
  <c r="G54" i="28"/>
  <c r="AZ54" i="28" s="1"/>
  <c r="H54" i="28"/>
  <c r="I54" i="28"/>
  <c r="J54" i="28"/>
  <c r="DH54" i="28" s="1"/>
  <c r="K54" i="28"/>
  <c r="AP54" i="28" s="1"/>
  <c r="L54" i="28"/>
  <c r="BJ54" i="28" s="1"/>
  <c r="M54" i="28"/>
  <c r="AU54" i="28" s="1"/>
  <c r="N54" i="28"/>
  <c r="BB54" i="28" s="1"/>
  <c r="DW54" i="28" s="1"/>
  <c r="O54" i="28"/>
  <c r="P54" i="28"/>
  <c r="DJ54" i="28" s="1"/>
  <c r="ES54" i="28" s="1"/>
  <c r="FP54" i="28" s="1"/>
  <c r="Q54" i="28"/>
  <c r="R54" i="28"/>
  <c r="CZ54" i="28" s="1"/>
  <c r="S54" i="28"/>
  <c r="T54" i="28"/>
  <c r="BL54" i="28" s="1"/>
  <c r="U54" i="28"/>
  <c r="V54" i="28"/>
  <c r="W54" i="28"/>
  <c r="DC54" i="28" s="1"/>
  <c r="X54" i="28"/>
  <c r="CI54" i="28" s="1"/>
  <c r="Y54" i="28"/>
  <c r="BT54" i="28" s="1"/>
  <c r="Z54" i="28"/>
  <c r="CK54" i="28" s="1"/>
  <c r="EG54" i="28" s="1"/>
  <c r="AA54" i="28"/>
  <c r="AR54" i="28" s="1"/>
  <c r="AB54" i="28"/>
  <c r="BG54" i="28" s="1"/>
  <c r="AC54" i="28"/>
  <c r="AD54" i="28"/>
  <c r="AE54" i="28"/>
  <c r="AF54" i="28"/>
  <c r="AG54" i="28"/>
  <c r="AH54" i="28"/>
  <c r="AK54" i="28"/>
  <c r="AL54" i="28"/>
  <c r="DR54" i="28" s="1"/>
  <c r="AM54" i="28"/>
  <c r="AQ54" i="28"/>
  <c r="AS54" i="28"/>
  <c r="AV54" i="28"/>
  <c r="AW54" i="28"/>
  <c r="AX54" i="28"/>
  <c r="BA54" i="28"/>
  <c r="BC54" i="28"/>
  <c r="BE54" i="28"/>
  <c r="BF54" i="28"/>
  <c r="BK54" i="28"/>
  <c r="BM54" i="28" s="1"/>
  <c r="BP54" i="28"/>
  <c r="BQ54" i="28"/>
  <c r="EB54" i="28" s="1"/>
  <c r="BR54" i="28"/>
  <c r="BU54" i="28"/>
  <c r="ED54" i="28" s="1"/>
  <c r="BV54" i="28"/>
  <c r="BY54" i="28"/>
  <c r="BZ54" i="28"/>
  <c r="CB54" i="28" s="1"/>
  <c r="CA54" i="28"/>
  <c r="CD54" i="28"/>
  <c r="CE54" i="28"/>
  <c r="CG54" i="28" s="1"/>
  <c r="CF54" i="28"/>
  <c r="CJ54" i="28"/>
  <c r="CL54" i="28"/>
  <c r="CN54" i="28"/>
  <c r="CO54" i="28"/>
  <c r="EI54" i="28" s="1"/>
  <c r="FF54" i="28" s="1"/>
  <c r="CP54" i="28"/>
  <c r="CQ54" i="28"/>
  <c r="CS54" i="28"/>
  <c r="CT54" i="28"/>
  <c r="CU54" i="28"/>
  <c r="CX54" i="28"/>
  <c r="CY54" i="28"/>
  <c r="DA54" i="28"/>
  <c r="DD54" i="28"/>
  <c r="EX54" i="28" s="1"/>
  <c r="FR54" i="28" s="1"/>
  <c r="DE54" i="28"/>
  <c r="DF54" i="28"/>
  <c r="DI54" i="28"/>
  <c r="DK54" i="28"/>
  <c r="DM54" i="28"/>
  <c r="DN54" i="28"/>
  <c r="DP54" i="28" s="1"/>
  <c r="DS54" i="28"/>
  <c r="DU54" i="28" s="1"/>
  <c r="DX54" i="28"/>
  <c r="DY54" i="28"/>
  <c r="FK54" i="28" s="1"/>
  <c r="DZ54" i="28"/>
  <c r="EC54" i="28"/>
  <c r="EE54" i="28" s="1"/>
  <c r="EH54" i="28"/>
  <c r="EJ54" i="28" s="1"/>
  <c r="EL54" i="28"/>
  <c r="EM54" i="28"/>
  <c r="EQ54" i="28"/>
  <c r="ER54" i="28"/>
  <c r="ET54" i="28"/>
  <c r="EW54" i="28"/>
  <c r="EY54" i="28"/>
  <c r="FB54" i="28"/>
  <c r="FD54" i="28" s="1"/>
  <c r="FG54" i="28"/>
  <c r="FI54" i="28"/>
  <c r="FL54" i="28"/>
  <c r="FN54" i="28" s="1"/>
  <c r="FQ54" i="28"/>
  <c r="FS54" i="28"/>
  <c r="FV54" i="28"/>
  <c r="GA54" i="28"/>
  <c r="GF54" i="28"/>
  <c r="GH54" i="28"/>
  <c r="GK54" i="28"/>
  <c r="GM54" i="28" s="1"/>
  <c r="C55" i="28"/>
  <c r="D55" i="28"/>
  <c r="AK55" i="28" s="1"/>
  <c r="E55" i="28"/>
  <c r="F55" i="28"/>
  <c r="G55" i="28"/>
  <c r="H55" i="28"/>
  <c r="I55" i="28"/>
  <c r="J55" i="28"/>
  <c r="K55" i="28"/>
  <c r="L55" i="28"/>
  <c r="M55" i="28"/>
  <c r="AU55" i="28" s="1"/>
  <c r="N55" i="28"/>
  <c r="BB55" i="28" s="1"/>
  <c r="O55" i="28"/>
  <c r="P55" i="28"/>
  <c r="DJ55" i="28" s="1"/>
  <c r="Q55" i="28"/>
  <c r="CN55" i="28" s="1"/>
  <c r="R55" i="28"/>
  <c r="CZ55" i="28" s="1"/>
  <c r="EQ55" i="28" s="1"/>
  <c r="S55" i="28"/>
  <c r="T55" i="28"/>
  <c r="U55" i="28"/>
  <c r="V55" i="28"/>
  <c r="W55" i="28"/>
  <c r="DC55" i="28" s="1"/>
  <c r="X55" i="28"/>
  <c r="Y55" i="28"/>
  <c r="BT55" i="28" s="1"/>
  <c r="Z55" i="28"/>
  <c r="CK55" i="28" s="1"/>
  <c r="AA55" i="28"/>
  <c r="AB55" i="28"/>
  <c r="BG55" i="28" s="1"/>
  <c r="AC55" i="28"/>
  <c r="AD55" i="28"/>
  <c r="BV55" i="28" s="1"/>
  <c r="ED55" i="28" s="1"/>
  <c r="AE55" i="28"/>
  <c r="CA55" i="28" s="1"/>
  <c r="AF55" i="28"/>
  <c r="AG55" i="28"/>
  <c r="AH55" i="28"/>
  <c r="AL55" i="28"/>
  <c r="AM55" i="28"/>
  <c r="DR55" i="28" s="1"/>
  <c r="AN55" i="28"/>
  <c r="AP55" i="28"/>
  <c r="AQ55" i="28"/>
  <c r="AS55" i="28"/>
  <c r="AV55" i="28"/>
  <c r="AW55" i="28"/>
  <c r="AX55" i="28"/>
  <c r="AZ55" i="28"/>
  <c r="BA55" i="28"/>
  <c r="BE55" i="28"/>
  <c r="BF55" i="28"/>
  <c r="BH55" i="28"/>
  <c r="BJ55" i="28"/>
  <c r="BK55" i="28"/>
  <c r="BL55" i="28"/>
  <c r="DY55" i="28" s="1"/>
  <c r="BM55" i="28"/>
  <c r="BP55" i="28"/>
  <c r="BQ55" i="28"/>
  <c r="BU55" i="28"/>
  <c r="BW55" i="28"/>
  <c r="BY55" i="28"/>
  <c r="BZ55" i="28"/>
  <c r="EL55" i="28" s="1"/>
  <c r="CB55" i="28"/>
  <c r="CD55" i="28"/>
  <c r="CE55" i="28"/>
  <c r="CF55" i="28"/>
  <c r="EN55" i="28" s="1"/>
  <c r="FH55" i="28" s="1"/>
  <c r="FW55" i="28" s="1"/>
  <c r="CG55" i="28"/>
  <c r="CI55" i="28"/>
  <c r="CJ55" i="28"/>
  <c r="CL55" i="28"/>
  <c r="CO55" i="28"/>
  <c r="CP55" i="28"/>
  <c r="CS55" i="28"/>
  <c r="CT55" i="28"/>
  <c r="CV55" i="28" s="1"/>
  <c r="CU55" i="28"/>
  <c r="CX55" i="28"/>
  <c r="CY55" i="28"/>
  <c r="DA55" i="28"/>
  <c r="DD55" i="28"/>
  <c r="DE55" i="28"/>
  <c r="DH55" i="28"/>
  <c r="DI55" i="28"/>
  <c r="DK55" i="28" s="1"/>
  <c r="DN55" i="28"/>
  <c r="DP55" i="28"/>
  <c r="DS55" i="28"/>
  <c r="DT55" i="28"/>
  <c r="DX55" i="28"/>
  <c r="DZ55" i="28"/>
  <c r="EC55" i="28"/>
  <c r="FM55" i="28" s="1"/>
  <c r="FZ55" i="28" s="1"/>
  <c r="EE55" i="28"/>
  <c r="EG55" i="28"/>
  <c r="EH55" i="28"/>
  <c r="EJ55" i="28"/>
  <c r="EM55" i="28"/>
  <c r="EO55" i="28"/>
  <c r="ER55" i="28"/>
  <c r="ES55" i="28"/>
  <c r="ET55" i="28"/>
  <c r="EW55" i="28"/>
  <c r="FB55" i="28"/>
  <c r="FD55" i="28"/>
  <c r="FG55" i="28"/>
  <c r="FI55" i="28"/>
  <c r="FL55" i="28"/>
  <c r="FN55" i="28" s="1"/>
  <c r="FQ55" i="28"/>
  <c r="FS55" i="28" s="1"/>
  <c r="FV55" i="28"/>
  <c r="GA55" i="28"/>
  <c r="GC55" i="28"/>
  <c r="GF55" i="28"/>
  <c r="GH55" i="28"/>
  <c r="GK55" i="28"/>
  <c r="GM55" i="28" s="1"/>
  <c r="C56" i="28"/>
  <c r="D56" i="28"/>
  <c r="E56" i="28"/>
  <c r="F56" i="28"/>
  <c r="AM56" i="28" s="1"/>
  <c r="G56" i="28"/>
  <c r="AZ56" i="28" s="1"/>
  <c r="H56" i="28"/>
  <c r="AW56" i="28" s="1"/>
  <c r="DT56" i="28" s="1"/>
  <c r="I56" i="28"/>
  <c r="BY56" i="28" s="1"/>
  <c r="J56" i="28"/>
  <c r="K56" i="28"/>
  <c r="L56" i="28"/>
  <c r="BJ56" i="28" s="1"/>
  <c r="M56" i="28"/>
  <c r="N56" i="28"/>
  <c r="O56" i="28"/>
  <c r="CD56" i="28" s="1"/>
  <c r="P56" i="28"/>
  <c r="DJ56" i="28" s="1"/>
  <c r="Q56" i="28"/>
  <c r="CN56" i="28" s="1"/>
  <c r="R56" i="28"/>
  <c r="CZ56" i="28" s="1"/>
  <c r="EQ56" i="28" s="1"/>
  <c r="S56" i="28"/>
  <c r="T56" i="28"/>
  <c r="BL56" i="28" s="1"/>
  <c r="DY56" i="28" s="1"/>
  <c r="U56" i="28"/>
  <c r="V56" i="28"/>
  <c r="CP56" i="28" s="1"/>
  <c r="W56" i="28"/>
  <c r="X56" i="28"/>
  <c r="Y56" i="28"/>
  <c r="Z56" i="28"/>
  <c r="AA56" i="28"/>
  <c r="AB56" i="28"/>
  <c r="BG56" i="28" s="1"/>
  <c r="DO56" i="28" s="1"/>
  <c r="FA56" i="28" s="1"/>
  <c r="AC56" i="28"/>
  <c r="AD56" i="28"/>
  <c r="BV56" i="28" s="1"/>
  <c r="AE56" i="28"/>
  <c r="CA56" i="28" s="1"/>
  <c r="AF56" i="28"/>
  <c r="CF56" i="28" s="1"/>
  <c r="AG56" i="28"/>
  <c r="AH56" i="28"/>
  <c r="AL56" i="28"/>
  <c r="AN56" i="28"/>
  <c r="AP56" i="28"/>
  <c r="AQ56" i="28"/>
  <c r="DM56" i="28" s="1"/>
  <c r="AR56" i="28"/>
  <c r="AS56" i="28"/>
  <c r="AU56" i="28"/>
  <c r="AV56" i="28"/>
  <c r="AX56" i="28" s="1"/>
  <c r="BA56" i="28"/>
  <c r="BB56" i="28"/>
  <c r="BC56" i="28"/>
  <c r="BE56" i="28"/>
  <c r="BF56" i="28"/>
  <c r="BH56" i="28"/>
  <c r="BK56" i="28"/>
  <c r="BM56" i="28" s="1"/>
  <c r="BO56" i="28"/>
  <c r="BP56" i="28"/>
  <c r="BQ56" i="28"/>
  <c r="BT56" i="28"/>
  <c r="BU56" i="28"/>
  <c r="BZ56" i="28"/>
  <c r="CB56" i="28"/>
  <c r="CE56" i="28"/>
  <c r="CG56" i="28"/>
  <c r="CI56" i="28"/>
  <c r="CJ56" i="28"/>
  <c r="CK56" i="28"/>
  <c r="CO56" i="28"/>
  <c r="CQ56" i="28"/>
  <c r="CS56" i="28"/>
  <c r="CT56" i="28"/>
  <c r="CU56" i="28"/>
  <c r="CV56" i="28"/>
  <c r="CX56" i="28"/>
  <c r="CY56" i="28"/>
  <c r="DA56" i="28"/>
  <c r="DC56" i="28"/>
  <c r="DD56" i="28"/>
  <c r="DE56" i="28"/>
  <c r="DH56" i="28"/>
  <c r="DI56" i="28"/>
  <c r="DK56" i="28"/>
  <c r="DN56" i="28"/>
  <c r="DP56" i="28"/>
  <c r="DS56" i="28"/>
  <c r="DU56" i="28"/>
  <c r="DW56" i="28"/>
  <c r="DX56" i="28"/>
  <c r="DZ56" i="28" s="1"/>
  <c r="EC56" i="28"/>
  <c r="EE56" i="28" s="1"/>
  <c r="EH56" i="28"/>
  <c r="FF56" i="28" s="1"/>
  <c r="EI56" i="28"/>
  <c r="EM56" i="28"/>
  <c r="ER56" i="28"/>
  <c r="ET56" i="28" s="1"/>
  <c r="EV56" i="28"/>
  <c r="EW56" i="28"/>
  <c r="EY56" i="28"/>
  <c r="FB56" i="28"/>
  <c r="FD56" i="28"/>
  <c r="FG56" i="28"/>
  <c r="FI56" i="28"/>
  <c r="FL56" i="28"/>
  <c r="FQ56" i="28"/>
  <c r="FS56" i="28"/>
  <c r="FV56" i="28"/>
  <c r="FX56" i="28"/>
  <c r="GA56" i="28"/>
  <c r="GC56" i="28" s="1"/>
  <c r="GF56" i="28"/>
  <c r="GH56" i="28" s="1"/>
  <c r="GK56" i="28"/>
  <c r="GM56" i="28"/>
  <c r="C57" i="28"/>
  <c r="BO57" i="28" s="1"/>
  <c r="D57" i="28"/>
  <c r="E57" i="28"/>
  <c r="CS57" i="28" s="1"/>
  <c r="F57" i="28"/>
  <c r="G57" i="28"/>
  <c r="H57" i="28"/>
  <c r="AW57" i="28" s="1"/>
  <c r="I57" i="28"/>
  <c r="BY57" i="28" s="1"/>
  <c r="J57" i="28"/>
  <c r="K57" i="28"/>
  <c r="AP57" i="28" s="1"/>
  <c r="L57" i="28"/>
  <c r="M57" i="28"/>
  <c r="N57" i="28"/>
  <c r="O57" i="28"/>
  <c r="P57" i="28"/>
  <c r="Q57" i="28"/>
  <c r="CN57" i="28" s="1"/>
  <c r="R57" i="28"/>
  <c r="S57" i="28"/>
  <c r="BE57" i="28" s="1"/>
  <c r="T57" i="28"/>
  <c r="BL57" i="28" s="1"/>
  <c r="DY57" i="28" s="1"/>
  <c r="FK57" i="28" s="1"/>
  <c r="U57" i="28"/>
  <c r="V57" i="28"/>
  <c r="CP57" i="28" s="1"/>
  <c r="EI57" i="28" s="1"/>
  <c r="W57" i="28"/>
  <c r="DC57" i="28" s="1"/>
  <c r="X57" i="28"/>
  <c r="Y57" i="28"/>
  <c r="Z57" i="28"/>
  <c r="AA57" i="28"/>
  <c r="AB57" i="28"/>
  <c r="AC57" i="28"/>
  <c r="AD57" i="28"/>
  <c r="AE57" i="28"/>
  <c r="CA57" i="28" s="1"/>
  <c r="EL57" i="28" s="1"/>
  <c r="AF57" i="28"/>
  <c r="CF57" i="28" s="1"/>
  <c r="AG57" i="28"/>
  <c r="AH57" i="28"/>
  <c r="DE57" i="28" s="1"/>
  <c r="AK57" i="28"/>
  <c r="AL57" i="28"/>
  <c r="AM57" i="28"/>
  <c r="AN57" i="28"/>
  <c r="AQ57" i="28"/>
  <c r="AR57" i="28"/>
  <c r="AS57" i="28"/>
  <c r="AU57" i="28"/>
  <c r="AV57" i="28"/>
  <c r="AX57" i="28" s="1"/>
  <c r="BA57" i="28"/>
  <c r="BB57" i="28"/>
  <c r="BC57" i="28"/>
  <c r="BF57" i="28"/>
  <c r="DO57" i="28" s="1"/>
  <c r="BG57" i="28"/>
  <c r="BH57" i="28"/>
  <c r="BJ57" i="28"/>
  <c r="BK57" i="28"/>
  <c r="BM57" i="28" s="1"/>
  <c r="BP57" i="28"/>
  <c r="EB57" i="28" s="1"/>
  <c r="BQ57" i="28"/>
  <c r="BR57" i="28"/>
  <c r="BT57" i="28"/>
  <c r="BU57" i="28"/>
  <c r="BV57" i="28"/>
  <c r="ED57" i="28" s="1"/>
  <c r="FM57" i="28" s="1"/>
  <c r="BW57" i="28"/>
  <c r="BZ57" i="28"/>
  <c r="CB57" i="28" s="1"/>
  <c r="CD57" i="28"/>
  <c r="CE57" i="28"/>
  <c r="CI57" i="28"/>
  <c r="CJ57" i="28"/>
  <c r="CK57" i="28"/>
  <c r="CO57" i="28"/>
  <c r="CQ57" i="28"/>
  <c r="CT57" i="28"/>
  <c r="CV57" i="28" s="1"/>
  <c r="CU57" i="28"/>
  <c r="CX57" i="28"/>
  <c r="CY57" i="28"/>
  <c r="DA57" i="28" s="1"/>
  <c r="CZ57" i="28"/>
  <c r="DD57" i="28"/>
  <c r="DF57" i="28"/>
  <c r="DH57" i="28"/>
  <c r="DI57" i="28"/>
  <c r="DJ57" i="28"/>
  <c r="ES57" i="28" s="1"/>
  <c r="FP57" i="28" s="1"/>
  <c r="DK57" i="28"/>
  <c r="DN57" i="28"/>
  <c r="DP57" i="28" s="1"/>
  <c r="DR57" i="28"/>
  <c r="DS57" i="28"/>
  <c r="DU57" i="28" s="1"/>
  <c r="DT57" i="28"/>
  <c r="DW57" i="28"/>
  <c r="DX57" i="28"/>
  <c r="DZ57" i="28" s="1"/>
  <c r="EC57" i="28"/>
  <c r="EE57" i="28"/>
  <c r="EH57" i="28"/>
  <c r="EJ57" i="28"/>
  <c r="EM57" i="28"/>
  <c r="EO57" i="28" s="1"/>
  <c r="ER57" i="28"/>
  <c r="ET57" i="28"/>
  <c r="EV57" i="28"/>
  <c r="EW57" i="28"/>
  <c r="EX57" i="28"/>
  <c r="FB57" i="28"/>
  <c r="FD57" i="28" s="1"/>
  <c r="FG57" i="28"/>
  <c r="FI57" i="28"/>
  <c r="FL57" i="28"/>
  <c r="FN57" i="28" s="1"/>
  <c r="FQ57" i="28"/>
  <c r="FS57" i="28"/>
  <c r="FV57" i="28"/>
  <c r="FX57" i="28"/>
  <c r="GA57" i="28"/>
  <c r="GC57" i="28" s="1"/>
  <c r="GF57" i="28"/>
  <c r="GK57" i="28"/>
  <c r="GM57" i="28"/>
  <c r="C58" i="28"/>
  <c r="D58" i="28"/>
  <c r="E58" i="28"/>
  <c r="F58" i="28"/>
  <c r="AM58" i="28" s="1"/>
  <c r="G58" i="28"/>
  <c r="AZ58" i="28" s="1"/>
  <c r="H58" i="28"/>
  <c r="AW58" i="28" s="1"/>
  <c r="I58" i="28"/>
  <c r="J58" i="28"/>
  <c r="DH58" i="28" s="1"/>
  <c r="K58" i="28"/>
  <c r="L58" i="28"/>
  <c r="M58" i="28"/>
  <c r="N58" i="28"/>
  <c r="O58" i="28"/>
  <c r="P58" i="28"/>
  <c r="Q58" i="28"/>
  <c r="R58" i="28"/>
  <c r="CZ58" i="28" s="1"/>
  <c r="EQ58" i="28" s="1"/>
  <c r="S58" i="28"/>
  <c r="T58" i="28"/>
  <c r="BL58" i="28" s="1"/>
  <c r="DY58" i="28" s="1"/>
  <c r="U58" i="28"/>
  <c r="V58" i="28"/>
  <c r="CP58" i="28" s="1"/>
  <c r="EI58" i="28" s="1"/>
  <c r="W58" i="28"/>
  <c r="DC58" i="28" s="1"/>
  <c r="X58" i="28"/>
  <c r="Y58" i="28"/>
  <c r="Z58" i="28"/>
  <c r="AA58" i="28"/>
  <c r="AR58" i="28" s="1"/>
  <c r="AB58" i="28"/>
  <c r="AC58" i="28"/>
  <c r="AD58" i="28"/>
  <c r="AE58" i="28"/>
  <c r="CA58" i="28" s="1"/>
  <c r="AF58" i="28"/>
  <c r="AG58" i="28"/>
  <c r="AH58" i="28"/>
  <c r="AL58" i="28"/>
  <c r="AN58" i="28"/>
  <c r="AP58" i="28"/>
  <c r="AQ58" i="28"/>
  <c r="DM58" i="28" s="1"/>
  <c r="AS58" i="28"/>
  <c r="AU58" i="28"/>
  <c r="AV58" i="28"/>
  <c r="BA58" i="28"/>
  <c r="BB58" i="28"/>
  <c r="BC58" i="28"/>
  <c r="BE58" i="28"/>
  <c r="BF58" i="28"/>
  <c r="BG58" i="28"/>
  <c r="BJ58" i="28"/>
  <c r="BK58" i="28"/>
  <c r="BM58" i="28"/>
  <c r="BO58" i="28"/>
  <c r="BP58" i="28"/>
  <c r="BQ58" i="28"/>
  <c r="EB58" i="28" s="1"/>
  <c r="BR58" i="28"/>
  <c r="BT58" i="28"/>
  <c r="BU58" i="28"/>
  <c r="BW58" i="28" s="1"/>
  <c r="BV58" i="28"/>
  <c r="ED58" i="28" s="1"/>
  <c r="BY58" i="28"/>
  <c r="BZ58" i="28"/>
  <c r="CB58" i="28" s="1"/>
  <c r="CD58" i="28"/>
  <c r="CE58" i="28"/>
  <c r="EN58" i="28" s="1"/>
  <c r="FH58" i="28" s="1"/>
  <c r="CF58" i="28"/>
  <c r="CG58" i="28"/>
  <c r="CI58" i="28"/>
  <c r="CJ58" i="28"/>
  <c r="CK58" i="28"/>
  <c r="CL58" i="28"/>
  <c r="CN58" i="28"/>
  <c r="CO58" i="28"/>
  <c r="CQ58" i="28"/>
  <c r="CS58" i="28"/>
  <c r="CT58" i="28"/>
  <c r="CV58" i="28" s="1"/>
  <c r="CU58" i="28"/>
  <c r="CX58" i="28"/>
  <c r="CY58" i="28"/>
  <c r="DA58" i="28"/>
  <c r="DD58" i="28"/>
  <c r="DE58" i="28"/>
  <c r="DF58" i="28"/>
  <c r="DI58" i="28"/>
  <c r="DK58" i="28" s="1"/>
  <c r="DJ58" i="28"/>
  <c r="ES58" i="28" s="1"/>
  <c r="FP58" i="28" s="1"/>
  <c r="DN58" i="28"/>
  <c r="DP58" i="28"/>
  <c r="DR58" i="28"/>
  <c r="DS58" i="28"/>
  <c r="DU58" i="28"/>
  <c r="DW58" i="28"/>
  <c r="DX58" i="28"/>
  <c r="FK58" i="28" s="1"/>
  <c r="EC58" i="28"/>
  <c r="FM58" i="28" s="1"/>
  <c r="FZ58" i="28" s="1"/>
  <c r="EE58" i="28"/>
  <c r="EG58" i="28"/>
  <c r="EH58" i="28"/>
  <c r="FF58" i="28" s="1"/>
  <c r="EJ58" i="28"/>
  <c r="EM58" i="28"/>
  <c r="EO58" i="28" s="1"/>
  <c r="ER58" i="28"/>
  <c r="ET58" i="28"/>
  <c r="EW58" i="28"/>
  <c r="EY58" i="28" s="1"/>
  <c r="FB58" i="28"/>
  <c r="FD58" i="28" s="1"/>
  <c r="FG58" i="28"/>
  <c r="FW58" i="28" s="1"/>
  <c r="GE58" i="28" s="1"/>
  <c r="FL58" i="28"/>
  <c r="FN58" i="28" s="1"/>
  <c r="FQ58" i="28"/>
  <c r="FS58" i="28"/>
  <c r="FV58" i="28"/>
  <c r="GA58" i="28"/>
  <c r="GC58" i="28"/>
  <c r="GF58" i="28"/>
  <c r="GK58" i="28"/>
  <c r="GM58" i="28"/>
  <c r="C59" i="28"/>
  <c r="BO59" i="28" s="1"/>
  <c r="D59" i="28"/>
  <c r="E59" i="28"/>
  <c r="CS59" i="28" s="1"/>
  <c r="F59" i="28"/>
  <c r="G59" i="28"/>
  <c r="H59" i="28"/>
  <c r="I59" i="28"/>
  <c r="J59" i="28"/>
  <c r="K59" i="28"/>
  <c r="AP59" i="28" s="1"/>
  <c r="L59" i="28"/>
  <c r="BJ59" i="28" s="1"/>
  <c r="M59" i="28"/>
  <c r="N59" i="28"/>
  <c r="BB59" i="28" s="1"/>
  <c r="O59" i="28"/>
  <c r="CD59" i="28" s="1"/>
  <c r="P59" i="28"/>
  <c r="DJ59" i="28" s="1"/>
  <c r="Q59" i="28"/>
  <c r="R59" i="28"/>
  <c r="S59" i="28"/>
  <c r="BE59" i="28" s="1"/>
  <c r="T59" i="28"/>
  <c r="U59" i="28"/>
  <c r="V59" i="28"/>
  <c r="CP59" i="28" s="1"/>
  <c r="W59" i="28"/>
  <c r="DC59" i="28" s="1"/>
  <c r="X59" i="28"/>
  <c r="CI59" i="28" s="1"/>
  <c r="Y59" i="28"/>
  <c r="BT59" i="28" s="1"/>
  <c r="Z59" i="28"/>
  <c r="CK59" i="28" s="1"/>
  <c r="AA59" i="28"/>
  <c r="AR59" i="28" s="1"/>
  <c r="DM59" i="28" s="1"/>
  <c r="AB59" i="28"/>
  <c r="BG59" i="28" s="1"/>
  <c r="AC59" i="28"/>
  <c r="BQ59" i="28" s="1"/>
  <c r="EB59" i="28" s="1"/>
  <c r="AD59" i="28"/>
  <c r="AE59" i="28"/>
  <c r="CA59" i="28" s="1"/>
  <c r="AF59" i="28"/>
  <c r="AG59" i="28"/>
  <c r="AH59" i="28"/>
  <c r="AK59" i="28"/>
  <c r="AL59" i="28"/>
  <c r="DR59" i="28" s="1"/>
  <c r="AM59" i="28"/>
  <c r="AN59" i="28"/>
  <c r="AQ59" i="28"/>
  <c r="AS59" i="28"/>
  <c r="AU59" i="28"/>
  <c r="AV59" i="28"/>
  <c r="AX59" i="28" s="1"/>
  <c r="AW59" i="28"/>
  <c r="AZ59" i="28"/>
  <c r="BA59" i="28"/>
  <c r="BF59" i="28"/>
  <c r="DO59" i="28" s="1"/>
  <c r="FA59" i="28" s="1"/>
  <c r="BH59" i="28"/>
  <c r="BK59" i="28"/>
  <c r="BM59" i="28" s="1"/>
  <c r="BL59" i="28"/>
  <c r="BP59" i="28"/>
  <c r="BR59" i="28" s="1"/>
  <c r="BU59" i="28"/>
  <c r="BV59" i="28"/>
  <c r="BW59" i="28"/>
  <c r="BY59" i="28"/>
  <c r="BZ59" i="28"/>
  <c r="CB59" i="28" s="1"/>
  <c r="CE59" i="28"/>
  <c r="CF59" i="28"/>
  <c r="EN59" i="28" s="1"/>
  <c r="CG59" i="28"/>
  <c r="CJ59" i="28"/>
  <c r="CL59" i="28"/>
  <c r="CN59" i="28"/>
  <c r="CO59" i="28"/>
  <c r="CQ59" i="28"/>
  <c r="CT59" i="28"/>
  <c r="CU59" i="28"/>
  <c r="CV59" i="28"/>
  <c r="CX59" i="28"/>
  <c r="CY59" i="28"/>
  <c r="CZ59" i="28"/>
  <c r="EQ59" i="28" s="1"/>
  <c r="DA59" i="28"/>
  <c r="DD59" i="28"/>
  <c r="DE59" i="28"/>
  <c r="DF59" i="28"/>
  <c r="DH59" i="28"/>
  <c r="DI59" i="28"/>
  <c r="DN59" i="28"/>
  <c r="DP59" i="28"/>
  <c r="DS59" i="28"/>
  <c r="DU59" i="28"/>
  <c r="DX59" i="28"/>
  <c r="DZ59" i="28" s="1"/>
  <c r="DY59" i="28"/>
  <c r="FK59" i="28" s="1"/>
  <c r="EC59" i="28"/>
  <c r="EE59" i="28"/>
  <c r="EG59" i="28"/>
  <c r="EH59" i="28"/>
  <c r="EL59" i="28"/>
  <c r="EM59" i="28"/>
  <c r="EO59" i="28" s="1"/>
  <c r="ER59" i="28"/>
  <c r="ET59" i="28"/>
  <c r="EV59" i="28"/>
  <c r="EW59" i="28"/>
  <c r="FR59" i="28" s="1"/>
  <c r="EX59" i="28"/>
  <c r="EY59" i="28"/>
  <c r="FB59" i="28"/>
  <c r="FD59" i="28" s="1"/>
  <c r="FG59" i="28"/>
  <c r="FH59" i="28"/>
  <c r="FW59" i="28" s="1"/>
  <c r="FI59" i="28"/>
  <c r="FL59" i="28"/>
  <c r="FQ59" i="28"/>
  <c r="FS59" i="28" s="1"/>
  <c r="FV59" i="28"/>
  <c r="FX59" i="28"/>
  <c r="GA59" i="28"/>
  <c r="GC59" i="28" s="1"/>
  <c r="GF59" i="28"/>
  <c r="GH59" i="28"/>
  <c r="GK59" i="28"/>
  <c r="C60" i="28"/>
  <c r="D60" i="28"/>
  <c r="AK60" i="28" s="1"/>
  <c r="E60" i="28"/>
  <c r="CS60" i="28" s="1"/>
  <c r="F60" i="28"/>
  <c r="AM60" i="28" s="1"/>
  <c r="G60" i="28"/>
  <c r="H60" i="28"/>
  <c r="I60" i="28"/>
  <c r="J60" i="28"/>
  <c r="DH60" i="28" s="1"/>
  <c r="K60" i="28"/>
  <c r="L60" i="28"/>
  <c r="M60" i="28"/>
  <c r="AU60" i="28" s="1"/>
  <c r="N60" i="28"/>
  <c r="O60" i="28"/>
  <c r="CD60" i="28" s="1"/>
  <c r="P60" i="28"/>
  <c r="DJ60" i="28" s="1"/>
  <c r="Q60" i="28"/>
  <c r="R60" i="28"/>
  <c r="S60" i="28"/>
  <c r="BE60" i="28" s="1"/>
  <c r="T60" i="28"/>
  <c r="U60" i="28"/>
  <c r="V60" i="28"/>
  <c r="CP60" i="28" s="1"/>
  <c r="W60" i="28"/>
  <c r="X60" i="28"/>
  <c r="Y60" i="28"/>
  <c r="BT60" i="28" s="1"/>
  <c r="Z60" i="28"/>
  <c r="AA60" i="28"/>
  <c r="AB60" i="28"/>
  <c r="BG60" i="28" s="1"/>
  <c r="AC60" i="28"/>
  <c r="BQ60" i="28" s="1"/>
  <c r="EB60" i="28" s="1"/>
  <c r="AD60" i="28"/>
  <c r="BV60" i="28" s="1"/>
  <c r="ED60" i="28" s="1"/>
  <c r="AE60" i="28"/>
  <c r="AF60" i="28"/>
  <c r="AG60" i="28"/>
  <c r="CU60" i="28" s="1"/>
  <c r="EV60" i="28" s="1"/>
  <c r="AH60" i="28"/>
  <c r="DE60" i="28" s="1"/>
  <c r="AL60" i="28"/>
  <c r="AN60" i="28"/>
  <c r="AP60" i="28"/>
  <c r="AQ60" i="28"/>
  <c r="AS60" i="28" s="1"/>
  <c r="AV60" i="28"/>
  <c r="AW60" i="28"/>
  <c r="DT60" i="28" s="1"/>
  <c r="FC60" i="28" s="1"/>
  <c r="AX60" i="28"/>
  <c r="AZ60" i="28"/>
  <c r="BA60" i="28"/>
  <c r="BC60" i="28" s="1"/>
  <c r="BB60" i="28"/>
  <c r="DW60" i="28" s="1"/>
  <c r="BF60" i="28"/>
  <c r="BH60" i="28"/>
  <c r="BJ60" i="28"/>
  <c r="BK60" i="28"/>
  <c r="DY60" i="28" s="1"/>
  <c r="FK60" i="28" s="1"/>
  <c r="BL60" i="28"/>
  <c r="BM60" i="28"/>
  <c r="BO60" i="28"/>
  <c r="BP60" i="28"/>
  <c r="BR60" i="28" s="1"/>
  <c r="BU60" i="28"/>
  <c r="BW60" i="28"/>
  <c r="BY60" i="28"/>
  <c r="BZ60" i="28"/>
  <c r="CA60" i="28"/>
  <c r="CB60" i="28"/>
  <c r="CE60" i="28"/>
  <c r="CF60" i="28"/>
  <c r="CG60" i="28"/>
  <c r="CI60" i="28"/>
  <c r="CJ60" i="28"/>
  <c r="EG60" i="28" s="1"/>
  <c r="CK60" i="28"/>
  <c r="CL60" i="28"/>
  <c r="CN60" i="28"/>
  <c r="CO60" i="28"/>
  <c r="CQ60" i="28" s="1"/>
  <c r="CT60" i="28"/>
  <c r="CV60" i="28"/>
  <c r="CX60" i="28"/>
  <c r="CY60" i="28"/>
  <c r="CZ60" i="28"/>
  <c r="DA60" i="28"/>
  <c r="DC60" i="28"/>
  <c r="DD60" i="28"/>
  <c r="DI60" i="28"/>
  <c r="DK60" i="28"/>
  <c r="DN60" i="28"/>
  <c r="DO60" i="28"/>
  <c r="FA60" i="28" s="1"/>
  <c r="DP60" i="28"/>
  <c r="DS60" i="28"/>
  <c r="DU60" i="28"/>
  <c r="DX60" i="28"/>
  <c r="DZ60" i="28" s="1"/>
  <c r="EC60" i="28"/>
  <c r="EE60" i="28" s="1"/>
  <c r="EH60" i="28"/>
  <c r="EI60" i="28"/>
  <c r="EJ60" i="28"/>
  <c r="EM60" i="28"/>
  <c r="EO60" i="28" s="1"/>
  <c r="EN60" i="28"/>
  <c r="ER60" i="28"/>
  <c r="ET60" i="28" s="1"/>
  <c r="EW60" i="28"/>
  <c r="EY60" i="28"/>
  <c r="FB60" i="28"/>
  <c r="FG60" i="28"/>
  <c r="FI60" i="28"/>
  <c r="FL60" i="28"/>
  <c r="FZ60" i="28" s="1"/>
  <c r="FM60" i="28"/>
  <c r="FQ60" i="28"/>
  <c r="FS60" i="28"/>
  <c r="FV60" i="28"/>
  <c r="FX60" i="28"/>
  <c r="GA60" i="28"/>
  <c r="GF60" i="28"/>
  <c r="GH60" i="28" s="1"/>
  <c r="GK60" i="28"/>
  <c r="J81" i="25"/>
  <c r="EB2" i="32" s="1"/>
  <c r="DB2" i="32"/>
  <c r="AH3" i="28" s="1"/>
  <c r="DE3" i="28" s="1"/>
  <c r="DA2" i="32"/>
  <c r="AG3" i="28" s="1"/>
  <c r="CU3" i="28" s="1"/>
  <c r="CZ2" i="32"/>
  <c r="AF3" i="28" s="1"/>
  <c r="CF3" i="28" s="1"/>
  <c r="CY2" i="32"/>
  <c r="AE3" i="28" s="1"/>
  <c r="CA3" i="28" s="1"/>
  <c r="CX2" i="32"/>
  <c r="AD3" i="28" s="1"/>
  <c r="BV3" i="28" s="1"/>
  <c r="CW2" i="32"/>
  <c r="AC3" i="28" s="1"/>
  <c r="BQ3" i="28" s="1"/>
  <c r="CV2" i="32"/>
  <c r="AB3" i="28" s="1"/>
  <c r="BG3" i="28" s="1"/>
  <c r="CU2" i="32"/>
  <c r="AA3" i="28" s="1"/>
  <c r="AR3" i="28" s="1"/>
  <c r="MR13" i="28"/>
  <c r="MR12" i="28"/>
  <c r="MR11" i="28"/>
  <c r="MR10" i="28"/>
  <c r="MQ13" i="28"/>
  <c r="MQ12" i="28"/>
  <c r="MQ11" i="28"/>
  <c r="MQ10" i="28"/>
  <c r="MP13" i="28"/>
  <c r="MP12" i="28"/>
  <c r="MP11" i="28"/>
  <c r="MP10" i="28"/>
  <c r="MO13" i="28"/>
  <c r="MO12" i="28"/>
  <c r="MO11" i="28"/>
  <c r="MO10" i="28"/>
  <c r="GS4" i="27"/>
  <c r="GT4" i="27" s="1"/>
  <c r="GV4" i="27"/>
  <c r="GW4" i="27" s="1"/>
  <c r="GY4" i="27"/>
  <c r="HB4" i="27"/>
  <c r="HC4" i="27" s="1"/>
  <c r="HE4" i="27"/>
  <c r="HG4" i="27" s="1"/>
  <c r="HH4" i="27"/>
  <c r="HI4" i="27" s="1"/>
  <c r="GS5" i="27"/>
  <c r="GV5" i="27"/>
  <c r="GY5" i="27"/>
  <c r="GZ5" i="27" s="1"/>
  <c r="HB5" i="27"/>
  <c r="HC5" i="27" s="1"/>
  <c r="HE5" i="27"/>
  <c r="HH5" i="27"/>
  <c r="GS6" i="27"/>
  <c r="GT6" i="27" s="1"/>
  <c r="GV6" i="27"/>
  <c r="GW6" i="27" s="1"/>
  <c r="GY6" i="27"/>
  <c r="GZ6" i="27" s="1"/>
  <c r="HB6" i="27"/>
  <c r="HC6" i="27" s="1"/>
  <c r="HE6" i="27"/>
  <c r="HF6" i="27" s="1"/>
  <c r="HH6" i="27"/>
  <c r="HI6" i="27" s="1"/>
  <c r="GS7" i="27"/>
  <c r="GT7" i="27" s="1"/>
  <c r="GV7" i="27"/>
  <c r="GY7" i="27"/>
  <c r="HB7" i="27"/>
  <c r="HC7" i="27" s="1"/>
  <c r="HE7" i="27"/>
  <c r="HF7" i="27" s="1"/>
  <c r="HH7" i="27"/>
  <c r="HI7" i="27" s="1"/>
  <c r="GS8" i="27"/>
  <c r="GT8" i="27" s="1"/>
  <c r="GV8" i="27"/>
  <c r="GY8" i="27"/>
  <c r="HB8" i="27"/>
  <c r="HC8" i="27" s="1"/>
  <c r="HE8" i="27"/>
  <c r="HF8" i="27" s="1"/>
  <c r="HH8" i="27"/>
  <c r="GS9" i="27"/>
  <c r="GT9" i="27" s="1"/>
  <c r="GV9" i="27"/>
  <c r="GW9" i="27" s="1"/>
  <c r="GY9" i="27"/>
  <c r="GZ9" i="27" s="1"/>
  <c r="HB9" i="27"/>
  <c r="HC9" i="27" s="1"/>
  <c r="HE9" i="27"/>
  <c r="HF9" i="27" s="1"/>
  <c r="HH9" i="27"/>
  <c r="HI9" i="27" s="1"/>
  <c r="GS10" i="27"/>
  <c r="GT10" i="27" s="1"/>
  <c r="GV10" i="27"/>
  <c r="GY10" i="27"/>
  <c r="HB10" i="27"/>
  <c r="HE10" i="27"/>
  <c r="HF10" i="27" s="1"/>
  <c r="HH10" i="27"/>
  <c r="HI10" i="27" s="1"/>
  <c r="GS11" i="27"/>
  <c r="GT11" i="27" s="1"/>
  <c r="GV11" i="27"/>
  <c r="GY11" i="27"/>
  <c r="HB11" i="27"/>
  <c r="HE11" i="27"/>
  <c r="HF11" i="27" s="1"/>
  <c r="HH11" i="27"/>
  <c r="HI11" i="27" s="1"/>
  <c r="GS12" i="27"/>
  <c r="GT12" i="27" s="1"/>
  <c r="GV12" i="27"/>
  <c r="GW12" i="27" s="1"/>
  <c r="GY12" i="27"/>
  <c r="GZ12" i="27" s="1"/>
  <c r="HB12" i="27"/>
  <c r="HE12" i="27"/>
  <c r="HF12" i="27" s="1"/>
  <c r="HH12" i="27"/>
  <c r="HI12" i="27" s="1"/>
  <c r="GS13" i="27"/>
  <c r="GT13" i="27" s="1"/>
  <c r="GV13" i="27"/>
  <c r="GW13" i="27" s="1"/>
  <c r="GY13" i="27"/>
  <c r="HB13" i="27"/>
  <c r="HC13" i="27" s="1"/>
  <c r="HE13" i="27"/>
  <c r="HF13" i="27" s="1"/>
  <c r="HH13" i="27"/>
  <c r="HI13" i="27" s="1"/>
  <c r="GS14" i="27"/>
  <c r="GV14" i="27"/>
  <c r="GY14" i="27"/>
  <c r="HB14" i="27"/>
  <c r="HD14" i="27" s="1"/>
  <c r="HE14" i="27"/>
  <c r="HG14" i="27" s="1"/>
  <c r="HH14" i="27"/>
  <c r="GS15" i="27"/>
  <c r="GV15" i="27"/>
  <c r="GW15" i="27" s="1"/>
  <c r="GY15" i="27"/>
  <c r="GZ15" i="27" s="1"/>
  <c r="HB15" i="27"/>
  <c r="HC15" i="27" s="1"/>
  <c r="HE15" i="27"/>
  <c r="HF15" i="27" s="1"/>
  <c r="HH15" i="27"/>
  <c r="HI15" i="27" s="1"/>
  <c r="GS16" i="27"/>
  <c r="GT16" i="27" s="1"/>
  <c r="GV16" i="27"/>
  <c r="GW16" i="27" s="1"/>
  <c r="GY16" i="27"/>
  <c r="GZ16" i="27" s="1"/>
  <c r="HB16" i="27"/>
  <c r="HC16" i="27" s="1"/>
  <c r="HE16" i="27"/>
  <c r="HF16" i="27" s="1"/>
  <c r="HH16" i="27"/>
  <c r="HI16" i="27" s="1"/>
  <c r="GS17" i="27"/>
  <c r="GV17" i="27"/>
  <c r="GY17" i="27"/>
  <c r="HB17" i="27"/>
  <c r="HC17" i="27" s="1"/>
  <c r="HE17" i="27"/>
  <c r="HH17" i="27"/>
  <c r="GS18" i="27"/>
  <c r="GT18" i="27" s="1"/>
  <c r="GV18" i="27"/>
  <c r="GW18" i="27" s="1"/>
  <c r="GY18" i="27"/>
  <c r="GZ18" i="27" s="1"/>
  <c r="HB18" i="27"/>
  <c r="HC18" i="27" s="1"/>
  <c r="HE18" i="27"/>
  <c r="HF18" i="27" s="1"/>
  <c r="HH18" i="27"/>
  <c r="HI18" i="27" s="1"/>
  <c r="GS19" i="27"/>
  <c r="GT19" i="27" s="1"/>
  <c r="GV19" i="27"/>
  <c r="GY19" i="27"/>
  <c r="GZ19" i="27" s="1"/>
  <c r="HB19" i="27"/>
  <c r="HC19" i="27" s="1"/>
  <c r="HE19" i="27"/>
  <c r="HH19" i="27"/>
  <c r="HI19" i="27" s="1"/>
  <c r="GS20" i="27"/>
  <c r="GT20" i="27" s="1"/>
  <c r="GV20" i="27"/>
  <c r="GY20" i="27"/>
  <c r="HB20" i="27"/>
  <c r="HD20" i="27" s="1"/>
  <c r="HE20" i="27"/>
  <c r="HF20" i="27" s="1"/>
  <c r="HH20" i="27"/>
  <c r="GS21" i="27"/>
  <c r="GT21" i="27" s="1"/>
  <c r="GV21" i="27"/>
  <c r="GW21" i="27" s="1"/>
  <c r="GY21" i="27"/>
  <c r="GZ21" i="27" s="1"/>
  <c r="HB21" i="27"/>
  <c r="HC21" i="27" s="1"/>
  <c r="HE21" i="27"/>
  <c r="HF21" i="27" s="1"/>
  <c r="HH21" i="27"/>
  <c r="HI21" i="27" s="1"/>
  <c r="GS22" i="27"/>
  <c r="GT22" i="27" s="1"/>
  <c r="GV22" i="27"/>
  <c r="GY22" i="27"/>
  <c r="GZ22" i="27" s="1"/>
  <c r="HB22" i="27"/>
  <c r="HC22" i="27" s="1"/>
  <c r="HE22" i="27"/>
  <c r="HF22" i="27" s="1"/>
  <c r="HH22" i="27"/>
  <c r="HI22" i="27" s="1"/>
  <c r="GS23" i="27"/>
  <c r="GV23" i="27"/>
  <c r="GY23" i="27"/>
  <c r="HB23" i="27"/>
  <c r="HE23" i="27"/>
  <c r="HH23" i="27"/>
  <c r="GS24" i="27"/>
  <c r="GT24" i="27" s="1"/>
  <c r="GV24" i="27"/>
  <c r="GW24" i="27" s="1"/>
  <c r="GY24" i="27"/>
  <c r="GZ24" i="27" s="1"/>
  <c r="HB24" i="27"/>
  <c r="HD24" i="27" s="1"/>
  <c r="HE24" i="27"/>
  <c r="HF24" i="27" s="1"/>
  <c r="HH24" i="27"/>
  <c r="HI24" i="27" s="1"/>
  <c r="GS25" i="27"/>
  <c r="GV25" i="27"/>
  <c r="GY25" i="27"/>
  <c r="GZ25" i="27" s="1"/>
  <c r="HB25" i="27"/>
  <c r="HE25" i="27"/>
  <c r="HH25" i="27"/>
  <c r="GS26" i="27"/>
  <c r="GV26" i="27"/>
  <c r="GY26" i="27"/>
  <c r="HB26" i="27"/>
  <c r="HD26" i="27" s="1"/>
  <c r="HE26" i="27"/>
  <c r="HG26" i="27" s="1"/>
  <c r="HH26" i="27"/>
  <c r="GS27" i="27"/>
  <c r="GV27" i="27"/>
  <c r="GW27" i="27" s="1"/>
  <c r="GY27" i="27"/>
  <c r="GZ27" i="27" s="1"/>
  <c r="HB27" i="27"/>
  <c r="HC27" i="27" s="1"/>
  <c r="HE27" i="27"/>
  <c r="HF27" i="27" s="1"/>
  <c r="HH27" i="27"/>
  <c r="HI27" i="27" s="1"/>
  <c r="GS28" i="27"/>
  <c r="GT28" i="27" s="1"/>
  <c r="GV28" i="27"/>
  <c r="GW28" i="27" s="1"/>
  <c r="GY28" i="27"/>
  <c r="HB28" i="27"/>
  <c r="HD28" i="27" s="1"/>
  <c r="HE28" i="27"/>
  <c r="HF28" i="27" s="1"/>
  <c r="HH28" i="27"/>
  <c r="HI28" i="27" s="1"/>
  <c r="GS29" i="27"/>
  <c r="GV29" i="27"/>
  <c r="GY29" i="27"/>
  <c r="HB29" i="27"/>
  <c r="HC29" i="27" s="1"/>
  <c r="HE29" i="27"/>
  <c r="HH29" i="27"/>
  <c r="GS30" i="27"/>
  <c r="GT30" i="27" s="1"/>
  <c r="GV30" i="27"/>
  <c r="GW30" i="27" s="1"/>
  <c r="GY30" i="27"/>
  <c r="GZ30" i="27" s="1"/>
  <c r="HB30" i="27"/>
  <c r="HC30" i="27" s="1"/>
  <c r="HE30" i="27"/>
  <c r="HF30" i="27" s="1"/>
  <c r="HH30" i="27"/>
  <c r="HI30" i="27" s="1"/>
  <c r="GS31" i="27"/>
  <c r="GT31" i="27" s="1"/>
  <c r="GV31" i="27"/>
  <c r="GW31" i="27" s="1"/>
  <c r="GY31" i="27"/>
  <c r="GZ31" i="27" s="1"/>
  <c r="HB31" i="27"/>
  <c r="HC31" i="27" s="1"/>
  <c r="HE31" i="27"/>
  <c r="HF31" i="27" s="1"/>
  <c r="HH31" i="27"/>
  <c r="HI31" i="27" s="1"/>
  <c r="GS32" i="27"/>
  <c r="GT32" i="27" s="1"/>
  <c r="GV32" i="27"/>
  <c r="GY32" i="27"/>
  <c r="HB32" i="27"/>
  <c r="HD32" i="27" s="1"/>
  <c r="HE32" i="27"/>
  <c r="HF32" i="27" s="1"/>
  <c r="HH32" i="27"/>
  <c r="GS33" i="27"/>
  <c r="GT33" i="27" s="1"/>
  <c r="GV33" i="27"/>
  <c r="GW33" i="27" s="1"/>
  <c r="GY33" i="27"/>
  <c r="HB33" i="27"/>
  <c r="HC33" i="27" s="1"/>
  <c r="HE33" i="27"/>
  <c r="HF33" i="27" s="1"/>
  <c r="HH33" i="27"/>
  <c r="HI33" i="27" s="1"/>
  <c r="GS34" i="27"/>
  <c r="GT34" i="27" s="1"/>
  <c r="GV34" i="27"/>
  <c r="GY34" i="27"/>
  <c r="HB34" i="27"/>
  <c r="HD34" i="27" s="1"/>
  <c r="HE34" i="27"/>
  <c r="HF34" i="27" s="1"/>
  <c r="HH34" i="27"/>
  <c r="HI34" i="27" s="1"/>
  <c r="GS35" i="27"/>
  <c r="GV35" i="27"/>
  <c r="GW35" i="27" s="1"/>
  <c r="GY35" i="27"/>
  <c r="HB35" i="27"/>
  <c r="HE35" i="27"/>
  <c r="HH35" i="27"/>
  <c r="HI35" i="27" s="1"/>
  <c r="GS36" i="27"/>
  <c r="GT36" i="27" s="1"/>
  <c r="GV36" i="27"/>
  <c r="GW36" i="27" s="1"/>
  <c r="GY36" i="27"/>
  <c r="GZ36" i="27" s="1"/>
  <c r="HB36" i="27"/>
  <c r="HC36" i="27" s="1"/>
  <c r="HE36" i="27"/>
  <c r="HF36" i="27" s="1"/>
  <c r="HH36" i="27"/>
  <c r="HI36" i="27" s="1"/>
  <c r="GS37" i="27"/>
  <c r="GV37" i="27"/>
  <c r="GW37" i="27" s="1"/>
  <c r="GY37" i="27"/>
  <c r="GZ37" i="27" s="1"/>
  <c r="HB37" i="27"/>
  <c r="HC37" i="27" s="1"/>
  <c r="HE37" i="27"/>
  <c r="HF37" i="27" s="1"/>
  <c r="HH37" i="27"/>
  <c r="HI37" i="27" s="1"/>
  <c r="GS38" i="27"/>
  <c r="GV38" i="27"/>
  <c r="GY38" i="27"/>
  <c r="GZ38" i="27" s="1"/>
  <c r="HB38" i="27"/>
  <c r="HD38" i="27" s="1"/>
  <c r="HE38" i="27"/>
  <c r="HG38" i="27" s="1"/>
  <c r="HH38" i="27"/>
  <c r="GS39" i="27"/>
  <c r="GT39" i="27" s="1"/>
  <c r="GV39" i="27"/>
  <c r="GW39" i="27" s="1"/>
  <c r="GY39" i="27"/>
  <c r="GZ39" i="27" s="1"/>
  <c r="HB39" i="27"/>
  <c r="HC39" i="27" s="1"/>
  <c r="HE39" i="27"/>
  <c r="HH39" i="27"/>
  <c r="HI39" i="27" s="1"/>
  <c r="GS40" i="27"/>
  <c r="GT40" i="27" s="1"/>
  <c r="GV40" i="27"/>
  <c r="GW40" i="27" s="1"/>
  <c r="GY40" i="27"/>
  <c r="GZ40" i="27" s="1"/>
  <c r="HB40" i="27"/>
  <c r="HC40" i="27" s="1"/>
  <c r="HE40" i="27"/>
  <c r="HF40" i="27" s="1"/>
  <c r="HH40" i="27"/>
  <c r="GS41" i="27"/>
  <c r="GV41" i="27"/>
  <c r="GY41" i="27"/>
  <c r="HB41" i="27"/>
  <c r="HC41" i="27" s="1"/>
  <c r="HE41" i="27"/>
  <c r="HH41" i="27"/>
  <c r="GS42" i="27"/>
  <c r="GT42" i="27" s="1"/>
  <c r="GV42" i="27"/>
  <c r="GW42" i="27" s="1"/>
  <c r="GY42" i="27"/>
  <c r="GZ42" i="27" s="1"/>
  <c r="HB42" i="27"/>
  <c r="HC42" i="27" s="1"/>
  <c r="HE42" i="27"/>
  <c r="HF42" i="27" s="1"/>
  <c r="HH42" i="27"/>
  <c r="HI42" i="27" s="1"/>
  <c r="GS43" i="27"/>
  <c r="GT43" i="27" s="1"/>
  <c r="GV43" i="27"/>
  <c r="GW43" i="27" s="1"/>
  <c r="GY43" i="27"/>
  <c r="GZ43" i="27" s="1"/>
  <c r="HB43" i="27"/>
  <c r="HC43" i="27" s="1"/>
  <c r="HE43" i="27"/>
  <c r="HF43" i="27" s="1"/>
  <c r="HH43" i="27"/>
  <c r="HI43" i="27" s="1"/>
  <c r="GS44" i="27"/>
  <c r="GT44" i="27" s="1"/>
  <c r="GV44" i="27"/>
  <c r="GY44" i="27"/>
  <c r="HB44" i="27"/>
  <c r="HD44" i="27" s="1"/>
  <c r="HE44" i="27"/>
  <c r="HF44" i="27" s="1"/>
  <c r="HH44" i="27"/>
  <c r="HJ44" i="27" s="1"/>
  <c r="GS45" i="27"/>
  <c r="GT45" i="27" s="1"/>
  <c r="GV45" i="27"/>
  <c r="GW45" i="27" s="1"/>
  <c r="GY45" i="27"/>
  <c r="HB45" i="27"/>
  <c r="HC45" i="27" s="1"/>
  <c r="HE45" i="27"/>
  <c r="HF45" i="27" s="1"/>
  <c r="HH45" i="27"/>
  <c r="HI45" i="27" s="1"/>
  <c r="GS46" i="27"/>
  <c r="GT46" i="27" s="1"/>
  <c r="GV46" i="27"/>
  <c r="GW46" i="27" s="1"/>
  <c r="GY46" i="27"/>
  <c r="GZ46" i="27" s="1"/>
  <c r="HB46" i="27"/>
  <c r="HC46" i="27" s="1"/>
  <c r="HE46" i="27"/>
  <c r="HF46" i="27" s="1"/>
  <c r="HH46" i="27"/>
  <c r="HI46" i="27" s="1"/>
  <c r="GS47" i="27"/>
  <c r="GV47" i="27"/>
  <c r="GW47" i="27" s="1"/>
  <c r="GY47" i="27"/>
  <c r="HB47" i="27"/>
  <c r="HE47" i="27"/>
  <c r="HH47" i="27"/>
  <c r="HI47" i="27" s="1"/>
  <c r="GS48" i="27"/>
  <c r="GT48" i="27" s="1"/>
  <c r="GV48" i="27"/>
  <c r="GW48" i="27" s="1"/>
  <c r="GY48" i="27"/>
  <c r="GZ48" i="27" s="1"/>
  <c r="HB48" i="27"/>
  <c r="HC48" i="27" s="1"/>
  <c r="HE48" i="27"/>
  <c r="HF48" i="27" s="1"/>
  <c r="HH48" i="27"/>
  <c r="HI48" i="27" s="1"/>
  <c r="GS49" i="27"/>
  <c r="GT49" i="27" s="1"/>
  <c r="GV49" i="27"/>
  <c r="GW49" i="27" s="1"/>
  <c r="GY49" i="27"/>
  <c r="GZ49" i="27" s="1"/>
  <c r="HB49" i="27"/>
  <c r="HE49" i="27"/>
  <c r="HH49" i="27"/>
  <c r="HI49" i="27" s="1"/>
  <c r="GS50" i="27"/>
  <c r="GV50" i="27"/>
  <c r="GY50" i="27"/>
  <c r="GZ50" i="27" s="1"/>
  <c r="HB50" i="27"/>
  <c r="HD50" i="27" s="1"/>
  <c r="HE50" i="27"/>
  <c r="HG50" i="27" s="1"/>
  <c r="HH50" i="27"/>
  <c r="HJ50" i="27" s="1"/>
  <c r="GS51" i="27"/>
  <c r="GT51" i="27" s="1"/>
  <c r="GV51" i="27"/>
  <c r="GW51" i="27" s="1"/>
  <c r="GY51" i="27"/>
  <c r="GZ51" i="27" s="1"/>
  <c r="HB51" i="27"/>
  <c r="HC51" i="27" s="1"/>
  <c r="HE51" i="27"/>
  <c r="HH51" i="27"/>
  <c r="HI51" i="27" s="1"/>
  <c r="GS52" i="27"/>
  <c r="GT52" i="27" s="1"/>
  <c r="GV52" i="27"/>
  <c r="GY52" i="27"/>
  <c r="GZ52" i="27" s="1"/>
  <c r="HB52" i="27"/>
  <c r="HC52" i="27" s="1"/>
  <c r="HE52" i="27"/>
  <c r="HF52" i="27" s="1"/>
  <c r="HH52" i="27"/>
  <c r="HJ52" i="27" s="1"/>
  <c r="HI2" i="27"/>
  <c r="HH2" i="27"/>
  <c r="HF2" i="27"/>
  <c r="HE2" i="27"/>
  <c r="HC2" i="27"/>
  <c r="HB2" i="27"/>
  <c r="GZ2" i="27"/>
  <c r="GY2" i="27"/>
  <c r="GW2" i="27"/>
  <c r="GV2" i="27"/>
  <c r="GT2" i="27"/>
  <c r="GS2" i="27"/>
  <c r="GA4" i="27"/>
  <c r="GB4" i="27" s="1"/>
  <c r="GD4" i="27"/>
  <c r="GE4" i="27" s="1"/>
  <c r="GG4" i="27"/>
  <c r="GH4" i="27" s="1"/>
  <c r="GJ4" i="27"/>
  <c r="GM4" i="27"/>
  <c r="GP4" i="27"/>
  <c r="GQ4" i="27" s="1"/>
  <c r="GA5" i="27"/>
  <c r="GB5" i="27" s="1"/>
  <c r="GD5" i="27"/>
  <c r="GG5" i="27"/>
  <c r="GH5" i="27" s="1"/>
  <c r="GJ5" i="27"/>
  <c r="GM5" i="27"/>
  <c r="GN5" i="27" s="1"/>
  <c r="GP5" i="27"/>
  <c r="GA6" i="27"/>
  <c r="GD6" i="27"/>
  <c r="GE6" i="27" s="1"/>
  <c r="GG6" i="27"/>
  <c r="GH6" i="27" s="1"/>
  <c r="GJ6" i="27"/>
  <c r="GK6" i="27" s="1"/>
  <c r="GM6" i="27"/>
  <c r="GP6" i="27"/>
  <c r="GA7" i="27"/>
  <c r="GD7" i="27"/>
  <c r="GE7" i="27" s="1"/>
  <c r="GG7" i="27"/>
  <c r="GH7" i="27" s="1"/>
  <c r="GJ7" i="27"/>
  <c r="GK7" i="27" s="1"/>
  <c r="GM7" i="27"/>
  <c r="GP7" i="27"/>
  <c r="GQ7" i="27" s="1"/>
  <c r="GA8" i="27"/>
  <c r="GB8" i="27" s="1"/>
  <c r="GD8" i="27"/>
  <c r="GE8" i="27" s="1"/>
  <c r="GG8" i="27"/>
  <c r="GJ8" i="27"/>
  <c r="GM8" i="27"/>
  <c r="GN8" i="27" s="1"/>
  <c r="GP8" i="27"/>
  <c r="GQ8" i="27" s="1"/>
  <c r="GA9" i="27"/>
  <c r="GB9" i="27" s="1"/>
  <c r="GD9" i="27"/>
  <c r="GG9" i="27"/>
  <c r="GJ9" i="27"/>
  <c r="GK9" i="27" s="1"/>
  <c r="GM9" i="27"/>
  <c r="GN9" i="27" s="1"/>
  <c r="GP9" i="27"/>
  <c r="GA10" i="27"/>
  <c r="GB10" i="27" s="1"/>
  <c r="GD10" i="27"/>
  <c r="GE10" i="27" s="1"/>
  <c r="GG10" i="27"/>
  <c r="GJ10" i="27"/>
  <c r="GK10" i="27" s="1"/>
  <c r="GM10" i="27"/>
  <c r="GN10" i="27" s="1"/>
  <c r="GP10" i="27"/>
  <c r="GQ10" i="27" s="1"/>
  <c r="GA11" i="27"/>
  <c r="GB11" i="27" s="1"/>
  <c r="GD11" i="27"/>
  <c r="GE11" i="27" s="1"/>
  <c r="GG11" i="27"/>
  <c r="GH11" i="27" s="1"/>
  <c r="GJ11" i="27"/>
  <c r="GM11" i="27"/>
  <c r="GN11" i="27" s="1"/>
  <c r="GP11" i="27"/>
  <c r="GQ11" i="27" s="1"/>
  <c r="GA12" i="27"/>
  <c r="GB12" i="27" s="1"/>
  <c r="GD12" i="27"/>
  <c r="GE12" i="27" s="1"/>
  <c r="GG12" i="27"/>
  <c r="GJ12" i="27"/>
  <c r="GM12" i="27"/>
  <c r="GN12" i="27" s="1"/>
  <c r="GP12" i="27"/>
  <c r="GQ12" i="27" s="1"/>
  <c r="GA13" i="27"/>
  <c r="GB13" i="27" s="1"/>
  <c r="GD13" i="27"/>
  <c r="GG13" i="27"/>
  <c r="GH13" i="27" s="1"/>
  <c r="GJ13" i="27"/>
  <c r="GM13" i="27"/>
  <c r="GN13" i="27" s="1"/>
  <c r="GP13" i="27"/>
  <c r="GA14" i="27"/>
  <c r="GD14" i="27"/>
  <c r="GE14" i="27" s="1"/>
  <c r="GG14" i="27"/>
  <c r="GH14" i="27" s="1"/>
  <c r="GJ14" i="27"/>
  <c r="GK14" i="27" s="1"/>
  <c r="GM14" i="27"/>
  <c r="GP14" i="27"/>
  <c r="GQ14" i="27" s="1"/>
  <c r="GA15" i="27"/>
  <c r="GB15" i="27" s="1"/>
  <c r="GD15" i="27"/>
  <c r="GE15" i="27" s="1"/>
  <c r="GG15" i="27"/>
  <c r="GH15" i="27" s="1"/>
  <c r="GJ15" i="27"/>
  <c r="GM15" i="27"/>
  <c r="GN15" i="27" s="1"/>
  <c r="GP15" i="27"/>
  <c r="GQ15" i="27" s="1"/>
  <c r="GA16" i="27"/>
  <c r="GB16" i="27" s="1"/>
  <c r="GD16" i="27"/>
  <c r="GE16" i="27" s="1"/>
  <c r="GG16" i="27"/>
  <c r="GJ16" i="27"/>
  <c r="GK16" i="27" s="1"/>
  <c r="GM16" i="27"/>
  <c r="GN16" i="27" s="1"/>
  <c r="GP16" i="27"/>
  <c r="GQ16" i="27" s="1"/>
  <c r="GA17" i="27"/>
  <c r="GD17" i="27"/>
  <c r="GG17" i="27"/>
  <c r="GH17" i="27" s="1"/>
  <c r="GJ17" i="27"/>
  <c r="GK17" i="27" s="1"/>
  <c r="GM17" i="27"/>
  <c r="GP17" i="27"/>
  <c r="GA18" i="27"/>
  <c r="GD18" i="27"/>
  <c r="GE18" i="27" s="1"/>
  <c r="GG18" i="27"/>
  <c r="GH18" i="27" s="1"/>
  <c r="GJ18" i="27"/>
  <c r="GK18" i="27" s="1"/>
  <c r="GM18" i="27"/>
  <c r="GP18" i="27"/>
  <c r="GQ18" i="27" s="1"/>
  <c r="GA19" i="27"/>
  <c r="GD19" i="27"/>
  <c r="GG19" i="27"/>
  <c r="GH19" i="27" s="1"/>
  <c r="GJ19" i="27"/>
  <c r="GK19" i="27" s="1"/>
  <c r="GM19" i="27"/>
  <c r="GP19" i="27"/>
  <c r="GQ19" i="27" s="1"/>
  <c r="GA20" i="27"/>
  <c r="GB20" i="27" s="1"/>
  <c r="GD20" i="27"/>
  <c r="GG20" i="27"/>
  <c r="GJ20" i="27"/>
  <c r="GM20" i="27"/>
  <c r="GN20" i="27" s="1"/>
  <c r="GP20" i="27"/>
  <c r="GA21" i="27"/>
  <c r="GB21" i="27" s="1"/>
  <c r="GD21" i="27"/>
  <c r="GG21" i="27"/>
  <c r="GJ21" i="27"/>
  <c r="GK21" i="27" s="1"/>
  <c r="GM21" i="27"/>
  <c r="GN21" i="27" s="1"/>
  <c r="GP21" i="27"/>
  <c r="GA22" i="27"/>
  <c r="GD22" i="27"/>
  <c r="GG22" i="27"/>
  <c r="GJ22" i="27"/>
  <c r="GK22" i="27" s="1"/>
  <c r="GM22" i="27"/>
  <c r="GN22" i="27" s="1"/>
  <c r="GP22" i="27"/>
  <c r="GQ22" i="27" s="1"/>
  <c r="GA23" i="27"/>
  <c r="GD23" i="27"/>
  <c r="GE23" i="27" s="1"/>
  <c r="GG23" i="27"/>
  <c r="GJ23" i="27"/>
  <c r="GM23" i="27"/>
  <c r="GN23" i="27" s="1"/>
  <c r="GP23" i="27"/>
  <c r="GA24" i="27"/>
  <c r="GB24" i="27" s="1"/>
  <c r="GD24" i="27"/>
  <c r="GE24" i="27" s="1"/>
  <c r="GG24" i="27"/>
  <c r="GJ24" i="27"/>
  <c r="GK24" i="27" s="1"/>
  <c r="GM24" i="27"/>
  <c r="GN24" i="27" s="1"/>
  <c r="GP24" i="27"/>
  <c r="GQ24" i="27" s="1"/>
  <c r="GA25" i="27"/>
  <c r="GD25" i="27"/>
  <c r="GE25" i="27" s="1"/>
  <c r="GG25" i="27"/>
  <c r="GH25" i="27" s="1"/>
  <c r="GJ25" i="27"/>
  <c r="GK25" i="27" s="1"/>
  <c r="GM25" i="27"/>
  <c r="GN25" i="27" s="1"/>
  <c r="GP25" i="27"/>
  <c r="GQ25" i="27" s="1"/>
  <c r="GA26" i="27"/>
  <c r="GD26" i="27"/>
  <c r="GE26" i="27" s="1"/>
  <c r="GG26" i="27"/>
  <c r="GJ26" i="27"/>
  <c r="GM26" i="27"/>
  <c r="GP26" i="27"/>
  <c r="GQ26" i="27" s="1"/>
  <c r="GA27" i="27"/>
  <c r="GB27" i="27" s="1"/>
  <c r="GD27" i="27"/>
  <c r="GE27" i="27" s="1"/>
  <c r="GG27" i="27"/>
  <c r="GH27" i="27" s="1"/>
  <c r="GJ27" i="27"/>
  <c r="GM27" i="27"/>
  <c r="GN27" i="27" s="1"/>
  <c r="GP27" i="27"/>
  <c r="GQ27" i="27" s="1"/>
  <c r="GA28" i="27"/>
  <c r="GB28" i="27" s="1"/>
  <c r="GD28" i="27"/>
  <c r="GE28" i="27" s="1"/>
  <c r="GG28" i="27"/>
  <c r="GJ28" i="27"/>
  <c r="GK28" i="27" s="1"/>
  <c r="GM28" i="27"/>
  <c r="GP28" i="27"/>
  <c r="GQ28" i="27" s="1"/>
  <c r="GA29" i="27"/>
  <c r="GD29" i="27"/>
  <c r="GG29" i="27"/>
  <c r="GH29" i="27" s="1"/>
  <c r="GJ29" i="27"/>
  <c r="GK29" i="27" s="1"/>
  <c r="GM29" i="27"/>
  <c r="GP29" i="27"/>
  <c r="GA30" i="27"/>
  <c r="GD30" i="27"/>
  <c r="GE30" i="27" s="1"/>
  <c r="GG30" i="27"/>
  <c r="GH30" i="27" s="1"/>
  <c r="GJ30" i="27"/>
  <c r="GK30" i="27" s="1"/>
  <c r="GM30" i="27"/>
  <c r="GP30" i="27"/>
  <c r="GQ30" i="27" s="1"/>
  <c r="GA31" i="27"/>
  <c r="GD31" i="27"/>
  <c r="GE31" i="27" s="1"/>
  <c r="GG31" i="27"/>
  <c r="GH31" i="27" s="1"/>
  <c r="GJ31" i="27"/>
  <c r="GK31" i="27" s="1"/>
  <c r="GM31" i="27"/>
  <c r="GP31" i="27"/>
  <c r="GQ31" i="27" s="1"/>
  <c r="GA32" i="27"/>
  <c r="GB32" i="27" s="1"/>
  <c r="GD32" i="27"/>
  <c r="GG32" i="27"/>
  <c r="GJ32" i="27"/>
  <c r="GM32" i="27"/>
  <c r="GN32" i="27" s="1"/>
  <c r="GP32" i="27"/>
  <c r="GA33" i="27"/>
  <c r="GB33" i="27" s="1"/>
  <c r="GD33" i="27"/>
  <c r="GG33" i="27"/>
  <c r="GJ33" i="27"/>
  <c r="GK33" i="27" s="1"/>
  <c r="GM33" i="27"/>
  <c r="GN33" i="27" s="1"/>
  <c r="GP33" i="27"/>
  <c r="GA34" i="27"/>
  <c r="GD34" i="27"/>
  <c r="GE34" i="27" s="1"/>
  <c r="GG34" i="27"/>
  <c r="GJ34" i="27"/>
  <c r="GK34" i="27" s="1"/>
  <c r="GM34" i="27"/>
  <c r="GP34" i="27"/>
  <c r="GA35" i="27"/>
  <c r="GD35" i="27"/>
  <c r="GE35" i="27" s="1"/>
  <c r="GG35" i="27"/>
  <c r="GJ35" i="27"/>
  <c r="GM35" i="27"/>
  <c r="GN35" i="27" s="1"/>
  <c r="GP35" i="27"/>
  <c r="GA36" i="27"/>
  <c r="GB36" i="27" s="1"/>
  <c r="GD36" i="27"/>
  <c r="GE36" i="27" s="1"/>
  <c r="GG36" i="27"/>
  <c r="GJ36" i="27"/>
  <c r="GK36" i="27" s="1"/>
  <c r="GM36" i="27"/>
  <c r="GN36" i="27" s="1"/>
  <c r="GP36" i="27"/>
  <c r="GQ36" i="27" s="1"/>
  <c r="GA37" i="27"/>
  <c r="GB37" i="27" s="1"/>
  <c r="GD37" i="27"/>
  <c r="GG37" i="27"/>
  <c r="GH37" i="27" s="1"/>
  <c r="GJ37" i="27"/>
  <c r="GM37" i="27"/>
  <c r="GN37" i="27" s="1"/>
  <c r="GP37" i="27"/>
  <c r="GA38" i="27"/>
  <c r="GD38" i="27"/>
  <c r="GE38" i="27" s="1"/>
  <c r="GG38" i="27"/>
  <c r="GJ38" i="27"/>
  <c r="GM38" i="27"/>
  <c r="GP38" i="27"/>
  <c r="GQ38" i="27" s="1"/>
  <c r="GA39" i="27"/>
  <c r="GB39" i="27" s="1"/>
  <c r="GD39" i="27"/>
  <c r="GE39" i="27" s="1"/>
  <c r="GG39" i="27"/>
  <c r="GH39" i="27" s="1"/>
  <c r="GJ39" i="27"/>
  <c r="GM39" i="27"/>
  <c r="GN39" i="27" s="1"/>
  <c r="GP39" i="27"/>
  <c r="GQ39" i="27" s="1"/>
  <c r="GA40" i="27"/>
  <c r="GB40" i="27" s="1"/>
  <c r="GD40" i="27"/>
  <c r="GE40" i="27" s="1"/>
  <c r="GG40" i="27"/>
  <c r="GH40" i="27" s="1"/>
  <c r="GJ40" i="27"/>
  <c r="GK40" i="27" s="1"/>
  <c r="GM40" i="27"/>
  <c r="GP40" i="27"/>
  <c r="GQ40" i="27" s="1"/>
  <c r="GA41" i="27"/>
  <c r="GD41" i="27"/>
  <c r="GG41" i="27"/>
  <c r="GH41" i="27" s="1"/>
  <c r="GJ41" i="27"/>
  <c r="GM41" i="27"/>
  <c r="GP41" i="27"/>
  <c r="GA42" i="27"/>
  <c r="GD42" i="27"/>
  <c r="GE42" i="27" s="1"/>
  <c r="GG42" i="27"/>
  <c r="GH42" i="27" s="1"/>
  <c r="GJ42" i="27"/>
  <c r="GK42" i="27" s="1"/>
  <c r="GM42" i="27"/>
  <c r="GP42" i="27"/>
  <c r="GQ42" i="27" s="1"/>
  <c r="GA43" i="27"/>
  <c r="GB43" i="27" s="1"/>
  <c r="GD43" i="27"/>
  <c r="GE43" i="27" s="1"/>
  <c r="GG43" i="27"/>
  <c r="GH43" i="27" s="1"/>
  <c r="GJ43" i="27"/>
  <c r="GM43" i="27"/>
  <c r="GN43" i="27" s="1"/>
  <c r="GP43" i="27"/>
  <c r="GQ43" i="27" s="1"/>
  <c r="GA44" i="27"/>
  <c r="GB44" i="27" s="1"/>
  <c r="GD44" i="27"/>
  <c r="GG44" i="27"/>
  <c r="GJ44" i="27"/>
  <c r="GK44" i="27" s="1"/>
  <c r="GM44" i="27"/>
  <c r="GN44" i="27" s="1"/>
  <c r="GP44" i="27"/>
  <c r="GA45" i="27"/>
  <c r="GB45" i="27" s="1"/>
  <c r="GD45" i="27"/>
  <c r="GG45" i="27"/>
  <c r="GH45" i="27" s="1"/>
  <c r="GJ45" i="27"/>
  <c r="GK45" i="27" s="1"/>
  <c r="GM45" i="27"/>
  <c r="GN45" i="27" s="1"/>
  <c r="GP45" i="27"/>
  <c r="GA46" i="27"/>
  <c r="GB46" i="27" s="1"/>
  <c r="GD46" i="27"/>
  <c r="GG46" i="27"/>
  <c r="GH46" i="27" s="1"/>
  <c r="GJ46" i="27"/>
  <c r="GK46" i="27" s="1"/>
  <c r="GM46" i="27"/>
  <c r="GN46" i="27" s="1"/>
  <c r="GP46" i="27"/>
  <c r="GA47" i="27"/>
  <c r="GB47" i="27" s="1"/>
  <c r="GD47" i="27"/>
  <c r="GE47" i="27" s="1"/>
  <c r="GG47" i="27"/>
  <c r="GJ47" i="27"/>
  <c r="GM47" i="27"/>
  <c r="GP47" i="27"/>
  <c r="GQ47" i="27" s="1"/>
  <c r="GA48" i="27"/>
  <c r="GB48" i="27" s="1"/>
  <c r="GD48" i="27"/>
  <c r="GE48" i="27" s="1"/>
  <c r="GG48" i="27"/>
  <c r="GJ48" i="27"/>
  <c r="GM48" i="27"/>
  <c r="GN48" i="27" s="1"/>
  <c r="GP48" i="27"/>
  <c r="GQ48" i="27" s="1"/>
  <c r="GA49" i="27"/>
  <c r="GB49" i="27" s="1"/>
  <c r="GD49" i="27"/>
  <c r="GE49" i="27" s="1"/>
  <c r="GG49" i="27"/>
  <c r="GH49" i="27" s="1"/>
  <c r="GJ49" i="27"/>
  <c r="GM49" i="27"/>
  <c r="GN49" i="27" s="1"/>
  <c r="GP49" i="27"/>
  <c r="GQ49" i="27" s="1"/>
  <c r="GA50" i="27"/>
  <c r="GD50" i="27"/>
  <c r="GE50" i="27" s="1"/>
  <c r="GG50" i="27"/>
  <c r="GH50" i="27" s="1"/>
  <c r="GJ50" i="27"/>
  <c r="GM50" i="27"/>
  <c r="GP50" i="27"/>
  <c r="GQ50" i="27" s="1"/>
  <c r="GA51" i="27"/>
  <c r="GB51" i="27" s="1"/>
  <c r="GD51" i="27"/>
  <c r="GE51" i="27" s="1"/>
  <c r="GG51" i="27"/>
  <c r="GH51" i="27" s="1"/>
  <c r="GJ51" i="27"/>
  <c r="GM51" i="27"/>
  <c r="GN51" i="27" s="1"/>
  <c r="GP51" i="27"/>
  <c r="GQ51" i="27" s="1"/>
  <c r="GA52" i="27"/>
  <c r="GB52" i="27" s="1"/>
  <c r="GD52" i="27"/>
  <c r="GE52" i="27" s="1"/>
  <c r="GG52" i="27"/>
  <c r="GJ52" i="27"/>
  <c r="GK52" i="27" s="1"/>
  <c r="GM52" i="27"/>
  <c r="GN52" i="27" s="1"/>
  <c r="GP52" i="27"/>
  <c r="GQ52" i="27" s="1"/>
  <c r="GQ2" i="27"/>
  <c r="GN2" i="27"/>
  <c r="GM2" i="27"/>
  <c r="GJ2" i="27"/>
  <c r="GH2" i="27"/>
  <c r="GG2" i="27"/>
  <c r="GE2" i="27"/>
  <c r="GD2" i="27"/>
  <c r="GB2" i="27"/>
  <c r="GA2" i="27"/>
  <c r="FY2" i="27"/>
  <c r="FX2" i="27"/>
  <c r="FV2" i="27"/>
  <c r="FU2" i="27"/>
  <c r="FS2" i="27"/>
  <c r="FR2" i="27"/>
  <c r="FI4" i="27"/>
  <c r="FJ4" i="27" s="1"/>
  <c r="FL4" i="27"/>
  <c r="FO4" i="27"/>
  <c r="FP4" i="27" s="1"/>
  <c r="FR4" i="27"/>
  <c r="FS4" i="27" s="1"/>
  <c r="FU4" i="27"/>
  <c r="FV4" i="27" s="1"/>
  <c r="FX4" i="27"/>
  <c r="FY4" i="27" s="1"/>
  <c r="FI5" i="27"/>
  <c r="FJ5" i="27" s="1"/>
  <c r="FL5" i="27"/>
  <c r="FO5" i="27"/>
  <c r="FP5" i="27" s="1"/>
  <c r="FR5" i="27"/>
  <c r="FS5" i="27" s="1"/>
  <c r="FU5" i="27"/>
  <c r="FV5" i="27" s="1"/>
  <c r="FX5" i="27"/>
  <c r="FI6" i="27"/>
  <c r="FJ6" i="27" s="1"/>
  <c r="FL6" i="27"/>
  <c r="FO6" i="27"/>
  <c r="FP6" i="27" s="1"/>
  <c r="FR6" i="27"/>
  <c r="FS6" i="27" s="1"/>
  <c r="FU6" i="27"/>
  <c r="FV6" i="27" s="1"/>
  <c r="FX6" i="27"/>
  <c r="FZ6" i="27" s="1"/>
  <c r="FI7" i="27"/>
  <c r="FJ7" i="27" s="1"/>
  <c r="FL7" i="27"/>
  <c r="FM7" i="27" s="1"/>
  <c r="FO7" i="27"/>
  <c r="FR7" i="27"/>
  <c r="FS7" i="27" s="1"/>
  <c r="FU7" i="27"/>
  <c r="FV7" i="27" s="1"/>
  <c r="FX7" i="27"/>
  <c r="FY7" i="27" s="1"/>
  <c r="FI8" i="27"/>
  <c r="FL8" i="27"/>
  <c r="FM8" i="27" s="1"/>
  <c r="FO8" i="27"/>
  <c r="FR8" i="27"/>
  <c r="FS8" i="27" s="1"/>
  <c r="FU8" i="27"/>
  <c r="FX8" i="27"/>
  <c r="FZ8" i="27" s="1"/>
  <c r="FI9" i="27"/>
  <c r="FJ9" i="27" s="1"/>
  <c r="FL9" i="27"/>
  <c r="FO9" i="27"/>
  <c r="FR9" i="27"/>
  <c r="FS9" i="27" s="1"/>
  <c r="FU9" i="27"/>
  <c r="FV9" i="27" s="1"/>
  <c r="FX9" i="27"/>
  <c r="FI10" i="27"/>
  <c r="FJ10" i="27" s="1"/>
  <c r="FL10" i="27"/>
  <c r="FM10" i="27" s="1"/>
  <c r="FO10" i="27"/>
  <c r="FP10" i="27" s="1"/>
  <c r="FR10" i="27"/>
  <c r="FS10" i="27" s="1"/>
  <c r="FU10" i="27"/>
  <c r="FV10" i="27" s="1"/>
  <c r="FX10" i="27"/>
  <c r="FY10" i="27" s="1"/>
  <c r="FI11" i="27"/>
  <c r="FJ11" i="27" s="1"/>
  <c r="FL11" i="27"/>
  <c r="FM11" i="27" s="1"/>
  <c r="FO11" i="27"/>
  <c r="FR11" i="27"/>
  <c r="FU11" i="27"/>
  <c r="FV11" i="27" s="1"/>
  <c r="FX11" i="27"/>
  <c r="FY11" i="27" s="1"/>
  <c r="FI12" i="27"/>
  <c r="FJ12" i="27" s="1"/>
  <c r="FL12" i="27"/>
  <c r="FM12" i="27" s="1"/>
  <c r="FO12" i="27"/>
  <c r="FR12" i="27"/>
  <c r="FT12" i="27" s="1"/>
  <c r="FU12" i="27"/>
  <c r="FV12" i="27" s="1"/>
  <c r="FX12" i="27"/>
  <c r="FY12" i="27" s="1"/>
  <c r="FI13" i="27"/>
  <c r="FJ13" i="27" s="1"/>
  <c r="FL13" i="27"/>
  <c r="FM13" i="27" s="1"/>
  <c r="FO13" i="27"/>
  <c r="FP13" i="27" s="1"/>
  <c r="FR13" i="27"/>
  <c r="FS13" i="27" s="1"/>
  <c r="FU13" i="27"/>
  <c r="FV13" i="27" s="1"/>
  <c r="FX13" i="27"/>
  <c r="FY13" i="27" s="1"/>
  <c r="FI14" i="27"/>
  <c r="FL14" i="27"/>
  <c r="FM14" i="27" s="1"/>
  <c r="FO14" i="27"/>
  <c r="FR14" i="27"/>
  <c r="FS14" i="27" s="1"/>
  <c r="FU14" i="27"/>
  <c r="FW14" i="27" s="1"/>
  <c r="FX14" i="27"/>
  <c r="FY14" i="27" s="1"/>
  <c r="FI15" i="27"/>
  <c r="FL15" i="27"/>
  <c r="FO15" i="27"/>
  <c r="FP15" i="27" s="1"/>
  <c r="FR15" i="27"/>
  <c r="FS15" i="27" s="1"/>
  <c r="FU15" i="27"/>
  <c r="FX15" i="27"/>
  <c r="FI16" i="27"/>
  <c r="FJ16" i="27" s="1"/>
  <c r="FL16" i="27"/>
  <c r="FM16" i="27" s="1"/>
  <c r="FO16" i="27"/>
  <c r="FP16" i="27" s="1"/>
  <c r="FR16" i="27"/>
  <c r="FS16" i="27" s="1"/>
  <c r="FU16" i="27"/>
  <c r="FV16" i="27" s="1"/>
  <c r="FX16" i="27"/>
  <c r="FY16" i="27" s="1"/>
  <c r="FI17" i="27"/>
  <c r="FJ17" i="27" s="1"/>
  <c r="FL17" i="27"/>
  <c r="FO17" i="27"/>
  <c r="FP17" i="27" s="1"/>
  <c r="FR17" i="27"/>
  <c r="FS17" i="27" s="1"/>
  <c r="FU17" i="27"/>
  <c r="FV17" i="27" s="1"/>
  <c r="FX17" i="27"/>
  <c r="FI18" i="27"/>
  <c r="FJ18" i="27" s="1"/>
  <c r="FL18" i="27"/>
  <c r="FO18" i="27"/>
  <c r="FR18" i="27"/>
  <c r="FS18" i="27" s="1"/>
  <c r="FU18" i="27"/>
  <c r="FX18" i="27"/>
  <c r="FZ18" i="27" s="1"/>
  <c r="FI19" i="27"/>
  <c r="FJ19" i="27" s="1"/>
  <c r="FL19" i="27"/>
  <c r="FO19" i="27"/>
  <c r="FP19" i="27" s="1"/>
  <c r="FR19" i="27"/>
  <c r="FS19" i="27" s="1"/>
  <c r="FU19" i="27"/>
  <c r="FV19" i="27" s="1"/>
  <c r="FX19" i="27"/>
  <c r="FI20" i="27"/>
  <c r="FL20" i="27"/>
  <c r="FM20" i="27" s="1"/>
  <c r="FO20" i="27"/>
  <c r="FR20" i="27"/>
  <c r="FS20" i="27" s="1"/>
  <c r="FU20" i="27"/>
  <c r="FV20" i="27" s="1"/>
  <c r="FX20" i="27"/>
  <c r="FZ20" i="27" s="1"/>
  <c r="FI21" i="27"/>
  <c r="FJ21" i="27" s="1"/>
  <c r="FL21" i="27"/>
  <c r="FM21" i="27" s="1"/>
  <c r="FO21" i="27"/>
  <c r="FR21" i="27"/>
  <c r="FU21" i="27"/>
  <c r="FV21" i="27" s="1"/>
  <c r="FX21" i="27"/>
  <c r="FI22" i="27"/>
  <c r="FJ22" i="27" s="1"/>
  <c r="FL22" i="27"/>
  <c r="FM22" i="27" s="1"/>
  <c r="FO22" i="27"/>
  <c r="FR22" i="27"/>
  <c r="FS22" i="27" s="1"/>
  <c r="FU22" i="27"/>
  <c r="FV22" i="27" s="1"/>
  <c r="FX22" i="27"/>
  <c r="FY22" i="27" s="1"/>
  <c r="FI23" i="27"/>
  <c r="FL23" i="27"/>
  <c r="FO23" i="27"/>
  <c r="FR23" i="27"/>
  <c r="FU23" i="27"/>
  <c r="FV23" i="27" s="1"/>
  <c r="FX23" i="27"/>
  <c r="FY23" i="27" s="1"/>
  <c r="FI24" i="27"/>
  <c r="FL24" i="27"/>
  <c r="FM24" i="27" s="1"/>
  <c r="FO24" i="27"/>
  <c r="FR24" i="27"/>
  <c r="FT24" i="27" s="1"/>
  <c r="FU24" i="27"/>
  <c r="FW24" i="27" s="1"/>
  <c r="FX24" i="27"/>
  <c r="FY24" i="27" s="1"/>
  <c r="FI25" i="27"/>
  <c r="FJ25" i="27" s="1"/>
  <c r="FL25" i="27"/>
  <c r="FM25" i="27" s="1"/>
  <c r="FO25" i="27"/>
  <c r="FP25" i="27" s="1"/>
  <c r="FR25" i="27"/>
  <c r="FU25" i="27"/>
  <c r="FV25" i="27" s="1"/>
  <c r="FX25" i="27"/>
  <c r="FY25" i="27" s="1"/>
  <c r="FI26" i="27"/>
  <c r="FL26" i="27"/>
  <c r="FM26" i="27" s="1"/>
  <c r="FO26" i="27"/>
  <c r="FP26" i="27" s="1"/>
  <c r="FR26" i="27"/>
  <c r="FS26" i="27" s="1"/>
  <c r="FU26" i="27"/>
  <c r="FW26" i="27" s="1"/>
  <c r="FX26" i="27"/>
  <c r="FY26" i="27" s="1"/>
  <c r="FI27" i="27"/>
  <c r="FJ27" i="27" s="1"/>
  <c r="FL27" i="27"/>
  <c r="FO27" i="27"/>
  <c r="FP27" i="27" s="1"/>
  <c r="FR27" i="27"/>
  <c r="FS27" i="27" s="1"/>
  <c r="FU27" i="27"/>
  <c r="FV27" i="27" s="1"/>
  <c r="FX27" i="27"/>
  <c r="FI28" i="27"/>
  <c r="FL28" i="27"/>
  <c r="FM28" i="27" s="1"/>
  <c r="FO28" i="27"/>
  <c r="FR28" i="27"/>
  <c r="FS28" i="27" s="1"/>
  <c r="FU28" i="27"/>
  <c r="FW28" i="27" s="1"/>
  <c r="FX28" i="27"/>
  <c r="FI29" i="27"/>
  <c r="FJ29" i="27" s="1"/>
  <c r="FL29" i="27"/>
  <c r="FO29" i="27"/>
  <c r="FP29" i="27" s="1"/>
  <c r="FR29" i="27"/>
  <c r="FS29" i="27" s="1"/>
  <c r="FU29" i="27"/>
  <c r="FX29" i="27"/>
  <c r="FI30" i="27"/>
  <c r="FJ30" i="27" s="1"/>
  <c r="FL30" i="27"/>
  <c r="FM30" i="27" s="1"/>
  <c r="FO30" i="27"/>
  <c r="FR30" i="27"/>
  <c r="FS30" i="27" s="1"/>
  <c r="FU30" i="27"/>
  <c r="FW30" i="27" s="1"/>
  <c r="FX30" i="27"/>
  <c r="FZ30" i="27" s="1"/>
  <c r="FI31" i="27"/>
  <c r="FJ31" i="27" s="1"/>
  <c r="FL31" i="27"/>
  <c r="FO31" i="27"/>
  <c r="FP31" i="27" s="1"/>
  <c r="FR31" i="27"/>
  <c r="FU31" i="27"/>
  <c r="FV31" i="27" s="1"/>
  <c r="FX31" i="27"/>
  <c r="FI32" i="27"/>
  <c r="FL32" i="27"/>
  <c r="FM32" i="27" s="1"/>
  <c r="FO32" i="27"/>
  <c r="FR32" i="27"/>
  <c r="FS32" i="27" s="1"/>
  <c r="FU32" i="27"/>
  <c r="FX32" i="27"/>
  <c r="FY32" i="27" s="1"/>
  <c r="FI33" i="27"/>
  <c r="FJ33" i="27" s="1"/>
  <c r="FL33" i="27"/>
  <c r="FO33" i="27"/>
  <c r="FP33" i="27" s="1"/>
  <c r="FR33" i="27"/>
  <c r="FS33" i="27" s="1"/>
  <c r="FU33" i="27"/>
  <c r="FV33" i="27" s="1"/>
  <c r="FX33" i="27"/>
  <c r="FY33" i="27" s="1"/>
  <c r="FI34" i="27"/>
  <c r="FJ34" i="27" s="1"/>
  <c r="FL34" i="27"/>
  <c r="FM34" i="27" s="1"/>
  <c r="FO34" i="27"/>
  <c r="FQ34" i="27" s="1"/>
  <c r="FR34" i="27"/>
  <c r="FS34" i="27" s="1"/>
  <c r="FU34" i="27"/>
  <c r="FV34" i="27" s="1"/>
  <c r="FX34" i="27"/>
  <c r="FY34" i="27" s="1"/>
  <c r="FI35" i="27"/>
  <c r="FJ35" i="27" s="1"/>
  <c r="FL35" i="27"/>
  <c r="FO35" i="27"/>
  <c r="FR35" i="27"/>
  <c r="FU35" i="27"/>
  <c r="FV35" i="27" s="1"/>
  <c r="FX35" i="27"/>
  <c r="FY35" i="27" s="1"/>
  <c r="FI36" i="27"/>
  <c r="FJ36" i="27" s="1"/>
  <c r="FL36" i="27"/>
  <c r="FM36" i="27" s="1"/>
  <c r="FO36" i="27"/>
  <c r="FQ36" i="27" s="1"/>
  <c r="FR36" i="27"/>
  <c r="FS36" i="27" s="1"/>
  <c r="FU36" i="27"/>
  <c r="FV36" i="27" s="1"/>
  <c r="FX36" i="27"/>
  <c r="FY36" i="27" s="1"/>
  <c r="FI37" i="27"/>
  <c r="FJ37" i="27" s="1"/>
  <c r="FL37" i="27"/>
  <c r="FO37" i="27"/>
  <c r="FP37" i="27" s="1"/>
  <c r="FR37" i="27"/>
  <c r="FU37" i="27"/>
  <c r="FV37" i="27" s="1"/>
  <c r="FX37" i="27"/>
  <c r="FY37" i="27" s="1"/>
  <c r="FI38" i="27"/>
  <c r="FJ38" i="27"/>
  <c r="FL38" i="27"/>
  <c r="FM38" i="27" s="1"/>
  <c r="FO38" i="27"/>
  <c r="FQ38" i="27" s="1"/>
  <c r="FR38" i="27"/>
  <c r="FS38" i="27" s="1"/>
  <c r="FU38" i="27"/>
  <c r="FW38" i="27" s="1"/>
  <c r="FX38" i="27"/>
  <c r="FY38" i="27" s="1"/>
  <c r="FI39" i="27"/>
  <c r="FJ39" i="27" s="1"/>
  <c r="FL39" i="27"/>
  <c r="FM39" i="27" s="1"/>
  <c r="FO39" i="27"/>
  <c r="FP39" i="27" s="1"/>
  <c r="FR39" i="27"/>
  <c r="FS39" i="27" s="1"/>
  <c r="FU39" i="27"/>
  <c r="FX39" i="27"/>
  <c r="FY39" i="27" s="1"/>
  <c r="FI40" i="27"/>
  <c r="FL40" i="27"/>
  <c r="FM40" i="27" s="1"/>
  <c r="FO40" i="27"/>
  <c r="FP40" i="27" s="1"/>
  <c r="FR40" i="27"/>
  <c r="FS40" i="27" s="1"/>
  <c r="FU40" i="27"/>
  <c r="FW40" i="27" s="1"/>
  <c r="FX40" i="27"/>
  <c r="FI41" i="27"/>
  <c r="FJ41" i="27" s="1"/>
  <c r="FL41" i="27"/>
  <c r="FO41" i="27"/>
  <c r="FP41" i="27" s="1"/>
  <c r="FR41" i="27"/>
  <c r="FU41" i="27"/>
  <c r="FV41" i="27" s="1"/>
  <c r="FX41" i="27"/>
  <c r="FI42" i="27"/>
  <c r="FL42" i="27"/>
  <c r="FM42" i="27" s="1"/>
  <c r="FO42" i="27"/>
  <c r="FP42" i="27" s="1"/>
  <c r="FR42" i="27"/>
  <c r="FS42" i="27" s="1"/>
  <c r="FU42" i="27"/>
  <c r="FX42" i="27"/>
  <c r="FY42" i="27" s="1"/>
  <c r="FI43" i="27"/>
  <c r="FJ43" i="27" s="1"/>
  <c r="FL43" i="27"/>
  <c r="FO43" i="27"/>
  <c r="FR43" i="27"/>
  <c r="FU43" i="27"/>
  <c r="FV43" i="27" s="1"/>
  <c r="FX43" i="27"/>
  <c r="FI44" i="27"/>
  <c r="FL44" i="27"/>
  <c r="FM44" i="27" s="1"/>
  <c r="FO44" i="27"/>
  <c r="FQ44" i="27" s="1"/>
  <c r="FR44" i="27"/>
  <c r="FS44" i="27" s="1"/>
  <c r="FU44" i="27"/>
  <c r="FV44" i="27" s="1"/>
  <c r="FX44" i="27"/>
  <c r="FY44" i="27" s="1"/>
  <c r="FI45" i="27"/>
  <c r="FJ45" i="27" s="1"/>
  <c r="FL45" i="27"/>
  <c r="FM45" i="27" s="1"/>
  <c r="FO45" i="27"/>
  <c r="FR45" i="27"/>
  <c r="FS45" i="27" s="1"/>
  <c r="FU45" i="27"/>
  <c r="FV45" i="27" s="1"/>
  <c r="FX45" i="27"/>
  <c r="FY45" i="27" s="1"/>
  <c r="FI46" i="27"/>
  <c r="FL46" i="27"/>
  <c r="FM46" i="27" s="1"/>
  <c r="FO46" i="27"/>
  <c r="FR46" i="27"/>
  <c r="FS46" i="27" s="1"/>
  <c r="FU46" i="27"/>
  <c r="FV46" i="27" s="1"/>
  <c r="FX46" i="27"/>
  <c r="FY46" i="27" s="1"/>
  <c r="FI47" i="27"/>
  <c r="FJ47" i="27" s="1"/>
  <c r="FL47" i="27"/>
  <c r="FM47" i="27" s="1"/>
  <c r="FO47" i="27"/>
  <c r="FP47" i="27" s="1"/>
  <c r="FR47" i="27"/>
  <c r="FU47" i="27"/>
  <c r="FV47" i="27" s="1"/>
  <c r="FX47" i="27"/>
  <c r="FI48" i="27"/>
  <c r="FL48" i="27"/>
  <c r="FM48" i="27" s="1"/>
  <c r="FO48" i="27"/>
  <c r="FP48" i="27" s="1"/>
  <c r="FR48" i="27"/>
  <c r="FT48" i="27" s="1"/>
  <c r="FU48" i="27"/>
  <c r="FW48" i="27" s="1"/>
  <c r="FX48" i="27"/>
  <c r="FY48" i="27" s="1"/>
  <c r="FI49" i="27"/>
  <c r="FJ49" i="27" s="1"/>
  <c r="FL49" i="27"/>
  <c r="FM49" i="27" s="1"/>
  <c r="FO49" i="27"/>
  <c r="FP49" i="27" s="1"/>
  <c r="FR49" i="27"/>
  <c r="FU49" i="27"/>
  <c r="FX49" i="27"/>
  <c r="FI50" i="27"/>
  <c r="FL50" i="27"/>
  <c r="FM50" i="27" s="1"/>
  <c r="FO50" i="27"/>
  <c r="FP50" i="27" s="1"/>
  <c r="FR50" i="27"/>
  <c r="FS50" i="27" s="1"/>
  <c r="FU50" i="27"/>
  <c r="FW50" i="27" s="1"/>
  <c r="FX50" i="27"/>
  <c r="FY50" i="27" s="1"/>
  <c r="FI51" i="27"/>
  <c r="FL51" i="27"/>
  <c r="FO51" i="27"/>
  <c r="FP51" i="27" s="1"/>
  <c r="FR51" i="27"/>
  <c r="FS51" i="27" s="1"/>
  <c r="FU51" i="27"/>
  <c r="FV51" i="27" s="1"/>
  <c r="FX51" i="27"/>
  <c r="FY51" i="27" s="1"/>
  <c r="FI52" i="27"/>
  <c r="FL52" i="27"/>
  <c r="FM52" i="27" s="1"/>
  <c r="FO52" i="27"/>
  <c r="FP52" i="27" s="1"/>
  <c r="FR52" i="27"/>
  <c r="FS52" i="27" s="1"/>
  <c r="FU52" i="27"/>
  <c r="FW52" i="27" s="1"/>
  <c r="FX52" i="27"/>
  <c r="FY52" i="27" s="1"/>
  <c r="FP2" i="27"/>
  <c r="FO2" i="27"/>
  <c r="FM2" i="27"/>
  <c r="FL2" i="27"/>
  <c r="FJ2" i="27"/>
  <c r="FI2" i="27"/>
  <c r="ET4" i="27"/>
  <c r="EU4" i="27" s="1"/>
  <c r="EW4" i="27"/>
  <c r="EX4" i="27" s="1"/>
  <c r="EZ4" i="27"/>
  <c r="FA4" i="27" s="1"/>
  <c r="FC4" i="27"/>
  <c r="FD4" i="27" s="1"/>
  <c r="FF4" i="27"/>
  <c r="FG4" i="27" s="1"/>
  <c r="ET5" i="27"/>
  <c r="EU5" i="27" s="1"/>
  <c r="EW5" i="27"/>
  <c r="EX5" i="27" s="1"/>
  <c r="EZ5" i="27"/>
  <c r="FA5" i="27" s="1"/>
  <c r="FC5" i="27"/>
  <c r="FF5" i="27"/>
  <c r="ET6" i="27"/>
  <c r="EU6" i="27" s="1"/>
  <c r="EW6" i="27"/>
  <c r="EX6" i="27" s="1"/>
  <c r="EZ6" i="27"/>
  <c r="FA6" i="27" s="1"/>
  <c r="FC6" i="27"/>
  <c r="FD6" i="27" s="1"/>
  <c r="FF6" i="27"/>
  <c r="FG6" i="27" s="1"/>
  <c r="ET7" i="27"/>
  <c r="EW7" i="27"/>
  <c r="EZ7" i="27"/>
  <c r="FA7" i="27" s="1"/>
  <c r="FC7" i="27"/>
  <c r="FD7" i="27" s="1"/>
  <c r="FF7" i="27"/>
  <c r="ET8" i="27"/>
  <c r="EU8" i="27" s="1"/>
  <c r="EW8" i="27"/>
  <c r="EX8" i="27" s="1"/>
  <c r="EZ8" i="27"/>
  <c r="FC8" i="27"/>
  <c r="FD8" i="27" s="1"/>
  <c r="FF8" i="27"/>
  <c r="FG8" i="27" s="1"/>
  <c r="ET9" i="27"/>
  <c r="EU9" i="27" s="1"/>
  <c r="EW9" i="27"/>
  <c r="EX9" i="27" s="1"/>
  <c r="EZ9" i="27"/>
  <c r="FA9" i="27" s="1"/>
  <c r="FC9" i="27"/>
  <c r="FD9" i="27" s="1"/>
  <c r="FF9" i="27"/>
  <c r="ET10" i="27"/>
  <c r="EW10" i="27"/>
  <c r="EX10" i="27" s="1"/>
  <c r="EZ10" i="27"/>
  <c r="FA10" i="27" s="1"/>
  <c r="FC10" i="27"/>
  <c r="FD10" i="27" s="1"/>
  <c r="FF10" i="27"/>
  <c r="FG10" i="27" s="1"/>
  <c r="ET11" i="27"/>
  <c r="EU11" i="27" s="1"/>
  <c r="EW11" i="27"/>
  <c r="EZ11" i="27"/>
  <c r="FC11" i="27"/>
  <c r="FD11" i="27" s="1"/>
  <c r="FF11" i="27"/>
  <c r="FH11" i="27" s="1"/>
  <c r="ET12" i="27"/>
  <c r="EU12" i="27" s="1"/>
  <c r="EW12" i="27"/>
  <c r="EX12" i="27" s="1"/>
  <c r="EZ12" i="27"/>
  <c r="FA12" i="27" s="1"/>
  <c r="FC12" i="27"/>
  <c r="FD12" i="27" s="1"/>
  <c r="FF12" i="27"/>
  <c r="FG12" i="27" s="1"/>
  <c r="ET13" i="27"/>
  <c r="EU13" i="27" s="1"/>
  <c r="EW13" i="27"/>
  <c r="EX13" i="27" s="1"/>
  <c r="EZ13" i="27"/>
  <c r="FA13" i="27" s="1"/>
  <c r="FC13" i="27"/>
  <c r="FF13" i="27"/>
  <c r="ET14" i="27"/>
  <c r="EW14" i="27"/>
  <c r="EX14" i="27" s="1"/>
  <c r="EZ14" i="27"/>
  <c r="FC14" i="27"/>
  <c r="FD14" i="27" s="1"/>
  <c r="FF14" i="27"/>
  <c r="ET15" i="27"/>
  <c r="EU15" i="27" s="1"/>
  <c r="EW15" i="27"/>
  <c r="EX15" i="27" s="1"/>
  <c r="EZ15" i="27"/>
  <c r="FA15" i="27" s="1"/>
  <c r="FC15" i="27"/>
  <c r="FD15" i="27" s="1"/>
  <c r="FF15" i="27"/>
  <c r="ET16" i="27"/>
  <c r="EU16" i="27" s="1"/>
  <c r="EW16" i="27"/>
  <c r="EZ16" i="27"/>
  <c r="FA16" i="27" s="1"/>
  <c r="FC16" i="27"/>
  <c r="FD16" i="27" s="1"/>
  <c r="FF16" i="27"/>
  <c r="FG16" i="27" s="1"/>
  <c r="ET17" i="27"/>
  <c r="EW17" i="27"/>
  <c r="EZ17" i="27"/>
  <c r="FA17" i="27" s="1"/>
  <c r="FC17" i="27"/>
  <c r="FF17" i="27"/>
  <c r="ET18" i="27"/>
  <c r="EU18" i="27" s="1"/>
  <c r="EW18" i="27"/>
  <c r="EZ18" i="27"/>
  <c r="FA18" i="27" s="1"/>
  <c r="FC18" i="27"/>
  <c r="FD18" i="27" s="1"/>
  <c r="FF18" i="27"/>
  <c r="FH18" i="27" s="1"/>
  <c r="ET19" i="27"/>
  <c r="EU19" i="27" s="1"/>
  <c r="EW19" i="27"/>
  <c r="EX19" i="27" s="1"/>
  <c r="EZ19" i="27"/>
  <c r="FA19" i="27" s="1"/>
  <c r="FC19" i="27"/>
  <c r="FD19" i="27" s="1"/>
  <c r="FF19" i="27"/>
  <c r="ET20" i="27"/>
  <c r="EW20" i="27"/>
  <c r="EX20" i="27" s="1"/>
  <c r="EZ20" i="27"/>
  <c r="FC20" i="27"/>
  <c r="FD20" i="27" s="1"/>
  <c r="FF20" i="27"/>
  <c r="FG20" i="27" s="1"/>
  <c r="ET21" i="27"/>
  <c r="EW21" i="27"/>
  <c r="EX21" i="27" s="1"/>
  <c r="EZ21" i="27"/>
  <c r="FA21" i="27" s="1"/>
  <c r="FC21" i="27"/>
  <c r="FD21" i="27" s="1"/>
  <c r="FF21" i="27"/>
  <c r="ET22" i="27"/>
  <c r="EW22" i="27"/>
  <c r="EX22" i="27" s="1"/>
  <c r="EZ22" i="27"/>
  <c r="FA22" i="27" s="1"/>
  <c r="FC22" i="27"/>
  <c r="FD22" i="27" s="1"/>
  <c r="FF22" i="27"/>
  <c r="ET23" i="27"/>
  <c r="EU23" i="27" s="1"/>
  <c r="EW23" i="27"/>
  <c r="EZ23" i="27"/>
  <c r="FA23" i="27" s="1"/>
  <c r="FC23" i="27"/>
  <c r="FD23" i="27" s="1"/>
  <c r="FF23" i="27"/>
  <c r="FH23" i="27" s="1"/>
  <c r="ET24" i="27"/>
  <c r="EU24" i="27" s="1"/>
  <c r="EW24" i="27"/>
  <c r="EX24" i="27" s="1"/>
  <c r="EZ24" i="27"/>
  <c r="FA24" i="27" s="1"/>
  <c r="FC24" i="27"/>
  <c r="FD24" i="27" s="1"/>
  <c r="FF24" i="27"/>
  <c r="FG24" i="27" s="1"/>
  <c r="ET25" i="27"/>
  <c r="EU25" i="27" s="1"/>
  <c r="EW25" i="27"/>
  <c r="EX25" i="27" s="1"/>
  <c r="EZ25" i="27"/>
  <c r="FA25" i="27" s="1"/>
  <c r="FC25" i="27"/>
  <c r="FD25" i="27" s="1"/>
  <c r="FF25" i="27"/>
  <c r="ET26" i="27"/>
  <c r="EW26" i="27"/>
  <c r="EZ26" i="27"/>
  <c r="FC26" i="27"/>
  <c r="FD26" i="27" s="1"/>
  <c r="FF26" i="27"/>
  <c r="ET27" i="27"/>
  <c r="EU27" i="27" s="1"/>
  <c r="EW27" i="27"/>
  <c r="EX27" i="27" s="1"/>
  <c r="EZ27" i="27"/>
  <c r="FA27" i="27" s="1"/>
  <c r="FC27" i="27"/>
  <c r="FD27" i="27" s="1"/>
  <c r="FF27" i="27"/>
  <c r="ET28" i="27"/>
  <c r="EU28" i="27" s="1"/>
  <c r="EW28" i="27"/>
  <c r="EX28" i="27" s="1"/>
  <c r="EZ28" i="27"/>
  <c r="FA28" i="27" s="1"/>
  <c r="FC28" i="27"/>
  <c r="FD28" i="27" s="1"/>
  <c r="FF28" i="27"/>
  <c r="FG28" i="27" s="1"/>
  <c r="ET29" i="27"/>
  <c r="EU29" i="27" s="1"/>
  <c r="EW29" i="27"/>
  <c r="EX29" i="27" s="1"/>
  <c r="EZ29" i="27"/>
  <c r="FA29" i="27" s="1"/>
  <c r="FC29" i="27"/>
  <c r="FF29" i="27"/>
  <c r="ET30" i="27"/>
  <c r="EU30" i="27" s="1"/>
  <c r="EW30" i="27"/>
  <c r="EX30" i="27" s="1"/>
  <c r="EZ30" i="27"/>
  <c r="FA30" i="27" s="1"/>
  <c r="FC30" i="27"/>
  <c r="FD30" i="27" s="1"/>
  <c r="FF30" i="27"/>
  <c r="FG30" i="27" s="1"/>
  <c r="ET31" i="27"/>
  <c r="EU31" i="27" s="1"/>
  <c r="EW31" i="27"/>
  <c r="EZ31" i="27"/>
  <c r="FA31" i="27" s="1"/>
  <c r="FC31" i="27"/>
  <c r="FD31" i="27" s="1"/>
  <c r="FF31" i="27"/>
  <c r="ET32" i="27"/>
  <c r="EW32" i="27"/>
  <c r="EX32" i="27" s="1"/>
  <c r="EZ32" i="27"/>
  <c r="FC32" i="27"/>
  <c r="FF32" i="27"/>
  <c r="FG32" i="27" s="1"/>
  <c r="ET33" i="27"/>
  <c r="EU33" i="27" s="1"/>
  <c r="EW33" i="27"/>
  <c r="EX33" i="27" s="1"/>
  <c r="EZ33" i="27"/>
  <c r="FA33" i="27" s="1"/>
  <c r="FC33" i="27"/>
  <c r="FD33" i="27" s="1"/>
  <c r="FF33" i="27"/>
  <c r="ET34" i="27"/>
  <c r="EW34" i="27"/>
  <c r="EX34" i="27" s="1"/>
  <c r="EZ34" i="27"/>
  <c r="FA34" i="27" s="1"/>
  <c r="FC34" i="27"/>
  <c r="FD34" i="27" s="1"/>
  <c r="FF34" i="27"/>
  <c r="ET35" i="27"/>
  <c r="EU35" i="27" s="1"/>
  <c r="EW35" i="27"/>
  <c r="EZ35" i="27"/>
  <c r="FC35" i="27"/>
  <c r="FF35" i="27"/>
  <c r="FH35" i="27" s="1"/>
  <c r="ET36" i="27"/>
  <c r="EU36" i="27" s="1"/>
  <c r="EW36" i="27"/>
  <c r="EX36" i="27" s="1"/>
  <c r="EZ36" i="27"/>
  <c r="FA36" i="27" s="1"/>
  <c r="FC36" i="27"/>
  <c r="FD36" i="27" s="1"/>
  <c r="FF36" i="27"/>
  <c r="FG36" i="27" s="1"/>
  <c r="ET37" i="27"/>
  <c r="EW37" i="27"/>
  <c r="EX37" i="27" s="1"/>
  <c r="EZ37" i="27"/>
  <c r="FA37" i="27" s="1"/>
  <c r="FC37" i="27"/>
  <c r="FF37" i="27"/>
  <c r="ET38" i="27"/>
  <c r="EW38" i="27"/>
  <c r="EZ38" i="27"/>
  <c r="FA38" i="27" s="1"/>
  <c r="FC38" i="27"/>
  <c r="FD38" i="27" s="1"/>
  <c r="FF38" i="27"/>
  <c r="ET39" i="27"/>
  <c r="EU39" i="27" s="1"/>
  <c r="EW39" i="27"/>
  <c r="EX39" i="27" s="1"/>
  <c r="EZ39" i="27"/>
  <c r="FA39" i="27" s="1"/>
  <c r="FC39" i="27"/>
  <c r="FD39" i="27" s="1"/>
  <c r="FF39" i="27"/>
  <c r="ET40" i="27"/>
  <c r="EW40" i="27"/>
  <c r="EX40" i="27" s="1"/>
  <c r="EZ40" i="27"/>
  <c r="FC40" i="27"/>
  <c r="FD40" i="27" s="1"/>
  <c r="FF40" i="27"/>
  <c r="FG40" i="27" s="1"/>
  <c r="ET41" i="27"/>
  <c r="EU41" i="27" s="1"/>
  <c r="EW41" i="27"/>
  <c r="EX41" i="27" s="1"/>
  <c r="EZ41" i="27"/>
  <c r="FA41" i="27" s="1"/>
  <c r="FC41" i="27"/>
  <c r="FF41" i="27"/>
  <c r="ET42" i="27"/>
  <c r="EW42" i="27"/>
  <c r="EX42" i="27" s="1"/>
  <c r="EZ42" i="27"/>
  <c r="FA42" i="27" s="1"/>
  <c r="FC42" i="27"/>
  <c r="FD42" i="27" s="1"/>
  <c r="FF42" i="27"/>
  <c r="FG42" i="27" s="1"/>
  <c r="ET43" i="27"/>
  <c r="EU43" i="27" s="1"/>
  <c r="EW43" i="27"/>
  <c r="EX43" i="27" s="1"/>
  <c r="EZ43" i="27"/>
  <c r="FA43" i="27" s="1"/>
  <c r="FC43" i="27"/>
  <c r="FD43" i="27" s="1"/>
  <c r="FF43" i="27"/>
  <c r="ET44" i="27"/>
  <c r="EW44" i="27"/>
  <c r="EX44" i="27" s="1"/>
  <c r="EZ44" i="27"/>
  <c r="FC44" i="27"/>
  <c r="FF44" i="27"/>
  <c r="FG44" i="27" s="1"/>
  <c r="ET45" i="27"/>
  <c r="EU45" i="27" s="1"/>
  <c r="EW45" i="27"/>
  <c r="EX45" i="27" s="1"/>
  <c r="EZ45" i="27"/>
  <c r="FA45" i="27" s="1"/>
  <c r="FC45" i="27"/>
  <c r="FD45" i="27" s="1"/>
  <c r="FF45" i="27"/>
  <c r="ET46" i="27"/>
  <c r="EW46" i="27"/>
  <c r="EX46" i="27" s="1"/>
  <c r="EZ46" i="27"/>
  <c r="FA46" i="27" s="1"/>
  <c r="FC46" i="27"/>
  <c r="FD46" i="27" s="1"/>
  <c r="FF46" i="27"/>
  <c r="ET47" i="27"/>
  <c r="EU47" i="27" s="1"/>
  <c r="EW47" i="27"/>
  <c r="EZ47" i="27"/>
  <c r="FC47" i="27"/>
  <c r="FF47" i="27"/>
  <c r="FH47" i="27" s="1"/>
  <c r="ET48" i="27"/>
  <c r="EU48" i="27" s="1"/>
  <c r="EW48" i="27"/>
  <c r="EX48" i="27" s="1"/>
  <c r="EZ48" i="27"/>
  <c r="FA48" i="27" s="1"/>
  <c r="FC48" i="27"/>
  <c r="FD48" i="27" s="1"/>
  <c r="FF48" i="27"/>
  <c r="FG48" i="27" s="1"/>
  <c r="ET49" i="27"/>
  <c r="EU49" i="27" s="1"/>
  <c r="EW49" i="27"/>
  <c r="EX49" i="27" s="1"/>
  <c r="EZ49" i="27"/>
  <c r="FA49" i="27" s="1"/>
  <c r="FC49" i="27"/>
  <c r="FF49" i="27"/>
  <c r="ET50" i="27"/>
  <c r="EW50" i="27"/>
  <c r="EZ50" i="27"/>
  <c r="FA50" i="27" s="1"/>
  <c r="FC50" i="27"/>
  <c r="FD50" i="27" s="1"/>
  <c r="FF50" i="27"/>
  <c r="ET51" i="27"/>
  <c r="EU51" i="27" s="1"/>
  <c r="EW51" i="27"/>
  <c r="EX51" i="27" s="1"/>
  <c r="EZ51" i="27"/>
  <c r="FA51" i="27" s="1"/>
  <c r="FC51" i="27"/>
  <c r="FD51" i="27" s="1"/>
  <c r="FF51" i="27"/>
  <c r="ET52" i="27"/>
  <c r="EU52" i="27" s="1"/>
  <c r="EW52" i="27"/>
  <c r="EZ52" i="27"/>
  <c r="FA52" i="27" s="1"/>
  <c r="FC52" i="27"/>
  <c r="FD52" i="27" s="1"/>
  <c r="FF52" i="27"/>
  <c r="FH52" i="27" s="1"/>
  <c r="FF2" i="27"/>
  <c r="FD2" i="27"/>
  <c r="FC2" i="27"/>
  <c r="FA2" i="27"/>
  <c r="EZ2" i="27"/>
  <c r="EW2" i="27"/>
  <c r="EU2" i="27"/>
  <c r="ET2" i="27"/>
  <c r="EQ4" i="27"/>
  <c r="ER4" i="27" s="1"/>
  <c r="EQ5" i="27"/>
  <c r="ER5" i="27" s="1"/>
  <c r="EQ6" i="27"/>
  <c r="ER6" i="27" s="1"/>
  <c r="EQ7" i="27"/>
  <c r="ER7" i="27" s="1"/>
  <c r="EQ8" i="27"/>
  <c r="EQ9" i="27"/>
  <c r="ER9" i="27" s="1"/>
  <c r="EQ10" i="27"/>
  <c r="ER10" i="27" s="1"/>
  <c r="EQ11" i="27"/>
  <c r="ER11" i="27" s="1"/>
  <c r="EQ12" i="27"/>
  <c r="EQ13" i="27"/>
  <c r="ER13" i="27" s="1"/>
  <c r="EQ14" i="27"/>
  <c r="EQ15" i="27"/>
  <c r="ER15" i="27" s="1"/>
  <c r="EQ16" i="27"/>
  <c r="EQ17" i="27"/>
  <c r="ER17" i="27" s="1"/>
  <c r="EQ18" i="27"/>
  <c r="ER18" i="27" s="1"/>
  <c r="EQ19" i="27"/>
  <c r="ER19" i="27" s="1"/>
  <c r="EQ20" i="27"/>
  <c r="ER20" i="27" s="1"/>
  <c r="EQ21" i="27"/>
  <c r="ER21" i="27" s="1"/>
  <c r="EQ22" i="27"/>
  <c r="ER22" i="27" s="1"/>
  <c r="EQ23" i="27"/>
  <c r="ER23" i="27" s="1"/>
  <c r="EQ24" i="27"/>
  <c r="ER24" i="27" s="1"/>
  <c r="EQ25" i="27"/>
  <c r="ER25" i="27" s="1"/>
  <c r="EQ26" i="27"/>
  <c r="ER26" i="27" s="1"/>
  <c r="EQ27" i="27"/>
  <c r="ER27" i="27" s="1"/>
  <c r="EQ28" i="27"/>
  <c r="EQ29" i="27"/>
  <c r="ER29" i="27" s="1"/>
  <c r="EQ30" i="27"/>
  <c r="ES30" i="27" s="1"/>
  <c r="EQ31" i="27"/>
  <c r="ER31" i="27" s="1"/>
  <c r="EQ32" i="27"/>
  <c r="EQ33" i="27"/>
  <c r="ER33" i="27" s="1"/>
  <c r="EQ34" i="27"/>
  <c r="EQ35" i="27"/>
  <c r="ER35" i="27" s="1"/>
  <c r="EQ36" i="27"/>
  <c r="ER36" i="27" s="1"/>
  <c r="EQ37" i="27"/>
  <c r="ER37" i="27" s="1"/>
  <c r="EQ38" i="27"/>
  <c r="ER38" i="27" s="1"/>
  <c r="EQ39" i="27"/>
  <c r="ER39" i="27" s="1"/>
  <c r="EQ40" i="27"/>
  <c r="ER40" i="27" s="1"/>
  <c r="EQ41" i="27"/>
  <c r="ER41" i="27" s="1"/>
  <c r="EQ42" i="27"/>
  <c r="ER42" i="27" s="1"/>
  <c r="EQ43" i="27"/>
  <c r="ER43" i="27" s="1"/>
  <c r="EQ44" i="27"/>
  <c r="ER44" i="27" s="1"/>
  <c r="EQ45" i="27"/>
  <c r="ER45" i="27" s="1"/>
  <c r="EQ46" i="27"/>
  <c r="EQ47" i="27"/>
  <c r="ER47" i="27" s="1"/>
  <c r="EQ48" i="27"/>
  <c r="EQ49" i="27"/>
  <c r="ER49" i="27" s="1"/>
  <c r="EQ50" i="27"/>
  <c r="ER50" i="27" s="1"/>
  <c r="EQ51" i="27"/>
  <c r="ER51" i="27" s="1"/>
  <c r="EQ52" i="27"/>
  <c r="ER52" i="27" s="1"/>
  <c r="ER2" i="27"/>
  <c r="EQ2" i="27"/>
  <c r="BT2" i="32"/>
  <c r="HB3" i="27" s="1"/>
  <c r="HD3" i="27" s="1"/>
  <c r="BN2" i="32"/>
  <c r="GJ3" i="27" s="1"/>
  <c r="GL3" i="27" s="1"/>
  <c r="BL2" i="32"/>
  <c r="GD3" i="27" s="1"/>
  <c r="GF3" i="27" s="1"/>
  <c r="BJ2" i="32"/>
  <c r="FX3" i="27" s="1"/>
  <c r="FZ3" i="27" s="1"/>
  <c r="BI2" i="32"/>
  <c r="FU3" i="27" s="1"/>
  <c r="FW3" i="27" s="1"/>
  <c r="BG2" i="32"/>
  <c r="FO3" i="27" s="1"/>
  <c r="FQ3" i="27" s="1"/>
  <c r="AY2" i="32"/>
  <c r="EQ3" i="27" s="1"/>
  <c r="ER3" i="27" s="1"/>
  <c r="AA45" i="25"/>
  <c r="AA43" i="25"/>
  <c r="AA41" i="25"/>
  <c r="AA39" i="25"/>
  <c r="AA37" i="25"/>
  <c r="AA35" i="25"/>
  <c r="Y45" i="25"/>
  <c r="BV2" i="32" s="1"/>
  <c r="HH3" i="27" s="1"/>
  <c r="HJ3" i="27" s="1"/>
  <c r="Y43" i="25"/>
  <c r="BU2" i="32" s="1"/>
  <c r="HE3" i="27" s="1"/>
  <c r="Y41" i="25"/>
  <c r="Y39" i="25"/>
  <c r="BS2" i="32" s="1"/>
  <c r="GY3" i="27" s="1"/>
  <c r="Y37" i="25"/>
  <c r="BR2" i="32" s="1"/>
  <c r="GV3" i="27" s="1"/>
  <c r="GX3" i="27" s="1"/>
  <c r="Y35" i="25"/>
  <c r="BQ2" i="32" s="1"/>
  <c r="GS3" i="27" s="1"/>
  <c r="GU3" i="27" s="1"/>
  <c r="T45" i="25"/>
  <c r="T43" i="25"/>
  <c r="T41" i="25"/>
  <c r="T39" i="25"/>
  <c r="T37" i="25"/>
  <c r="T35" i="25"/>
  <c r="R45" i="25"/>
  <c r="BP2" i="32" s="1"/>
  <c r="GP3" i="27" s="1"/>
  <c r="GQ3" i="27" s="1"/>
  <c r="R43" i="25"/>
  <c r="BO2" i="32" s="1"/>
  <c r="GM3" i="27" s="1"/>
  <c r="GO3" i="27" s="1"/>
  <c r="R41" i="25"/>
  <c r="R39" i="25"/>
  <c r="BM2" i="32" s="1"/>
  <c r="GG3" i="27" s="1"/>
  <c r="GI3" i="27" s="1"/>
  <c r="R37" i="25"/>
  <c r="R35" i="25"/>
  <c r="BK2" i="32" s="1"/>
  <c r="GA3" i="27" s="1"/>
  <c r="GC3" i="27" s="1"/>
  <c r="AB37" i="25"/>
  <c r="AB35" i="25"/>
  <c r="X37" i="25"/>
  <c r="X35" i="25"/>
  <c r="U37" i="25"/>
  <c r="U35" i="25"/>
  <c r="U41" i="25" s="1"/>
  <c r="GK2" i="27" s="1"/>
  <c r="Q37" i="25"/>
  <c r="Q35" i="25"/>
  <c r="U43" i="25" s="1"/>
  <c r="L45" i="25"/>
  <c r="L43" i="25"/>
  <c r="L41" i="25"/>
  <c r="L39" i="25"/>
  <c r="L37" i="25"/>
  <c r="L35" i="25"/>
  <c r="J45" i="25"/>
  <c r="J43" i="25"/>
  <c r="J41" i="25"/>
  <c r="BH2" i="32" s="1"/>
  <c r="FR3" i="27" s="1"/>
  <c r="FT3" i="27" s="1"/>
  <c r="J39" i="25"/>
  <c r="J37" i="25"/>
  <c r="BF2" i="32" s="1"/>
  <c r="FL3" i="27" s="1"/>
  <c r="J35" i="25"/>
  <c r="BE2" i="32" s="1"/>
  <c r="FI3" i="27" s="1"/>
  <c r="FJ3" i="27" s="1"/>
  <c r="M37" i="25"/>
  <c r="I41" i="25" s="1"/>
  <c r="M35" i="25"/>
  <c r="I45" i="25" s="1"/>
  <c r="I37" i="25"/>
  <c r="I35" i="25"/>
  <c r="M43" i="25" s="1"/>
  <c r="E45" i="25"/>
  <c r="E43" i="25"/>
  <c r="E41" i="25"/>
  <c r="C45" i="25"/>
  <c r="BD2" i="32" s="1"/>
  <c r="FF3" i="27" s="1"/>
  <c r="FH3" i="27" s="1"/>
  <c r="C43" i="25"/>
  <c r="BC2" i="32" s="1"/>
  <c r="FC3" i="27" s="1"/>
  <c r="FD3" i="27" s="1"/>
  <c r="C41" i="25"/>
  <c r="BB2" i="32" s="1"/>
  <c r="EZ3" i="27" s="1"/>
  <c r="FA3" i="27" s="1"/>
  <c r="E39" i="25"/>
  <c r="C39" i="25"/>
  <c r="BA2" i="32" s="1"/>
  <c r="EW3" i="27" s="1"/>
  <c r="EX3" i="27" s="1"/>
  <c r="E37" i="25"/>
  <c r="C37" i="25"/>
  <c r="AZ2" i="32" s="1"/>
  <c r="ET3" i="27" s="1"/>
  <c r="EU3" i="27" s="1"/>
  <c r="E35" i="25"/>
  <c r="C35" i="25"/>
  <c r="F37" i="25"/>
  <c r="F35" i="25"/>
  <c r="B37" i="25"/>
  <c r="B35" i="25"/>
  <c r="B39" i="25" s="1"/>
  <c r="B43" i="25"/>
  <c r="B41" i="25"/>
  <c r="X43" i="25"/>
  <c r="Q41" i="25"/>
  <c r="X45" i="25"/>
  <c r="X39" i="25"/>
  <c r="B45" i="25"/>
  <c r="M97" i="42"/>
  <c r="M90" i="42"/>
  <c r="M83" i="42"/>
  <c r="M76" i="42"/>
  <c r="M69" i="42"/>
  <c r="M62" i="42"/>
  <c r="M55" i="42"/>
  <c r="M48" i="42"/>
  <c r="F46" i="42"/>
  <c r="F45" i="42"/>
  <c r="F44" i="42"/>
  <c r="F43" i="42"/>
  <c r="F42" i="42"/>
  <c r="F41" i="42"/>
  <c r="F40" i="42"/>
  <c r="F39" i="42"/>
  <c r="J39" i="42" s="1"/>
  <c r="AF6" i="42"/>
  <c r="AF7" i="42"/>
  <c r="AF8" i="42"/>
  <c r="AF9" i="42"/>
  <c r="AF10" i="42"/>
  <c r="AF11" i="42"/>
  <c r="AF12" i="42"/>
  <c r="AF13" i="42"/>
  <c r="AF14" i="42"/>
  <c r="AF15" i="42"/>
  <c r="AF16" i="42"/>
  <c r="AF5" i="42"/>
  <c r="M4" i="41"/>
  <c r="S26" i="41" s="1"/>
  <c r="L4" i="41"/>
  <c r="E30" i="41" s="1"/>
  <c r="A30" i="41" s="1"/>
  <c r="AB2" i="40"/>
  <c r="U2" i="40"/>
  <c r="N2" i="40"/>
  <c r="G2" i="40"/>
  <c r="F9" i="40"/>
  <c r="AB9" i="40" s="1"/>
  <c r="F8" i="40"/>
  <c r="AF8" i="40" s="1"/>
  <c r="F7" i="40"/>
  <c r="G7" i="40" s="1"/>
  <c r="F6" i="40"/>
  <c r="Z6" i="40" s="1"/>
  <c r="F5" i="40"/>
  <c r="F4" i="40"/>
  <c r="E9" i="40"/>
  <c r="E8" i="40"/>
  <c r="E7" i="40"/>
  <c r="E6" i="40"/>
  <c r="E5" i="40"/>
  <c r="E4" i="40"/>
  <c r="D9" i="40"/>
  <c r="D8" i="40"/>
  <c r="D7" i="40"/>
  <c r="D6" i="40"/>
  <c r="D5" i="40"/>
  <c r="D4" i="40"/>
  <c r="C9" i="40"/>
  <c r="C8" i="40"/>
  <c r="C7" i="40"/>
  <c r="C6" i="40"/>
  <c r="C5" i="40"/>
  <c r="C4" i="40"/>
  <c r="B9" i="40"/>
  <c r="B8" i="40"/>
  <c r="B7" i="40"/>
  <c r="B6" i="40"/>
  <c r="B5" i="40"/>
  <c r="B4" i="40"/>
  <c r="A9" i="40"/>
  <c r="A8" i="40"/>
  <c r="A7" i="40"/>
  <c r="A6" i="40"/>
  <c r="A5" i="40"/>
  <c r="A4" i="40"/>
  <c r="AB2" i="39"/>
  <c r="U2" i="39"/>
  <c r="N2" i="39"/>
  <c r="F17" i="39" s="1"/>
  <c r="G2" i="39"/>
  <c r="F9" i="39"/>
  <c r="F8" i="39"/>
  <c r="AF8" i="39" s="1"/>
  <c r="F7" i="39"/>
  <c r="F6" i="39"/>
  <c r="AF6" i="39" s="1"/>
  <c r="F5" i="39"/>
  <c r="Y5" i="39" s="1"/>
  <c r="F4" i="39"/>
  <c r="E9" i="39"/>
  <c r="E8" i="39"/>
  <c r="E6" i="39"/>
  <c r="E5" i="39"/>
  <c r="D9" i="39"/>
  <c r="D8" i="39"/>
  <c r="D7" i="39"/>
  <c r="D6" i="39"/>
  <c r="D5" i="39"/>
  <c r="D4" i="39"/>
  <c r="C9" i="39"/>
  <c r="C8" i="39"/>
  <c r="C7" i="39"/>
  <c r="C6" i="39"/>
  <c r="C5" i="39"/>
  <c r="C4" i="39"/>
  <c r="B9" i="39"/>
  <c r="B8" i="39"/>
  <c r="B7" i="39"/>
  <c r="B6" i="39"/>
  <c r="B5" i="39"/>
  <c r="B4" i="39"/>
  <c r="A8" i="39"/>
  <c r="A7" i="39"/>
  <c r="A6" i="39"/>
  <c r="A5" i="39"/>
  <c r="A4" i="39"/>
  <c r="AB2" i="38"/>
  <c r="U2" i="38"/>
  <c r="N2" i="38"/>
  <c r="G2" i="38"/>
  <c r="F9" i="38"/>
  <c r="F8" i="38"/>
  <c r="F7" i="38"/>
  <c r="Z7" i="38" s="1"/>
  <c r="F6" i="38"/>
  <c r="AF6" i="38" s="1"/>
  <c r="F5" i="38"/>
  <c r="F4" i="38"/>
  <c r="E9" i="38"/>
  <c r="E8" i="38"/>
  <c r="E7" i="38"/>
  <c r="E6" i="38"/>
  <c r="E5" i="38"/>
  <c r="E4" i="38"/>
  <c r="D9" i="38"/>
  <c r="D8" i="38"/>
  <c r="D7" i="38"/>
  <c r="D6" i="38"/>
  <c r="D5" i="38"/>
  <c r="C9" i="38"/>
  <c r="C8" i="38"/>
  <c r="C7" i="38"/>
  <c r="C6" i="38"/>
  <c r="C5" i="38"/>
  <c r="C4" i="38"/>
  <c r="D4" i="38"/>
  <c r="B9" i="38"/>
  <c r="B8" i="38"/>
  <c r="B7" i="38"/>
  <c r="B6" i="38"/>
  <c r="B5" i="38"/>
  <c r="B4" i="38"/>
  <c r="A9" i="38"/>
  <c r="A8" i="38"/>
  <c r="A7" i="38"/>
  <c r="A6" i="38"/>
  <c r="A5" i="38"/>
  <c r="A4" i="38"/>
  <c r="F19" i="40"/>
  <c r="O19" i="40" s="1"/>
  <c r="F17" i="40"/>
  <c r="F16" i="40"/>
  <c r="F18" i="40"/>
  <c r="O18" i="40" s="1"/>
  <c r="F19" i="39"/>
  <c r="O19" i="39" s="1"/>
  <c r="F16" i="39"/>
  <c r="F18" i="39"/>
  <c r="O18" i="39" s="1"/>
  <c r="F19" i="38"/>
  <c r="O19" i="38" s="1"/>
  <c r="F17" i="38"/>
  <c r="F16" i="38"/>
  <c r="F18" i="38"/>
  <c r="O18" i="38" s="1"/>
  <c r="D9" i="37"/>
  <c r="D8" i="37"/>
  <c r="D7" i="37"/>
  <c r="D6" i="37"/>
  <c r="D5" i="37"/>
  <c r="D4" i="37"/>
  <c r="C9" i="37"/>
  <c r="C8" i="37"/>
  <c r="C7" i="37"/>
  <c r="C6" i="37"/>
  <c r="C5" i="37"/>
  <c r="C4" i="37"/>
  <c r="B9" i="37"/>
  <c r="B8" i="37"/>
  <c r="B7" i="37"/>
  <c r="B6" i="37"/>
  <c r="B5" i="37"/>
  <c r="B4" i="37"/>
  <c r="AB2" i="37"/>
  <c r="U2" i="37"/>
  <c r="F18" i="37" s="1"/>
  <c r="O18" i="37" s="1"/>
  <c r="N2" i="37"/>
  <c r="G2" i="37"/>
  <c r="F9" i="37"/>
  <c r="F8" i="37"/>
  <c r="F7" i="37"/>
  <c r="F6" i="37"/>
  <c r="L6" i="37" s="1"/>
  <c r="F5" i="37"/>
  <c r="F4" i="37"/>
  <c r="E8" i="37"/>
  <c r="E7" i="37"/>
  <c r="E5" i="37"/>
  <c r="E4" i="37"/>
  <c r="A9" i="37"/>
  <c r="A8" i="37"/>
  <c r="A7" i="37"/>
  <c r="A6" i="37"/>
  <c r="A4" i="37"/>
  <c r="S19" i="37"/>
  <c r="F17" i="37"/>
  <c r="F16" i="37"/>
  <c r="F19" i="37"/>
  <c r="O19" i="37" s="1"/>
  <c r="R24" i="36"/>
  <c r="R25" i="36" s="1"/>
  <c r="Q24" i="36"/>
  <c r="L8" i="36" s="1"/>
  <c r="A8" i="36" s="1"/>
  <c r="F11" i="36"/>
  <c r="B11" i="36"/>
  <c r="F10" i="36"/>
  <c r="B10" i="36"/>
  <c r="F9" i="36"/>
  <c r="B9" i="36"/>
  <c r="F8" i="36"/>
  <c r="B8" i="36"/>
  <c r="F7" i="36"/>
  <c r="B7" i="36"/>
  <c r="F6" i="36"/>
  <c r="B6" i="36"/>
  <c r="R24" i="35"/>
  <c r="R25" i="35" s="1"/>
  <c r="Q24" i="35"/>
  <c r="L9" i="35" s="1"/>
  <c r="A9" i="35" s="1"/>
  <c r="F11" i="35"/>
  <c r="B11" i="35"/>
  <c r="A9" i="39" s="1"/>
  <c r="F10" i="35"/>
  <c r="B10" i="35"/>
  <c r="F9" i="35"/>
  <c r="E7" i="39" s="1"/>
  <c r="B9" i="35"/>
  <c r="F8" i="35"/>
  <c r="B8" i="35"/>
  <c r="F7" i="35"/>
  <c r="B7" i="35"/>
  <c r="F6" i="35"/>
  <c r="E4" i="39" s="1"/>
  <c r="B6" i="35"/>
  <c r="R24" i="34"/>
  <c r="R25" i="34" s="1"/>
  <c r="Q24" i="34"/>
  <c r="L6" i="34" s="1"/>
  <c r="A6" i="34" s="1"/>
  <c r="F11" i="34"/>
  <c r="B11" i="34"/>
  <c r="F10" i="34"/>
  <c r="B10" i="34"/>
  <c r="F9" i="34"/>
  <c r="B9" i="34"/>
  <c r="F8" i="34"/>
  <c r="B8" i="34"/>
  <c r="F7" i="34"/>
  <c r="B7" i="34"/>
  <c r="F6" i="34"/>
  <c r="B6" i="34"/>
  <c r="R24" i="33"/>
  <c r="R25" i="33" s="1"/>
  <c r="Q24" i="33"/>
  <c r="L9" i="33" s="1"/>
  <c r="A9" i="33" s="1"/>
  <c r="F11" i="33"/>
  <c r="E9" i="37" s="1"/>
  <c r="B11" i="33"/>
  <c r="F10" i="33"/>
  <c r="B10" i="33"/>
  <c r="F9" i="33"/>
  <c r="B9" i="33"/>
  <c r="F8" i="33"/>
  <c r="E6" i="37" s="1"/>
  <c r="B8" i="33"/>
  <c r="F7" i="33"/>
  <c r="B7" i="33"/>
  <c r="A5" i="37" s="1"/>
  <c r="F6" i="33"/>
  <c r="B6" i="33"/>
  <c r="Y84" i="25"/>
  <c r="EH2" i="32" s="1"/>
  <c r="Y94" i="25"/>
  <c r="EG2" i="32" s="1"/>
  <c r="R96" i="25"/>
  <c r="EF2" i="32" s="1"/>
  <c r="R76" i="25"/>
  <c r="EE2" i="32" s="1"/>
  <c r="J101" i="25"/>
  <c r="J91" i="25"/>
  <c r="J71" i="25"/>
  <c r="C104" i="25"/>
  <c r="DZ2" i="32" s="1"/>
  <c r="C99" i="25"/>
  <c r="DY2" i="32" s="1"/>
  <c r="C94" i="25"/>
  <c r="C89" i="25"/>
  <c r="C84" i="25"/>
  <c r="C79" i="25"/>
  <c r="C74" i="25"/>
  <c r="DT2" i="32" s="1"/>
  <c r="C69" i="25"/>
  <c r="DS2" i="32" s="1" a="1"/>
  <c r="K16" i="22"/>
  <c r="DU2" i="32" l="1"/>
  <c r="ED2" i="32"/>
  <c r="EC2" i="32"/>
  <c r="EA2" i="32"/>
  <c r="DX2" i="32"/>
  <c r="DW2" i="32"/>
  <c r="DV2" i="32"/>
  <c r="HA47" i="27"/>
  <c r="HA45" i="27"/>
  <c r="HA41" i="27"/>
  <c r="HA35" i="27"/>
  <c r="HA33" i="27"/>
  <c r="HA29" i="27"/>
  <c r="HA23" i="27"/>
  <c r="HA17" i="27"/>
  <c r="HD49" i="27"/>
  <c r="HD47" i="27"/>
  <c r="HD35" i="27"/>
  <c r="HD25" i="27"/>
  <c r="HD23" i="27"/>
  <c r="HD11" i="27"/>
  <c r="HA13" i="27"/>
  <c r="HA11" i="27"/>
  <c r="HA7" i="27"/>
  <c r="GX41" i="27"/>
  <c r="GX29" i="27"/>
  <c r="GX25" i="27"/>
  <c r="GX23" i="27"/>
  <c r="GX19" i="27"/>
  <c r="GX17" i="27"/>
  <c r="GX11" i="27"/>
  <c r="GX7" i="27"/>
  <c r="GX5" i="27"/>
  <c r="GU47" i="27"/>
  <c r="GU41" i="27"/>
  <c r="GU37" i="27"/>
  <c r="GU35" i="27"/>
  <c r="GU29" i="27"/>
  <c r="GU27" i="27"/>
  <c r="GU25" i="27"/>
  <c r="GU23" i="27"/>
  <c r="GU17" i="27"/>
  <c r="GU15" i="27"/>
  <c r="GU5" i="27"/>
  <c r="HJ40" i="27"/>
  <c r="HJ38" i="27"/>
  <c r="HJ32" i="27"/>
  <c r="HJ26" i="27"/>
  <c r="HJ20" i="27"/>
  <c r="HJ14" i="27"/>
  <c r="HJ8" i="27"/>
  <c r="HD12" i="27"/>
  <c r="HD10" i="27"/>
  <c r="HA44" i="27"/>
  <c r="HA34" i="27"/>
  <c r="HA32" i="27"/>
  <c r="HA28" i="27"/>
  <c r="HA26" i="27"/>
  <c r="HA20" i="27"/>
  <c r="HA14" i="27"/>
  <c r="HA10" i="27"/>
  <c r="HA8" i="27"/>
  <c r="HA4" i="27"/>
  <c r="GX52" i="27"/>
  <c r="GX50" i="27"/>
  <c r="GX44" i="27"/>
  <c r="GX38" i="27"/>
  <c r="GX34" i="27"/>
  <c r="GX32" i="27"/>
  <c r="GX26" i="27"/>
  <c r="GX22" i="27"/>
  <c r="GX20" i="27"/>
  <c r="GX14" i="27"/>
  <c r="GX10" i="27"/>
  <c r="GX8" i="27"/>
  <c r="GU50" i="27"/>
  <c r="GU38" i="27"/>
  <c r="GU26" i="27"/>
  <c r="GU14" i="27"/>
  <c r="HJ41" i="27"/>
  <c r="HJ29" i="27"/>
  <c r="HJ25" i="27"/>
  <c r="HJ23" i="27"/>
  <c r="HJ17" i="27"/>
  <c r="HJ5" i="27"/>
  <c r="HG51" i="27"/>
  <c r="HG49" i="27"/>
  <c r="HG47" i="27"/>
  <c r="HG41" i="27"/>
  <c r="HG39" i="27"/>
  <c r="HG35" i="27"/>
  <c r="HG29" i="27"/>
  <c r="HG25" i="27"/>
  <c r="HG23" i="27"/>
  <c r="HG19" i="27"/>
  <c r="HG17" i="27"/>
  <c r="HG5" i="27"/>
  <c r="GL50" i="27"/>
  <c r="GL48" i="27"/>
  <c r="GL38" i="27"/>
  <c r="GL12" i="27"/>
  <c r="GL4" i="27"/>
  <c r="GI52" i="27"/>
  <c r="GI48" i="27"/>
  <c r="GI44" i="27"/>
  <c r="GI38" i="27"/>
  <c r="GI36" i="27"/>
  <c r="GI32" i="27"/>
  <c r="GI28" i="27"/>
  <c r="GI26" i="27"/>
  <c r="GI24" i="27"/>
  <c r="GI20" i="27"/>
  <c r="GI16" i="27"/>
  <c r="GI12" i="27"/>
  <c r="GI10" i="27"/>
  <c r="GI8" i="27"/>
  <c r="GF46" i="27"/>
  <c r="GF44" i="27"/>
  <c r="GF32" i="27"/>
  <c r="GF22" i="27"/>
  <c r="GF20" i="27"/>
  <c r="GC50" i="27"/>
  <c r="GC42" i="27"/>
  <c r="GC38" i="27"/>
  <c r="GC34" i="27"/>
  <c r="GC26" i="27"/>
  <c r="GC22" i="27"/>
  <c r="GC14" i="27"/>
  <c r="GC6" i="27"/>
  <c r="GR45" i="27"/>
  <c r="GR41" i="27"/>
  <c r="GR37" i="27"/>
  <c r="GR35" i="27"/>
  <c r="GR33" i="27"/>
  <c r="GR29" i="27"/>
  <c r="GR21" i="27"/>
  <c r="GR17" i="27"/>
  <c r="GR13" i="27"/>
  <c r="GR9" i="27"/>
  <c r="GR5" i="27"/>
  <c r="GO47" i="27"/>
  <c r="GO41" i="27"/>
  <c r="GO31" i="27"/>
  <c r="GO29" i="27"/>
  <c r="GO19" i="27"/>
  <c r="GO17" i="27"/>
  <c r="GL51" i="27"/>
  <c r="GL49" i="27"/>
  <c r="GL47" i="27"/>
  <c r="GL43" i="27"/>
  <c r="GL41" i="27"/>
  <c r="GL39" i="27"/>
  <c r="GL37" i="27"/>
  <c r="GL35" i="27"/>
  <c r="GL23" i="27"/>
  <c r="GL13" i="27"/>
  <c r="GL11" i="27"/>
  <c r="GL5" i="27"/>
  <c r="GI47" i="27"/>
  <c r="GI35" i="27"/>
  <c r="GI33" i="27"/>
  <c r="GI23" i="27"/>
  <c r="GI21" i="27"/>
  <c r="GI9" i="27"/>
  <c r="GF45" i="27"/>
  <c r="GF41" i="27"/>
  <c r="GF33" i="27"/>
  <c r="GF21" i="27"/>
  <c r="GF19" i="27"/>
  <c r="GF13" i="27"/>
  <c r="GF9" i="27"/>
  <c r="GF5" i="27"/>
  <c r="GC41" i="27"/>
  <c r="GC35" i="27"/>
  <c r="GC29" i="27"/>
  <c r="GC23" i="27"/>
  <c r="GC17" i="27"/>
  <c r="GC7" i="27"/>
  <c r="GR46" i="27"/>
  <c r="GR44" i="27"/>
  <c r="GR34" i="27"/>
  <c r="GR32" i="27"/>
  <c r="GR20" i="27"/>
  <c r="GO50" i="27"/>
  <c r="GO42" i="27"/>
  <c r="GO40" i="27"/>
  <c r="GO34" i="27"/>
  <c r="GO30" i="27"/>
  <c r="GO28" i="27"/>
  <c r="GO26" i="27"/>
  <c r="GO18" i="27"/>
  <c r="GO14" i="27"/>
  <c r="GO6" i="27"/>
  <c r="FQ32" i="27"/>
  <c r="FQ30" i="27"/>
  <c r="FQ28" i="27"/>
  <c r="FQ22" i="27"/>
  <c r="FQ20" i="27"/>
  <c r="FQ18" i="27"/>
  <c r="FQ14" i="27"/>
  <c r="FQ12" i="27"/>
  <c r="FQ8" i="27"/>
  <c r="FQ35" i="27"/>
  <c r="FQ23" i="27"/>
  <c r="FQ21" i="27"/>
  <c r="FQ11" i="27"/>
  <c r="FQ9" i="27"/>
  <c r="FQ7" i="27"/>
  <c r="FK51" i="27"/>
  <c r="FN35" i="27"/>
  <c r="FN33" i="27"/>
  <c r="FN31" i="27"/>
  <c r="FN29" i="27"/>
  <c r="FN27" i="27"/>
  <c r="FN23" i="27"/>
  <c r="FN19" i="27"/>
  <c r="FN15" i="27"/>
  <c r="FN9" i="27"/>
  <c r="FN5" i="27"/>
  <c r="FZ40" i="27"/>
  <c r="FK15" i="27"/>
  <c r="FK52" i="27"/>
  <c r="FK50" i="27"/>
  <c r="FK48" i="27"/>
  <c r="FK46" i="27"/>
  <c r="FK44" i="27"/>
  <c r="FK42" i="27"/>
  <c r="FK40" i="27"/>
  <c r="FN18" i="27"/>
  <c r="FN6" i="27"/>
  <c r="FN4" i="27"/>
  <c r="FZ49" i="27"/>
  <c r="FZ47" i="27"/>
  <c r="FZ43" i="27"/>
  <c r="FZ41" i="27"/>
  <c r="FK38" i="27"/>
  <c r="FK32" i="27"/>
  <c r="FK28" i="27"/>
  <c r="FK26" i="27"/>
  <c r="FK24" i="27"/>
  <c r="FK20" i="27"/>
  <c r="FK14" i="27"/>
  <c r="FK8" i="27"/>
  <c r="FW49" i="27"/>
  <c r="FW39" i="27"/>
  <c r="FZ31" i="27"/>
  <c r="FZ29" i="27"/>
  <c r="FZ27" i="27"/>
  <c r="FZ21" i="27"/>
  <c r="FZ19" i="27"/>
  <c r="FZ17" i="27"/>
  <c r="FZ15" i="27"/>
  <c r="FZ9" i="27"/>
  <c r="FZ5" i="27"/>
  <c r="FT49" i="27"/>
  <c r="FT47" i="27"/>
  <c r="FT41" i="27"/>
  <c r="FW15" i="27"/>
  <c r="FQ45" i="27"/>
  <c r="FQ43" i="27"/>
  <c r="FT37" i="27"/>
  <c r="FT35" i="27"/>
  <c r="FT31" i="27"/>
  <c r="FT25" i="27"/>
  <c r="FT23" i="27"/>
  <c r="FT21" i="27"/>
  <c r="FT11" i="27"/>
  <c r="FN51" i="27"/>
  <c r="FN43" i="27"/>
  <c r="FN41" i="27"/>
  <c r="EV46" i="27"/>
  <c r="EV34" i="27"/>
  <c r="EV22" i="27"/>
  <c r="EV10" i="27"/>
  <c r="FB26" i="27"/>
  <c r="FB14" i="27"/>
  <c r="EY7" i="27"/>
  <c r="EY50" i="27"/>
  <c r="EY26" i="27"/>
  <c r="EV7" i="27"/>
  <c r="EV50" i="27"/>
  <c r="EV38" i="27"/>
  <c r="EV26" i="27"/>
  <c r="EV14" i="27"/>
  <c r="FB47" i="27"/>
  <c r="EV21" i="27"/>
  <c r="EY47" i="27"/>
  <c r="EY35" i="27"/>
  <c r="EY23" i="27"/>
  <c r="EY11" i="27"/>
  <c r="EY17" i="27"/>
  <c r="FE35" i="27"/>
  <c r="FH50" i="27"/>
  <c r="FH38" i="27"/>
  <c r="FH26" i="27"/>
  <c r="FH14" i="27"/>
  <c r="ES32" i="27"/>
  <c r="ES8" i="27"/>
  <c r="FH45" i="27"/>
  <c r="FH33" i="27"/>
  <c r="FH21" i="27"/>
  <c r="EV17" i="27"/>
  <c r="FH9" i="27"/>
  <c r="ES28" i="27"/>
  <c r="ES16" i="27"/>
  <c r="EY52" i="27"/>
  <c r="FH49" i="27"/>
  <c r="FH37" i="27"/>
  <c r="FH25" i="27"/>
  <c r="EY16" i="27"/>
  <c r="FH13" i="27"/>
  <c r="ES14" i="27"/>
  <c r="FH51" i="27"/>
  <c r="FE44" i="27"/>
  <c r="FH39" i="27"/>
  <c r="FE32" i="27"/>
  <c r="FH27" i="27"/>
  <c r="EY18" i="27"/>
  <c r="FH15" i="27"/>
  <c r="FH46" i="27"/>
  <c r="FH34" i="27"/>
  <c r="FB32" i="27"/>
  <c r="FH22" i="27"/>
  <c r="FB20" i="27"/>
  <c r="FB8" i="27"/>
  <c r="FE47" i="27"/>
  <c r="FE49" i="27"/>
  <c r="FE37" i="27"/>
  <c r="FE13" i="27"/>
  <c r="ES48" i="27"/>
  <c r="ES12" i="27"/>
  <c r="FH41" i="27"/>
  <c r="FH29" i="27"/>
  <c r="FH17" i="27"/>
  <c r="FH5" i="27"/>
  <c r="FE41" i="27"/>
  <c r="EV32" i="27"/>
  <c r="EV20" i="27"/>
  <c r="FE17" i="27"/>
  <c r="FE5" i="27"/>
  <c r="ES46" i="27"/>
  <c r="ES34" i="27"/>
  <c r="FH43" i="27"/>
  <c r="FH31" i="27"/>
  <c r="FH19" i="27"/>
  <c r="FH7" i="27"/>
  <c r="AG9" i="39"/>
  <c r="Z7" i="39"/>
  <c r="AG5" i="37"/>
  <c r="Y8" i="37"/>
  <c r="GR58" i="28"/>
  <c r="ES60" i="28"/>
  <c r="FP60" i="28" s="1"/>
  <c r="DR60" i="28"/>
  <c r="EG57" i="28"/>
  <c r="CL57" i="28"/>
  <c r="FH54" i="28"/>
  <c r="FW54" i="28" s="1"/>
  <c r="GJ54" i="28" s="1"/>
  <c r="GP53" i="28"/>
  <c r="FN60" i="28"/>
  <c r="DK59" i="28"/>
  <c r="ES59" i="28"/>
  <c r="FA58" i="28"/>
  <c r="FR57" i="28"/>
  <c r="GB57" i="28" s="1"/>
  <c r="GL57" i="28" s="1"/>
  <c r="GO57" i="28" s="1"/>
  <c r="EY57" i="28"/>
  <c r="EI55" i="28"/>
  <c r="FF55" i="28" s="1"/>
  <c r="CQ55" i="28"/>
  <c r="BC55" i="28"/>
  <c r="DW55" i="28"/>
  <c r="GH52" i="28"/>
  <c r="FH60" i="28"/>
  <c r="FW60" i="28" s="1"/>
  <c r="FI58" i="28"/>
  <c r="AZ57" i="28"/>
  <c r="BR56" i="28"/>
  <c r="EB56" i="28"/>
  <c r="EV53" i="28"/>
  <c r="CV53" i="28"/>
  <c r="EY49" i="28"/>
  <c r="GE59" i="28"/>
  <c r="GJ59" i="28"/>
  <c r="GH58" i="28"/>
  <c r="DM57" i="28"/>
  <c r="EB55" i="28"/>
  <c r="BR55" i="28"/>
  <c r="EB52" i="28"/>
  <c r="BR52" i="28"/>
  <c r="GC60" i="28"/>
  <c r="GE55" i="28"/>
  <c r="FX55" i="28"/>
  <c r="EQ60" i="28"/>
  <c r="ED59" i="28"/>
  <c r="FM59" i="28" s="1"/>
  <c r="FZ59" i="28" s="1"/>
  <c r="AK56" i="28"/>
  <c r="FD60" i="28"/>
  <c r="FU60" i="28"/>
  <c r="FF60" i="28"/>
  <c r="EX58" i="28"/>
  <c r="FR58" i="28" s="1"/>
  <c r="DO58" i="28"/>
  <c r="BH58" i="28"/>
  <c r="FC56" i="28"/>
  <c r="FU56" i="28" s="1"/>
  <c r="FP55" i="28"/>
  <c r="FC55" i="28"/>
  <c r="FU55" i="28" s="1"/>
  <c r="DU55" i="28"/>
  <c r="DO54" i="28"/>
  <c r="FA54" i="28" s="1"/>
  <c r="GR53" i="28"/>
  <c r="GR49" i="28"/>
  <c r="CL56" i="28"/>
  <c r="EG56" i="28"/>
  <c r="EY55" i="28"/>
  <c r="AR60" i="28"/>
  <c r="DM60" i="28" s="1"/>
  <c r="FP59" i="28"/>
  <c r="DT59" i="28"/>
  <c r="FC59" i="28" s="1"/>
  <c r="FU59" i="28" s="1"/>
  <c r="EN56" i="28"/>
  <c r="FH56" i="28" s="1"/>
  <c r="FW56" i="28" s="1"/>
  <c r="FM51" i="28"/>
  <c r="FZ51" i="28" s="1"/>
  <c r="CG57" i="28"/>
  <c r="EN57" i="28"/>
  <c r="EL60" i="28"/>
  <c r="FX58" i="28"/>
  <c r="GJ58" i="28"/>
  <c r="EV58" i="28"/>
  <c r="FF57" i="28"/>
  <c r="EO56" i="28"/>
  <c r="FK50" i="28"/>
  <c r="DF55" i="28"/>
  <c r="EX55" i="28"/>
  <c r="FR55" i="28" s="1"/>
  <c r="GB55" i="28" s="1"/>
  <c r="GM60" i="28"/>
  <c r="GM59" i="28"/>
  <c r="GP59" i="28"/>
  <c r="FC58" i="28"/>
  <c r="FU58" i="28" s="1"/>
  <c r="FZ57" i="28"/>
  <c r="FN56" i="28"/>
  <c r="EJ56" i="28"/>
  <c r="GJ55" i="28"/>
  <c r="AR55" i="28"/>
  <c r="DM55" i="28" s="1"/>
  <c r="BO55" i="28"/>
  <c r="EO54" i="28"/>
  <c r="ED45" i="28"/>
  <c r="FM45" i="28" s="1"/>
  <c r="FZ45" i="28" s="1"/>
  <c r="EJ59" i="28"/>
  <c r="FK56" i="28"/>
  <c r="ES56" i="28"/>
  <c r="FP56" i="28" s="1"/>
  <c r="ED56" i="28"/>
  <c r="FM56" i="28" s="1"/>
  <c r="FZ56" i="28" s="1"/>
  <c r="BW56" i="28"/>
  <c r="EN54" i="28"/>
  <c r="EE53" i="28"/>
  <c r="EB51" i="28"/>
  <c r="EX60" i="28"/>
  <c r="FR60" i="28" s="1"/>
  <c r="GB60" i="28" s="1"/>
  <c r="DT58" i="28"/>
  <c r="FX54" i="28"/>
  <c r="AN54" i="28"/>
  <c r="BR53" i="28"/>
  <c r="EB53" i="28"/>
  <c r="AX53" i="28"/>
  <c r="EB50" i="28"/>
  <c r="AR50" i="28"/>
  <c r="DM50" i="28" s="1"/>
  <c r="ET48" i="28"/>
  <c r="BM48" i="28"/>
  <c r="DY48" i="28"/>
  <c r="GH45" i="28"/>
  <c r="GQ45" i="28"/>
  <c r="EQ45" i="28"/>
  <c r="FX41" i="28"/>
  <c r="EY41" i="28"/>
  <c r="CQ38" i="28"/>
  <c r="DR38" i="28"/>
  <c r="AN38" i="28"/>
  <c r="DK36" i="28"/>
  <c r="FR35" i="28"/>
  <c r="GB35" i="28" s="1"/>
  <c r="GL35" i="28" s="1"/>
  <c r="GO35" i="28" s="1"/>
  <c r="EY35" i="28"/>
  <c r="EE35" i="28"/>
  <c r="FM35" i="28"/>
  <c r="EN51" i="28"/>
  <c r="FH51" i="28" s="1"/>
  <c r="FW51" i="28" s="1"/>
  <c r="EI50" i="28"/>
  <c r="FF50" i="28" s="1"/>
  <c r="CQ50" i="28"/>
  <c r="GC47" i="28"/>
  <c r="AW47" i="28"/>
  <c r="DK46" i="28"/>
  <c r="BR46" i="28"/>
  <c r="GE45" i="28"/>
  <c r="FI45" i="28"/>
  <c r="BM39" i="28"/>
  <c r="DY39" i="28"/>
  <c r="DF38" i="28"/>
  <c r="EX38" i="28"/>
  <c r="FR38" i="28" s="1"/>
  <c r="EL32" i="28"/>
  <c r="CB32" i="28"/>
  <c r="GH18" i="28"/>
  <c r="EV55" i="28"/>
  <c r="CV54" i="28"/>
  <c r="EV54" i="28"/>
  <c r="BM53" i="28"/>
  <c r="DY53" i="28"/>
  <c r="FK53" i="28" s="1"/>
  <c r="DW51" i="28"/>
  <c r="FN50" i="28"/>
  <c r="DZ48" i="28"/>
  <c r="FK48" i="28"/>
  <c r="FH47" i="28"/>
  <c r="FW47" i="28" s="1"/>
  <c r="DT47" i="28"/>
  <c r="FC47" i="28" s="1"/>
  <c r="FU47" i="28" s="1"/>
  <c r="CQ43" i="28"/>
  <c r="EI43" i="28"/>
  <c r="FF43" i="28" s="1"/>
  <c r="BH43" i="28"/>
  <c r="DA42" i="28"/>
  <c r="GB40" i="28"/>
  <c r="GG40" i="28" s="1"/>
  <c r="GQ40" i="28" s="1"/>
  <c r="FD37" i="28"/>
  <c r="GG33" i="28"/>
  <c r="GL33" i="28"/>
  <c r="EQ32" i="28"/>
  <c r="DA32" i="28"/>
  <c r="BW32" i="28"/>
  <c r="FD51" i="28"/>
  <c r="FU51" i="28"/>
  <c r="GQ50" i="28"/>
  <c r="GP49" i="28"/>
  <c r="EL49" i="28"/>
  <c r="CB49" i="28"/>
  <c r="FD47" i="28"/>
  <c r="EL47" i="28"/>
  <c r="EG46" i="28"/>
  <c r="CL46" i="28"/>
  <c r="BM41" i="28"/>
  <c r="DY41" i="28"/>
  <c r="FK41" i="28" s="1"/>
  <c r="DT39" i="28"/>
  <c r="FC39" i="28" s="1"/>
  <c r="FU39" i="28" s="1"/>
  <c r="DR35" i="28"/>
  <c r="AN35" i="28"/>
  <c r="EQ34" i="28"/>
  <c r="DA34" i="28"/>
  <c r="FN46" i="28"/>
  <c r="FZ46" i="28"/>
  <c r="EL45" i="28"/>
  <c r="CB45" i="28"/>
  <c r="FW43" i="28"/>
  <c r="FI43" i="28"/>
  <c r="EQ41" i="28"/>
  <c r="DA41" i="28"/>
  <c r="BR37" i="28"/>
  <c r="EB37" i="28"/>
  <c r="DE26" i="28"/>
  <c r="EX26" i="28" s="1"/>
  <c r="DH26" i="28"/>
  <c r="CG24" i="28"/>
  <c r="EN24" i="28"/>
  <c r="FM52" i="28"/>
  <c r="FZ52" i="28" s="1"/>
  <c r="CV52" i="28"/>
  <c r="EV52" i="28"/>
  <c r="EO50" i="28"/>
  <c r="FH50" i="28"/>
  <c r="FW50" i="28" s="1"/>
  <c r="GJ50" i="28" s="1"/>
  <c r="ES49" i="28"/>
  <c r="GL48" i="28"/>
  <c r="GO48" i="28" s="1"/>
  <c r="DO48" i="28"/>
  <c r="FA48" i="28" s="1"/>
  <c r="CS46" i="28"/>
  <c r="GE44" i="28"/>
  <c r="BW43" i="28"/>
  <c r="ED43" i="28"/>
  <c r="FA39" i="28"/>
  <c r="DR36" i="28"/>
  <c r="AN36" i="28"/>
  <c r="FA32" i="28"/>
  <c r="DP32" i="28"/>
  <c r="DY31" i="28"/>
  <c r="BM31" i="28"/>
  <c r="EN52" i="28"/>
  <c r="FS51" i="28"/>
  <c r="BO49" i="28"/>
  <c r="FC48" i="28"/>
  <c r="FU48" i="28" s="1"/>
  <c r="ED48" i="28"/>
  <c r="FM48" i="28" s="1"/>
  <c r="FZ48" i="28" s="1"/>
  <c r="EN46" i="28"/>
  <c r="FM44" i="28"/>
  <c r="FZ44" i="28" s="1"/>
  <c r="FH42" i="28"/>
  <c r="FW42" i="28" s="1"/>
  <c r="GJ42" i="28" s="1"/>
  <c r="GO41" i="28"/>
  <c r="GC32" i="28"/>
  <c r="GL32" i="28"/>
  <c r="GO32" i="28" s="1"/>
  <c r="GG32" i="28"/>
  <c r="GB54" i="28"/>
  <c r="GG54" i="28" s="1"/>
  <c r="GQ54" i="28" s="1"/>
  <c r="AK51" i="28"/>
  <c r="GG50" i="28"/>
  <c r="DW50" i="28"/>
  <c r="AR49" i="28"/>
  <c r="DM49" i="28" s="1"/>
  <c r="GR59" i="28"/>
  <c r="FU57" i="28"/>
  <c r="FH57" i="28"/>
  <c r="FW57" i="28" s="1"/>
  <c r="GJ57" i="28" s="1"/>
  <c r="EX56" i="28"/>
  <c r="FR56" i="28" s="1"/>
  <c r="GB56" i="28" s="1"/>
  <c r="DF56" i="28"/>
  <c r="DT54" i="28"/>
  <c r="FC54" i="28" s="1"/>
  <c r="FU54" i="28" s="1"/>
  <c r="BO50" i="28"/>
  <c r="FP49" i="28"/>
  <c r="GE48" i="28"/>
  <c r="FX48" i="28"/>
  <c r="DR48" i="28"/>
  <c r="GB47" i="28"/>
  <c r="GL47" i="28" s="1"/>
  <c r="GO47" i="28" s="1"/>
  <c r="ED47" i="28"/>
  <c r="FM47" i="28" s="1"/>
  <c r="FZ47" i="28" s="1"/>
  <c r="EO46" i="28"/>
  <c r="FH46" i="28"/>
  <c r="FW46" i="28" s="1"/>
  <c r="AN45" i="28"/>
  <c r="DR45" i="28"/>
  <c r="AX40" i="28"/>
  <c r="DT40" i="28"/>
  <c r="FC40" i="28" s="1"/>
  <c r="FU40" i="28" s="1"/>
  <c r="GB38" i="28"/>
  <c r="GG38" i="28" s="1"/>
  <c r="GQ38" i="28" s="1"/>
  <c r="FP38" i="28"/>
  <c r="BG38" i="28"/>
  <c r="DO38" i="28" s="1"/>
  <c r="AK38" i="28"/>
  <c r="GB58" i="28"/>
  <c r="GH57" i="28"/>
  <c r="DR56" i="28"/>
  <c r="GP54" i="28"/>
  <c r="GC54" i="28"/>
  <c r="DU53" i="28"/>
  <c r="EX53" i="28"/>
  <c r="FR53" i="28" s="1"/>
  <c r="GB53" i="28" s="1"/>
  <c r="FK52" i="28"/>
  <c r="FD50" i="28"/>
  <c r="EQ50" i="28"/>
  <c r="FK49" i="28"/>
  <c r="EX43" i="28"/>
  <c r="FR43" i="28" s="1"/>
  <c r="GB43" i="28" s="1"/>
  <c r="GL43" i="28" s="1"/>
  <c r="GO43" i="28" s="1"/>
  <c r="BC42" i="28"/>
  <c r="FX36" i="28"/>
  <c r="GB59" i="28"/>
  <c r="GG57" i="28"/>
  <c r="GQ57" i="28" s="1"/>
  <c r="EQ57" i="28"/>
  <c r="EL56" i="28"/>
  <c r="FM54" i="28"/>
  <c r="FZ54" i="28" s="1"/>
  <c r="FF53" i="28"/>
  <c r="EL52" i="28"/>
  <c r="CB52" i="28"/>
  <c r="FA50" i="28"/>
  <c r="DT50" i="28"/>
  <c r="FC50" i="28" s="1"/>
  <c r="FU50" i="28" s="1"/>
  <c r="GR48" i="28"/>
  <c r="GG47" i="28"/>
  <c r="GQ47" i="28" s="1"/>
  <c r="GB46" i="28"/>
  <c r="GL46" i="28" s="1"/>
  <c r="GO46" i="28" s="1"/>
  <c r="BH46" i="28"/>
  <c r="DO46" i="28"/>
  <c r="FP44" i="28"/>
  <c r="GG43" i="28"/>
  <c r="GQ43" i="28" s="1"/>
  <c r="EI42" i="28"/>
  <c r="FF42" i="28" s="1"/>
  <c r="CQ42" i="28"/>
  <c r="GR40" i="28"/>
  <c r="EV36" i="28"/>
  <c r="CV36" i="28"/>
  <c r="BC36" i="28"/>
  <c r="DW36" i="28"/>
  <c r="FS34" i="28"/>
  <c r="GB34" i="28"/>
  <c r="GG34" i="28" s="1"/>
  <c r="GQ34" i="28" s="1"/>
  <c r="CQ33" i="28"/>
  <c r="EI33" i="28"/>
  <c r="FF33" i="28" s="1"/>
  <c r="DF60" i="28"/>
  <c r="FN59" i="28"/>
  <c r="DZ58" i="28"/>
  <c r="AX58" i="28"/>
  <c r="AK58" i="28"/>
  <c r="FA57" i="28"/>
  <c r="BW54" i="28"/>
  <c r="BH54" i="28"/>
  <c r="EX52" i="28"/>
  <c r="FR52" i="28" s="1"/>
  <c r="GB52" i="28" s="1"/>
  <c r="EX51" i="28"/>
  <c r="FR51" i="28" s="1"/>
  <c r="GB51" i="28" s="1"/>
  <c r="DF51" i="28"/>
  <c r="GE50" i="28"/>
  <c r="EY50" i="28"/>
  <c r="FC49" i="28"/>
  <c r="FU49" i="28" s="1"/>
  <c r="DA49" i="28"/>
  <c r="EG49" i="28"/>
  <c r="EG48" i="28"/>
  <c r="EQ47" i="28"/>
  <c r="DY47" i="28"/>
  <c r="GG46" i="28"/>
  <c r="GQ46" i="28" s="1"/>
  <c r="FA46" i="28"/>
  <c r="DP46" i="28"/>
  <c r="GO45" i="28"/>
  <c r="GP45" i="28"/>
  <c r="DY45" i="28"/>
  <c r="CL45" i="28"/>
  <c r="DU44" i="28"/>
  <c r="FC44" i="28"/>
  <c r="ET43" i="28"/>
  <c r="FP43" i="28"/>
  <c r="DU43" i="28"/>
  <c r="FZ42" i="28"/>
  <c r="FU42" i="28"/>
  <c r="FD42" i="28"/>
  <c r="FA41" i="28"/>
  <c r="CB40" i="28"/>
  <c r="EL40" i="28"/>
  <c r="FM39" i="28"/>
  <c r="FZ39" i="28" s="1"/>
  <c r="FI38" i="28"/>
  <c r="BC37" i="28"/>
  <c r="DW37" i="28"/>
  <c r="EI59" i="28"/>
  <c r="FF59" i="28" s="1"/>
  <c r="BC59" i="28"/>
  <c r="DW59" i="28"/>
  <c r="EL58" i="28"/>
  <c r="FC57" i="28"/>
  <c r="FK55" i="28"/>
  <c r="DO55" i="28"/>
  <c r="FA55" i="28" s="1"/>
  <c r="FD52" i="28"/>
  <c r="FH52" i="28"/>
  <c r="FW52" i="28" s="1"/>
  <c r="GJ52" i="28" s="1"/>
  <c r="GL50" i="28"/>
  <c r="GO50" i="28" s="1"/>
  <c r="EV50" i="28"/>
  <c r="EJ49" i="28"/>
  <c r="GJ48" i="28"/>
  <c r="FS48" i="28"/>
  <c r="GB48" i="28"/>
  <c r="GG48" i="28" s="1"/>
  <c r="GQ48" i="28" s="1"/>
  <c r="FK47" i="28"/>
  <c r="DM46" i="28"/>
  <c r="FP45" i="28"/>
  <c r="DZ45" i="28"/>
  <c r="FK45" i="28"/>
  <c r="DR44" i="28"/>
  <c r="DO44" i="28"/>
  <c r="FA44" i="28" s="1"/>
  <c r="BH44" i="28"/>
  <c r="AS43" i="28"/>
  <c r="BQ43" i="28"/>
  <c r="EB43" i="28" s="1"/>
  <c r="DF42" i="28"/>
  <c r="EX42" i="28"/>
  <c r="FF41" i="28"/>
  <c r="FR40" i="28"/>
  <c r="EY40" i="28"/>
  <c r="ES40" i="28"/>
  <c r="FP40" i="28" s="1"/>
  <c r="EE38" i="28"/>
  <c r="EL38" i="28"/>
  <c r="FN34" i="28"/>
  <c r="ET33" i="28"/>
  <c r="DZ33" i="28"/>
  <c r="FM43" i="28"/>
  <c r="FZ43" i="28" s="1"/>
  <c r="AR42" i="28"/>
  <c r="DM42" i="28" s="1"/>
  <c r="FF35" i="28"/>
  <c r="EJ35" i="28"/>
  <c r="EN34" i="28"/>
  <c r="FH34" i="28" s="1"/>
  <c r="FW34" i="28" s="1"/>
  <c r="CG34" i="28"/>
  <c r="GM21" i="28"/>
  <c r="GL37" i="28"/>
  <c r="GO37" i="28" s="1"/>
  <c r="AS37" i="28"/>
  <c r="DP24" i="28"/>
  <c r="FA24" i="28"/>
  <c r="GH35" i="28"/>
  <c r="GH34" i="28"/>
  <c r="DO30" i="28"/>
  <c r="FA30" i="28" s="1"/>
  <c r="BH30" i="28"/>
  <c r="EQ53" i="28"/>
  <c r="AR53" i="28"/>
  <c r="DM53" i="28" s="1"/>
  <c r="EI52" i="28"/>
  <c r="FF52" i="28" s="1"/>
  <c r="BC52" i="28"/>
  <c r="DW52" i="28"/>
  <c r="DY51" i="28"/>
  <c r="FK51" i="28" s="1"/>
  <c r="AX50" i="28"/>
  <c r="ET49" i="28"/>
  <c r="GC48" i="28"/>
  <c r="EI46" i="28"/>
  <c r="FF46" i="28" s="1"/>
  <c r="EV44" i="28"/>
  <c r="GE42" i="28"/>
  <c r="BO42" i="28"/>
  <c r="FP39" i="28"/>
  <c r="FF38" i="28"/>
  <c r="DW38" i="28"/>
  <c r="AR37" i="28"/>
  <c r="DM37" i="28" s="1"/>
  <c r="BO37" i="28"/>
  <c r="CL35" i="28"/>
  <c r="GO33" i="28"/>
  <c r="GM33" i="28"/>
  <c r="EO32" i="28"/>
  <c r="FH32" i="28"/>
  <c r="FW32" i="28" s="1"/>
  <c r="EI32" i="28"/>
  <c r="FF32" i="28" s="1"/>
  <c r="CQ32" i="28"/>
  <c r="ET31" i="28"/>
  <c r="FU43" i="28"/>
  <c r="FP41" i="28"/>
  <c r="AR41" i="28"/>
  <c r="DM41" i="28" s="1"/>
  <c r="AR39" i="28"/>
  <c r="DM39" i="28" s="1"/>
  <c r="ES37" i="28"/>
  <c r="FP37" i="28" s="1"/>
  <c r="FP36" i="28"/>
  <c r="ET36" i="28"/>
  <c r="DY33" i="28"/>
  <c r="FK33" i="28" s="1"/>
  <c r="AS33" i="28"/>
  <c r="DM33" i="28"/>
  <c r="EI47" i="28"/>
  <c r="FF47" i="28" s="1"/>
  <c r="BR45" i="28"/>
  <c r="EB45" i="28"/>
  <c r="FU44" i="28"/>
  <c r="BM44" i="28"/>
  <c r="DY44" i="28"/>
  <c r="FK44" i="28" s="1"/>
  <c r="FA43" i="28"/>
  <c r="GP42" i="28"/>
  <c r="GE40" i="28"/>
  <c r="DA40" i="28"/>
  <c r="EQ40" i="28"/>
  <c r="EX39" i="28"/>
  <c r="FR39" i="28" s="1"/>
  <c r="GB39" i="28" s="1"/>
  <c r="DF39" i="28"/>
  <c r="EI39" i="28"/>
  <c r="FF39" i="28" s="1"/>
  <c r="DO37" i="28"/>
  <c r="FA37" i="28" s="1"/>
  <c r="BH37" i="28"/>
  <c r="GC35" i="28"/>
  <c r="EJ32" i="28"/>
  <c r="AR32" i="28"/>
  <c r="DM32" i="28" s="1"/>
  <c r="FN31" i="28"/>
  <c r="FZ31" i="28"/>
  <c r="EO31" i="28"/>
  <c r="FH31" i="28"/>
  <c r="FW31" i="28" s="1"/>
  <c r="GJ31" i="28" s="1"/>
  <c r="EO21" i="28"/>
  <c r="FH21" i="28"/>
  <c r="FZ53" i="28"/>
  <c r="DT51" i="28"/>
  <c r="FC51" i="28" s="1"/>
  <c r="EI48" i="28"/>
  <c r="FF48" i="28" s="1"/>
  <c r="BC48" i="28"/>
  <c r="DW48" i="28"/>
  <c r="DR47" i="28"/>
  <c r="EI45" i="28"/>
  <c r="FF45" i="28" s="1"/>
  <c r="GC44" i="28"/>
  <c r="FH44" i="28"/>
  <c r="FW44" i="28" s="1"/>
  <c r="GJ44" i="28" s="1"/>
  <c r="EE43" i="28"/>
  <c r="CV43" i="28"/>
  <c r="EV43" i="28"/>
  <c r="FH41" i="28"/>
  <c r="FW41" i="28" s="1"/>
  <c r="GJ41" i="28" s="1"/>
  <c r="EO41" i="28"/>
  <c r="GB36" i="28"/>
  <c r="DW34" i="28"/>
  <c r="BC34" i="28"/>
  <c r="GQ33" i="28"/>
  <c r="FZ32" i="28"/>
  <c r="AN32" i="28"/>
  <c r="EL31" i="28"/>
  <c r="DK30" i="28"/>
  <c r="ES30" i="28"/>
  <c r="FH28" i="28"/>
  <c r="FW28" i="28" s="1"/>
  <c r="GE28" i="28" s="1"/>
  <c r="EO28" i="28"/>
  <c r="EL53" i="28"/>
  <c r="GE52" i="28"/>
  <c r="EX49" i="28"/>
  <c r="FR49" i="28" s="1"/>
  <c r="GB49" i="28" s="1"/>
  <c r="GB44" i="28"/>
  <c r="GL44" i="28" s="1"/>
  <c r="GO44" i="28" s="1"/>
  <c r="EI44" i="28"/>
  <c r="FF44" i="28" s="1"/>
  <c r="FR42" i="28"/>
  <c r="GB42" i="28" s="1"/>
  <c r="GL42" i="28" s="1"/>
  <c r="GO42" i="28" s="1"/>
  <c r="CL41" i="28"/>
  <c r="DR41" i="28"/>
  <c r="GP40" i="28"/>
  <c r="GM40" i="28"/>
  <c r="FW39" i="28"/>
  <c r="FI39" i="28"/>
  <c r="DR39" i="28"/>
  <c r="FA38" i="28"/>
  <c r="FK37" i="28"/>
  <c r="FH36" i="28"/>
  <c r="FW36" i="28" s="1"/>
  <c r="GE36" i="28" s="1"/>
  <c r="BO36" i="28"/>
  <c r="AR35" i="28"/>
  <c r="DM35" i="28" s="1"/>
  <c r="FA28" i="28"/>
  <c r="FR22" i="28"/>
  <c r="GB22" i="28" s="1"/>
  <c r="EY22" i="28"/>
  <c r="FN40" i="28"/>
  <c r="FZ40" i="28"/>
  <c r="FW37" i="28"/>
  <c r="EG37" i="28"/>
  <c r="GM36" i="28"/>
  <c r="FA36" i="28"/>
  <c r="DR34" i="28"/>
  <c r="AN34" i="28"/>
  <c r="EB33" i="28"/>
  <c r="BR33" i="28"/>
  <c r="DU32" i="28"/>
  <c r="FC32" i="28"/>
  <c r="EY31" i="28"/>
  <c r="FK31" i="28"/>
  <c r="DO29" i="28"/>
  <c r="FA29" i="28" s="1"/>
  <c r="BH29" i="28"/>
  <c r="GO27" i="28"/>
  <c r="GP27" i="28"/>
  <c r="GM27" i="28"/>
  <c r="BR22" i="28"/>
  <c r="EB22" i="28"/>
  <c r="DA26" i="28"/>
  <c r="EQ26" i="28"/>
  <c r="GC28" i="28"/>
  <c r="FU28" i="28"/>
  <c r="EE28" i="28"/>
  <c r="FM28" i="28"/>
  <c r="FZ28" i="28" s="1"/>
  <c r="ED27" i="28"/>
  <c r="FM27" i="28" s="1"/>
  <c r="FZ27" i="28" s="1"/>
  <c r="BW27" i="28"/>
  <c r="EO22" i="28"/>
  <c r="FH22" i="28"/>
  <c r="FW22" i="28" s="1"/>
  <c r="GJ22" i="28" s="1"/>
  <c r="FM29" i="28"/>
  <c r="FZ29" i="28" s="1"/>
  <c r="EE29" i="28"/>
  <c r="EI29" i="28"/>
  <c r="FF29" i="28" s="1"/>
  <c r="ED28" i="28"/>
  <c r="BW28" i="28"/>
  <c r="AR27" i="28"/>
  <c r="BO27" i="28"/>
  <c r="FC26" i="28"/>
  <c r="FU26" i="28" s="1"/>
  <c r="FS24" i="28"/>
  <c r="AZ28" i="28"/>
  <c r="EB27" i="28"/>
  <c r="AS27" i="28"/>
  <c r="DM27" i="28"/>
  <c r="FN26" i="28"/>
  <c r="FZ26" i="28"/>
  <c r="FP17" i="28"/>
  <c r="ET17" i="28"/>
  <c r="GG41" i="28"/>
  <c r="GQ41" i="28" s="1"/>
  <c r="EN39" i="28"/>
  <c r="FH39" i="28" s="1"/>
  <c r="EG39" i="28"/>
  <c r="DR37" i="28"/>
  <c r="GE35" i="28"/>
  <c r="FX35" i="28"/>
  <c r="FP34" i="28"/>
  <c r="FK34" i="28"/>
  <c r="CQ31" i="28"/>
  <c r="EI31" i="28"/>
  <c r="AX30" i="28"/>
  <c r="DT30" i="28"/>
  <c r="DM29" i="28"/>
  <c r="AS29" i="28"/>
  <c r="GJ28" i="28"/>
  <c r="FK39" i="28"/>
  <c r="EN38" i="28"/>
  <c r="FH38" i="28" s="1"/>
  <c r="FW38" i="28" s="1"/>
  <c r="FF37" i="28"/>
  <c r="FF34" i="28"/>
  <c r="FC33" i="28"/>
  <c r="FU33" i="28" s="1"/>
  <c r="DU33" i="28"/>
  <c r="FD32" i="28"/>
  <c r="FU32" i="28"/>
  <c r="EG32" i="28"/>
  <c r="CL32" i="28"/>
  <c r="ES31" i="28"/>
  <c r="FP31" i="28" s="1"/>
  <c r="DK31" i="28"/>
  <c r="AX31" i="28"/>
  <c r="DT31" i="28"/>
  <c r="FC31" i="28" s="1"/>
  <c r="FU31" i="28" s="1"/>
  <c r="GL29" i="28"/>
  <c r="GO29" i="28" s="1"/>
  <c r="GG29" i="28"/>
  <c r="GQ29" i="28" s="1"/>
  <c r="FP27" i="28"/>
  <c r="ES25" i="28"/>
  <c r="FP25" i="28" s="1"/>
  <c r="AS23" i="28"/>
  <c r="AR23" i="28"/>
  <c r="DM23" i="28" s="1"/>
  <c r="BO23" i="28"/>
  <c r="DY20" i="28"/>
  <c r="BM20" i="28"/>
  <c r="FK43" i="28"/>
  <c r="EG36" i="28"/>
  <c r="FC36" i="28"/>
  <c r="FU36" i="28" s="1"/>
  <c r="DU36" i="28"/>
  <c r="GJ35" i="28"/>
  <c r="BM35" i="28"/>
  <c r="DY35" i="28"/>
  <c r="FK35" i="28" s="1"/>
  <c r="BG31" i="28"/>
  <c r="DO31" i="28" s="1"/>
  <c r="FA31" i="28" s="1"/>
  <c r="AK31" i="28"/>
  <c r="DT28" i="28"/>
  <c r="FC28" i="28" s="1"/>
  <c r="ET25" i="28"/>
  <c r="FR23" i="28"/>
  <c r="GB23" i="28" s="1"/>
  <c r="GG23" i="28" s="1"/>
  <c r="GQ23" i="28" s="1"/>
  <c r="DZ21" i="28"/>
  <c r="FK21" i="28"/>
  <c r="FP20" i="28"/>
  <c r="ET20" i="28"/>
  <c r="EV42" i="28"/>
  <c r="FN38" i="28"/>
  <c r="FZ38" i="28"/>
  <c r="FI37" i="28"/>
  <c r="CL37" i="28"/>
  <c r="FZ36" i="28"/>
  <c r="FC35" i="28"/>
  <c r="FU35" i="28" s="1"/>
  <c r="FX33" i="28"/>
  <c r="GJ33" i="28"/>
  <c r="GE33" i="28"/>
  <c r="GC31" i="28"/>
  <c r="DZ31" i="28"/>
  <c r="GB30" i="28"/>
  <c r="GG30" i="28" s="1"/>
  <c r="GQ30" i="28" s="1"/>
  <c r="FS30" i="28"/>
  <c r="DU29" i="28"/>
  <c r="FC29" i="28"/>
  <c r="DP27" i="28"/>
  <c r="FA27" i="28"/>
  <c r="GE26" i="28"/>
  <c r="DT20" i="28"/>
  <c r="FC20" i="28" s="1"/>
  <c r="FU20" i="28" s="1"/>
  <c r="FC41" i="28"/>
  <c r="FU41" i="28" s="1"/>
  <c r="GL40" i="28"/>
  <c r="GO40" i="28" s="1"/>
  <c r="EQ37" i="28"/>
  <c r="DT37" i="28"/>
  <c r="FC37" i="28" s="1"/>
  <c r="FU37" i="28" s="1"/>
  <c r="DP36" i="28"/>
  <c r="DO36" i="28"/>
  <c r="DW33" i="28"/>
  <c r="FR32" i="28"/>
  <c r="GB32" i="28" s="1"/>
  <c r="EY32" i="28"/>
  <c r="DF31" i="28"/>
  <c r="EX31" i="28"/>
  <c r="FR31" i="28" s="1"/>
  <c r="GB31" i="28" s="1"/>
  <c r="ET21" i="28"/>
  <c r="GQ32" i="28"/>
  <c r="GH32" i="28"/>
  <c r="GM30" i="28"/>
  <c r="CU30" i="28"/>
  <c r="EV30" i="28" s="1"/>
  <c r="BM30" i="28"/>
  <c r="DY30" i="28"/>
  <c r="GJ27" i="28"/>
  <c r="GR26" i="28"/>
  <c r="FX25" i="28"/>
  <c r="AX25" i="28"/>
  <c r="DT25" i="28"/>
  <c r="FC25" i="28" s="1"/>
  <c r="FU25" i="28" s="1"/>
  <c r="GC23" i="28"/>
  <c r="CL21" i="28"/>
  <c r="EG21" i="28"/>
  <c r="FK20" i="28"/>
  <c r="DZ20" i="28"/>
  <c r="EX20" i="28"/>
  <c r="FR20" i="28" s="1"/>
  <c r="GB20" i="28" s="1"/>
  <c r="EN20" i="28"/>
  <c r="FH20" i="28" s="1"/>
  <c r="FW20" i="28" s="1"/>
  <c r="GJ20" i="28" s="1"/>
  <c r="CG20" i="28"/>
  <c r="FD15" i="28"/>
  <c r="CV32" i="28"/>
  <c r="EV32" i="28"/>
  <c r="AN31" i="28"/>
  <c r="FP30" i="28"/>
  <c r="DW29" i="28"/>
  <c r="DM28" i="28"/>
  <c r="FF26" i="28"/>
  <c r="FW25" i="28"/>
  <c r="GE25" i="28" s="1"/>
  <c r="FI25" i="28"/>
  <c r="EV25" i="28"/>
  <c r="EX24" i="28"/>
  <c r="FR24" i="28" s="1"/>
  <c r="GB24" i="28" s="1"/>
  <c r="CB24" i="28"/>
  <c r="EL24" i="28"/>
  <c r="FW21" i="28"/>
  <c r="GC30" i="28"/>
  <c r="FW30" i="28"/>
  <c r="EX30" i="28"/>
  <c r="FR30" i="28" s="1"/>
  <c r="AN27" i="28"/>
  <c r="FM24" i="28"/>
  <c r="FZ24" i="28" s="1"/>
  <c r="GL23" i="28"/>
  <c r="GO23" i="28" s="1"/>
  <c r="BH23" i="28"/>
  <c r="DO23" i="28"/>
  <c r="GH19" i="28"/>
  <c r="AX18" i="28"/>
  <c r="GL34" i="28"/>
  <c r="GO34" i="28" s="1"/>
  <c r="EQ31" i="28"/>
  <c r="EG31" i="28"/>
  <c r="FU29" i="28"/>
  <c r="GE27" i="28"/>
  <c r="GP23" i="28"/>
  <c r="GM23" i="28"/>
  <c r="CB23" i="28"/>
  <c r="EL23" i="28"/>
  <c r="DH20" i="28"/>
  <c r="EE19" i="28"/>
  <c r="FS31" i="28"/>
  <c r="FF31" i="28"/>
  <c r="CQ28" i="28"/>
  <c r="EI28" i="28"/>
  <c r="FF28" i="28" s="1"/>
  <c r="FR26" i="28"/>
  <c r="GB26" i="28" s="1"/>
  <c r="GG26" i="28" s="1"/>
  <c r="GQ26" i="28" s="1"/>
  <c r="FU24" i="28"/>
  <c r="FD24" i="28"/>
  <c r="FZ23" i="28"/>
  <c r="CG18" i="28"/>
  <c r="EN18" i="28"/>
  <c r="FH18" i="28" s="1"/>
  <c r="FW18" i="28" s="1"/>
  <c r="GM35" i="28"/>
  <c r="FZ35" i="28"/>
  <c r="ED34" i="28"/>
  <c r="FM34" i="28" s="1"/>
  <c r="FZ34" i="28" s="1"/>
  <c r="BW34" i="28"/>
  <c r="DO33" i="28"/>
  <c r="FA33" i="28" s="1"/>
  <c r="BH33" i="28"/>
  <c r="FC30" i="28"/>
  <c r="FU30" i="28" s="1"/>
  <c r="EV29" i="28"/>
  <c r="CV29" i="28"/>
  <c r="GH26" i="28"/>
  <c r="CB26" i="28"/>
  <c r="EL26" i="28"/>
  <c r="DY26" i="28"/>
  <c r="FK26" i="28" s="1"/>
  <c r="DW24" i="28"/>
  <c r="BC24" i="28"/>
  <c r="FK22" i="28"/>
  <c r="DZ22" i="28"/>
  <c r="DF20" i="28"/>
  <c r="ET16" i="28"/>
  <c r="FP16" i="28"/>
  <c r="FK30" i="28"/>
  <c r="FF27" i="28"/>
  <c r="FH24" i="28"/>
  <c r="FW24" i="28" s="1"/>
  <c r="GE24" i="28" s="1"/>
  <c r="EQ23" i="28"/>
  <c r="DR21" i="28"/>
  <c r="AN21" i="28"/>
  <c r="FX20" i="28"/>
  <c r="EB18" i="28"/>
  <c r="BR18" i="28"/>
  <c r="FS11" i="28"/>
  <c r="FM10" i="28"/>
  <c r="FZ10" i="28" s="1"/>
  <c r="EE10" i="28"/>
  <c r="FF14" i="28"/>
  <c r="GB13" i="28"/>
  <c r="DP13" i="28"/>
  <c r="FA13" i="28"/>
  <c r="GR16" i="28"/>
  <c r="GL10" i="28"/>
  <c r="GO10" i="28" s="1"/>
  <c r="GG10" i="28"/>
  <c r="GQ10" i="28" s="1"/>
  <c r="GC10" i="28"/>
  <c r="DY6" i="28"/>
  <c r="FK6" i="28" s="1"/>
  <c r="BM6" i="28"/>
  <c r="BC17" i="28"/>
  <c r="GC15" i="28"/>
  <c r="GL14" i="28"/>
  <c r="GO14" i="28" s="1"/>
  <c r="GG14" i="28"/>
  <c r="GM13" i="28"/>
  <c r="GP13" i="28"/>
  <c r="FN13" i="28"/>
  <c r="FX10" i="28"/>
  <c r="FS16" i="28"/>
  <c r="GB16" i="28"/>
  <c r="GL16" i="28" s="1"/>
  <c r="GO16" i="28" s="1"/>
  <c r="FX14" i="28"/>
  <c r="GE14" i="28"/>
  <c r="GJ14" i="28"/>
  <c r="DA6" i="28"/>
  <c r="EQ6" i="28"/>
  <c r="FX8" i="28"/>
  <c r="FH29" i="28"/>
  <c r="FW29" i="28" s="1"/>
  <c r="EX28" i="28"/>
  <c r="FR28" i="28" s="1"/>
  <c r="GB28" i="28" s="1"/>
  <c r="GG28" i="28" s="1"/>
  <c r="GQ28" i="28" s="1"/>
  <c r="CV28" i="28"/>
  <c r="EI24" i="28"/>
  <c r="FF24" i="28" s="1"/>
  <c r="EO23" i="28"/>
  <c r="GH22" i="28"/>
  <c r="EV20" i="28"/>
  <c r="CV20" i="28"/>
  <c r="GB19" i="28"/>
  <c r="GG19" i="28" s="1"/>
  <c r="GQ19" i="28" s="1"/>
  <c r="AS19" i="28"/>
  <c r="FW17" i="28"/>
  <c r="AX16" i="28"/>
  <c r="DT15" i="28"/>
  <c r="FC15" i="28" s="1"/>
  <c r="FU15" i="28" s="1"/>
  <c r="AX15" i="28"/>
  <c r="DR14" i="28"/>
  <c r="EI12" i="28"/>
  <c r="FF12" i="28" s="1"/>
  <c r="DW12" i="28"/>
  <c r="EL27" i="28"/>
  <c r="BH25" i="28"/>
  <c r="CV22" i="28"/>
  <c r="EV22" i="28"/>
  <c r="BO19" i="28"/>
  <c r="BR17" i="28"/>
  <c r="EB17" i="28"/>
  <c r="GB25" i="28"/>
  <c r="DM25" i="28"/>
  <c r="FD22" i="28"/>
  <c r="FU22" i="28"/>
  <c r="EE16" i="28"/>
  <c r="FM16" i="28"/>
  <c r="FZ16" i="28" s="1"/>
  <c r="EQ13" i="28"/>
  <c r="DA13" i="28"/>
  <c r="DR11" i="28"/>
  <c r="AN11" i="28"/>
  <c r="DZ30" i="28"/>
  <c r="EY27" i="28"/>
  <c r="EJ27" i="28"/>
  <c r="GP26" i="28"/>
  <c r="CL25" i="28"/>
  <c r="EO24" i="28"/>
  <c r="FU23" i="28"/>
  <c r="FD23" i="28"/>
  <c r="DA23" i="28"/>
  <c r="DK21" i="28"/>
  <c r="CV19" i="28"/>
  <c r="EV19" i="28"/>
  <c r="EN19" i="28"/>
  <c r="DZ17" i="28"/>
  <c r="FK17" i="28"/>
  <c r="FU16" i="28"/>
  <c r="FD16" i="28"/>
  <c r="AR15" i="28"/>
  <c r="DM15" i="28" s="1"/>
  <c r="BO15" i="28"/>
  <c r="EI27" i="28"/>
  <c r="ES26" i="28"/>
  <c r="FP26" i="28" s="1"/>
  <c r="DR26" i="28"/>
  <c r="FZ25" i="28"/>
  <c r="FN25" i="28"/>
  <c r="GE23" i="28"/>
  <c r="FA23" i="28"/>
  <c r="AW18" i="28"/>
  <c r="DT18" i="28" s="1"/>
  <c r="FC18" i="28" s="1"/>
  <c r="FU18" i="28" s="1"/>
  <c r="EX16" i="28"/>
  <c r="FR16" i="28" s="1"/>
  <c r="BM15" i="28"/>
  <c r="DY15" i="28"/>
  <c r="FK15" i="28" s="1"/>
  <c r="DW14" i="28"/>
  <c r="BC14" i="28"/>
  <c r="DT23" i="28"/>
  <c r="FC23" i="28" s="1"/>
  <c r="AX23" i="28"/>
  <c r="GE22" i="28"/>
  <c r="EQ22" i="28"/>
  <c r="AR21" i="28"/>
  <c r="DM21" i="28" s="1"/>
  <c r="FD19" i="28"/>
  <c r="FH19" i="28"/>
  <c r="FW19" i="28" s="1"/>
  <c r="DF18" i="28"/>
  <c r="EX18" i="28"/>
  <c r="FR18" i="28" s="1"/>
  <c r="GB18" i="28" s="1"/>
  <c r="GG18" i="28" s="1"/>
  <c r="GQ18" i="28" s="1"/>
  <c r="FZ15" i="28"/>
  <c r="FH15" i="28"/>
  <c r="FW15" i="28" s="1"/>
  <c r="GJ15" i="28" s="1"/>
  <c r="EO15" i="28"/>
  <c r="DU15" i="28"/>
  <c r="GQ14" i="28"/>
  <c r="FR13" i="28"/>
  <c r="EL12" i="28"/>
  <c r="CB12" i="28"/>
  <c r="AR12" i="28"/>
  <c r="DM12" i="28" s="1"/>
  <c r="BO12" i="28"/>
  <c r="BH10" i="28"/>
  <c r="DO10" i="28"/>
  <c r="FA10" i="28" s="1"/>
  <c r="BW5" i="28"/>
  <c r="ED5" i="28"/>
  <c r="DT13" i="28"/>
  <c r="FC13" i="28" s="1"/>
  <c r="FU13" i="28" s="1"/>
  <c r="EV11" i="28"/>
  <c r="GB7" i="28"/>
  <c r="FS7" i="28"/>
  <c r="CQ7" i="28"/>
  <c r="EI7" i="28"/>
  <c r="FC6" i="28"/>
  <c r="ES23" i="28"/>
  <c r="FP23" i="28" s="1"/>
  <c r="FC21" i="28"/>
  <c r="FU21" i="28" s="1"/>
  <c r="EL21" i="28"/>
  <c r="CB21" i="28"/>
  <c r="BH19" i="28"/>
  <c r="DO19" i="28"/>
  <c r="FA19" i="28" s="1"/>
  <c r="EX15" i="28"/>
  <c r="FK9" i="28"/>
  <c r="ET27" i="28"/>
  <c r="EE26" i="28"/>
  <c r="GJ24" i="28"/>
  <c r="GH23" i="28"/>
  <c r="EI23" i="28"/>
  <c r="FF23" i="28" s="1"/>
  <c r="GH21" i="28"/>
  <c r="FF21" i="28"/>
  <c r="DR20" i="28"/>
  <c r="EQ19" i="28"/>
  <c r="DZ19" i="28"/>
  <c r="DR19" i="28"/>
  <c r="GL17" i="28"/>
  <c r="GO17" i="28" s="1"/>
  <c r="GG17" i="28"/>
  <c r="GQ17" i="28" s="1"/>
  <c r="CB17" i="28"/>
  <c r="FR15" i="28"/>
  <c r="GB15" i="28" s="1"/>
  <c r="CQ15" i="28"/>
  <c r="DZ14" i="28"/>
  <c r="FK14" i="28"/>
  <c r="FU11" i="28"/>
  <c r="FD11" i="28"/>
  <c r="EN10" i="28"/>
  <c r="FH10" i="28" s="1"/>
  <c r="FW10" i="28" s="1"/>
  <c r="CG10" i="28"/>
  <c r="FF7" i="28"/>
  <c r="DR5" i="28"/>
  <c r="AN5" i="28"/>
  <c r="FS20" i="28"/>
  <c r="GC19" i="28"/>
  <c r="GL19" i="28"/>
  <c r="GM15" i="28"/>
  <c r="BR14" i="28"/>
  <c r="EB14" i="28"/>
  <c r="CG8" i="28"/>
  <c r="EN8" i="28"/>
  <c r="DM8" i="28"/>
  <c r="AS8" i="28"/>
  <c r="FX22" i="28"/>
  <c r="FA22" i="28"/>
  <c r="DA22" i="28"/>
  <c r="EO19" i="28"/>
  <c r="BW19" i="28"/>
  <c r="ED19" i="28"/>
  <c r="FM19" i="28" s="1"/>
  <c r="FZ19" i="28" s="1"/>
  <c r="ET18" i="28"/>
  <c r="FP18" i="28"/>
  <c r="GG16" i="28"/>
  <c r="GQ16" i="28" s="1"/>
  <c r="GC16" i="28"/>
  <c r="EV16" i="28"/>
  <c r="CV16" i="28"/>
  <c r="CB16" i="28"/>
  <c r="EL16" i="28"/>
  <c r="FN15" i="28"/>
  <c r="GH14" i="28"/>
  <c r="CL14" i="28"/>
  <c r="EG14" i="28"/>
  <c r="GE13" i="28"/>
  <c r="FX13" i="28"/>
  <c r="EY13" i="28"/>
  <c r="FF13" i="28"/>
  <c r="GB12" i="28"/>
  <c r="ET12" i="28"/>
  <c r="EV10" i="28"/>
  <c r="CV10" i="28"/>
  <c r="FC27" i="28"/>
  <c r="FU27" i="28" s="1"/>
  <c r="FK25" i="28"/>
  <c r="AR22" i="28"/>
  <c r="DM22" i="28" s="1"/>
  <c r="FK18" i="28"/>
  <c r="CQ17" i="28"/>
  <c r="EI17" i="28"/>
  <c r="FF17" i="28" s="1"/>
  <c r="EO14" i="28"/>
  <c r="FH14" i="28"/>
  <c r="FW14" i="28" s="1"/>
  <c r="BJ10" i="28"/>
  <c r="FA5" i="28"/>
  <c r="DP5" i="28"/>
  <c r="DO7" i="28"/>
  <c r="BH7" i="28"/>
  <c r="FN4" i="28"/>
  <c r="FZ4" i="28"/>
  <c r="GB6" i="28"/>
  <c r="GL6" i="28" s="1"/>
  <c r="GO6" i="28" s="1"/>
  <c r="FS21" i="28"/>
  <c r="DO16" i="28"/>
  <c r="FA16" i="28" s="1"/>
  <c r="AR16" i="28"/>
  <c r="DM16" i="28" s="1"/>
  <c r="BO16" i="28"/>
  <c r="FN14" i="28"/>
  <c r="FZ14" i="28"/>
  <c r="FA14" i="28"/>
  <c r="DP14" i="28"/>
  <c r="EQ14" i="28"/>
  <c r="ES13" i="28"/>
  <c r="EB12" i="28"/>
  <c r="BR12" i="28"/>
  <c r="CL11" i="28"/>
  <c r="EG11" i="28"/>
  <c r="FP10" i="28"/>
  <c r="BO9" i="28"/>
  <c r="FM5" i="28"/>
  <c r="FZ5" i="28" s="1"/>
  <c r="FR4" i="28"/>
  <c r="EY4" i="28"/>
  <c r="GO19" i="28"/>
  <c r="FN18" i="28"/>
  <c r="FZ18" i="28"/>
  <c r="EX17" i="28"/>
  <c r="FR17" i="28" s="1"/>
  <c r="GB17" i="28" s="1"/>
  <c r="AR13" i="28"/>
  <c r="DM13" i="28" s="1"/>
  <c r="FC12" i="28"/>
  <c r="FU12" i="28" s="1"/>
  <c r="DU12" i="28"/>
  <c r="EO9" i="28"/>
  <c r="FH9" i="28"/>
  <c r="FW9" i="28" s="1"/>
  <c r="FH8" i="28"/>
  <c r="FW8" i="28" s="1"/>
  <c r="EO8" i="28"/>
  <c r="EI20" i="28"/>
  <c r="FF20" i="28" s="1"/>
  <c r="BC20" i="28"/>
  <c r="DW20" i="28"/>
  <c r="DT19" i="28"/>
  <c r="FC19" i="28" s="1"/>
  <c r="FU19" i="28" s="1"/>
  <c r="BC16" i="28"/>
  <c r="DW16" i="28"/>
  <c r="CV15" i="28"/>
  <c r="EV15" i="28"/>
  <c r="FP13" i="28"/>
  <c r="BW13" i="28"/>
  <c r="ED13" i="28"/>
  <c r="FM13" i="28" s="1"/>
  <c r="FZ13" i="28" s="1"/>
  <c r="FX12" i="28"/>
  <c r="FI8" i="28"/>
  <c r="GM6" i="28"/>
  <c r="EX21" i="28"/>
  <c r="FR21" i="28" s="1"/>
  <c r="GB21" i="28" s="1"/>
  <c r="GL18" i="28"/>
  <c r="GO18" i="28" s="1"/>
  <c r="ED17" i="28"/>
  <c r="FM17" i="28" s="1"/>
  <c r="FZ17" i="28" s="1"/>
  <c r="AR14" i="28"/>
  <c r="DM14" i="28" s="1"/>
  <c r="AN13" i="28"/>
  <c r="DR13" i="28"/>
  <c r="DW10" i="28"/>
  <c r="AS6" i="28"/>
  <c r="DM6" i="28"/>
  <c r="AR5" i="28"/>
  <c r="DM5" i="28" s="1"/>
  <c r="BO5" i="28"/>
  <c r="GB4" i="28"/>
  <c r="GG4" i="28" s="1"/>
  <c r="GQ4" i="28" s="1"/>
  <c r="EB21" i="28"/>
  <c r="FA18" i="28"/>
  <c r="EQ18" i="28"/>
  <c r="EG13" i="28"/>
  <c r="DP12" i="28"/>
  <c r="FA12" i="28"/>
  <c r="FH11" i="28"/>
  <c r="FW11" i="28" s="1"/>
  <c r="GC9" i="28"/>
  <c r="GG9" i="28"/>
  <c r="GQ9" i="28" s="1"/>
  <c r="AR6" i="28"/>
  <c r="BO6" i="28"/>
  <c r="FM4" i="28"/>
  <c r="BO11" i="28"/>
  <c r="FR9" i="28"/>
  <c r="GB9" i="28" s="1"/>
  <c r="GL9" i="28" s="1"/>
  <c r="GO9" i="28" s="1"/>
  <c r="FK8" i="28"/>
  <c r="BQ7" i="28"/>
  <c r="ED6" i="28"/>
  <c r="FM6" i="28" s="1"/>
  <c r="FZ6" i="28" s="1"/>
  <c r="GH4" i="28"/>
  <c r="CB11" i="28"/>
  <c r="EL11" i="28"/>
  <c r="DY11" i="28"/>
  <c r="FK11" i="28" s="1"/>
  <c r="FD9" i="28"/>
  <c r="FU9" i="28"/>
  <c r="DU9" i="28"/>
  <c r="FC9" i="28"/>
  <c r="CF8" i="28"/>
  <c r="AW8" i="28"/>
  <c r="DT8" i="28" s="1"/>
  <c r="FC8" i="28" s="1"/>
  <c r="FU8" i="28" s="1"/>
  <c r="EJ6" i="28"/>
  <c r="FF6" i="28"/>
  <c r="CB6" i="28"/>
  <c r="EL6" i="28"/>
  <c r="ET5" i="28"/>
  <c r="FP5" i="28"/>
  <c r="EG5" i="28"/>
  <c r="CL5" i="28"/>
  <c r="AX4" i="28"/>
  <c r="DT4" i="28"/>
  <c r="FC4" i="28" s="1"/>
  <c r="FU4" i="28" s="1"/>
  <c r="FM11" i="28"/>
  <c r="FZ11" i="28" s="1"/>
  <c r="GQ5" i="28"/>
  <c r="EX11" i="28"/>
  <c r="FR11" i="28" s="1"/>
  <c r="GB11" i="28" s="1"/>
  <c r="DT10" i="28"/>
  <c r="FC10" i="28" s="1"/>
  <c r="FU10" i="28" s="1"/>
  <c r="AX8" i="28"/>
  <c r="BW11" i="28"/>
  <c r="EY9" i="28"/>
  <c r="GH8" i="28"/>
  <c r="DZ8" i="28"/>
  <c r="DF8" i="28"/>
  <c r="EX8" i="28"/>
  <c r="FR8" i="28" s="1"/>
  <c r="GB8" i="28" s="1"/>
  <c r="BW6" i="28"/>
  <c r="GC5" i="28"/>
  <c r="GG5" i="28"/>
  <c r="GL5" i="28"/>
  <c r="CG5" i="28"/>
  <c r="DP4" i="28"/>
  <c r="EQ4" i="28"/>
  <c r="EN4" i="28"/>
  <c r="FH4" i="28" s="1"/>
  <c r="FW4" i="28" s="1"/>
  <c r="GE4" i="28" s="1"/>
  <c r="EN12" i="28"/>
  <c r="FH12" i="28" s="1"/>
  <c r="FW12" i="28" s="1"/>
  <c r="CG12" i="28"/>
  <c r="DM11" i="28"/>
  <c r="EI10" i="28"/>
  <c r="FF10" i="28" s="1"/>
  <c r="AS10" i="28"/>
  <c r="EB9" i="28"/>
  <c r="FK7" i="28"/>
  <c r="DZ7" i="28"/>
  <c r="EG7" i="28"/>
  <c r="FU6" i="28"/>
  <c r="FX7" i="28"/>
  <c r="GJ7" i="28"/>
  <c r="FW7" i="28"/>
  <c r="ED4" i="28"/>
  <c r="BW4" i="28"/>
  <c r="DR4" i="28"/>
  <c r="AN4" i="28"/>
  <c r="EI9" i="28"/>
  <c r="FF9" i="28" s="1"/>
  <c r="FN8" i="28"/>
  <c r="ED8" i="28"/>
  <c r="FM8" i="28" s="1"/>
  <c r="FZ8" i="28" s="1"/>
  <c r="BW8" i="28"/>
  <c r="DR8" i="28"/>
  <c r="AN8" i="28"/>
  <c r="GE7" i="28"/>
  <c r="DP7" i="28"/>
  <c r="FA7" i="28"/>
  <c r="EQ7" i="28"/>
  <c r="EV5" i="28"/>
  <c r="BM5" i="28"/>
  <c r="DY5" i="28"/>
  <c r="FK5" i="28" s="1"/>
  <c r="EL10" i="28"/>
  <c r="EG9" i="28"/>
  <c r="CL9" i="28"/>
  <c r="DA8" i="28"/>
  <c r="ES6" i="28"/>
  <c r="FP6" i="28" s="1"/>
  <c r="CV6" i="28"/>
  <c r="GM4" i="28"/>
  <c r="FI7" i="28"/>
  <c r="ES7" i="28"/>
  <c r="FP7" i="28" s="1"/>
  <c r="EB7" i="28"/>
  <c r="FI6" i="28"/>
  <c r="FW6" i="28"/>
  <c r="GO5" i="28"/>
  <c r="GP5" i="28"/>
  <c r="FH5" i="28"/>
  <c r="FW5" i="28" s="1"/>
  <c r="GJ5" i="28" s="1"/>
  <c r="FU5" i="28"/>
  <c r="GZ45" i="27"/>
  <c r="GC51" i="27"/>
  <c r="HG42" i="27"/>
  <c r="HI40" i="27"/>
  <c r="GC39" i="27"/>
  <c r="GL40" i="27"/>
  <c r="HJ47" i="27"/>
  <c r="FM29" i="27"/>
  <c r="FQ5" i="27"/>
  <c r="HJ42" i="27"/>
  <c r="GQ44" i="27"/>
  <c r="GW29" i="27"/>
  <c r="HI29" i="27"/>
  <c r="HA12" i="27"/>
  <c r="HC10" i="27"/>
  <c r="GF10" i="27"/>
  <c r="HD51" i="27"/>
  <c r="GW23" i="27"/>
  <c r="GN19" i="27"/>
  <c r="GQ13" i="27"/>
  <c r="HA38" i="27"/>
  <c r="GX21" i="27"/>
  <c r="GR50" i="27"/>
  <c r="HF26" i="27"/>
  <c r="GX13" i="27"/>
  <c r="HA52" i="27"/>
  <c r="HC38" i="27"/>
  <c r="GX31" i="27"/>
  <c r="GZ4" i="27"/>
  <c r="GB22" i="27"/>
  <c r="GE20" i="27"/>
  <c r="HC50" i="27"/>
  <c r="HI25" i="27"/>
  <c r="HD48" i="27"/>
  <c r="HF41" i="27"/>
  <c r="HG16" i="27"/>
  <c r="HA9" i="27"/>
  <c r="GU43" i="27"/>
  <c r="GZ32" i="27"/>
  <c r="GT27" i="27"/>
  <c r="GW20" i="27"/>
  <c r="FP45" i="27"/>
  <c r="GE13" i="27"/>
  <c r="HC24" i="27"/>
  <c r="GU49" i="27"/>
  <c r="GT37" i="27"/>
  <c r="HG22" i="27"/>
  <c r="GW19" i="27"/>
  <c r="GU7" i="27"/>
  <c r="GK41" i="27"/>
  <c r="GF11" i="27"/>
  <c r="HF49" i="27"/>
  <c r="HJ46" i="27"/>
  <c r="GX33" i="27"/>
  <c r="HD31" i="27"/>
  <c r="HF23" i="27"/>
  <c r="GZ10" i="27"/>
  <c r="GQ46" i="27"/>
  <c r="GO37" i="27"/>
  <c r="GI14" i="27"/>
  <c r="HC34" i="27"/>
  <c r="HA31" i="27"/>
  <c r="GU28" i="27"/>
  <c r="GT25" i="27"/>
  <c r="GZ13" i="27"/>
  <c r="HF39" i="27"/>
  <c r="GU20" i="27"/>
  <c r="GT15" i="27"/>
  <c r="GR4" i="27"/>
  <c r="FT15" i="27"/>
  <c r="HJ33" i="27"/>
  <c r="HA19" i="27"/>
  <c r="HF51" i="27"/>
  <c r="HF25" i="27"/>
  <c r="HF17" i="27"/>
  <c r="FM3" i="27"/>
  <c r="FN3" i="27"/>
  <c r="HA3" i="27"/>
  <c r="GZ3" i="27"/>
  <c r="HG3" i="27"/>
  <c r="HF3" i="27"/>
  <c r="GC43" i="27"/>
  <c r="HG46" i="27"/>
  <c r="GX28" i="27"/>
  <c r="HJ22" i="27"/>
  <c r="GL44" i="27"/>
  <c r="HA40" i="27"/>
  <c r="HG37" i="27"/>
  <c r="HG34" i="27"/>
  <c r="GZ33" i="27"/>
  <c r="GU32" i="27"/>
  <c r="HJ30" i="27"/>
  <c r="FY9" i="27"/>
  <c r="GB34" i="27"/>
  <c r="GH28" i="27"/>
  <c r="GH12" i="27"/>
  <c r="GB7" i="27"/>
  <c r="GW52" i="27"/>
  <c r="HI26" i="27"/>
  <c r="HC25" i="27"/>
  <c r="GU16" i="27"/>
  <c r="GZ14" i="27"/>
  <c r="GZ8" i="27"/>
  <c r="GR18" i="27"/>
  <c r="GX40" i="27"/>
  <c r="HJ35" i="27"/>
  <c r="GO52" i="27"/>
  <c r="GF49" i="27"/>
  <c r="GR40" i="27"/>
  <c r="GN31" i="27"/>
  <c r="HA50" i="27"/>
  <c r="HD22" i="27"/>
  <c r="GT17" i="27"/>
  <c r="GW14" i="27"/>
  <c r="HJ28" i="27"/>
  <c r="FJ42" i="27"/>
  <c r="FP36" i="27"/>
  <c r="FW20" i="27"/>
  <c r="GO43" i="27"/>
  <c r="GO23" i="27"/>
  <c r="GO16" i="27"/>
  <c r="HJ45" i="27"/>
  <c r="GU34" i="27"/>
  <c r="GZ23" i="27"/>
  <c r="HI20" i="27"/>
  <c r="GX18" i="27"/>
  <c r="HJ16" i="27"/>
  <c r="HG10" i="27"/>
  <c r="GW22" i="27"/>
  <c r="HI5" i="27"/>
  <c r="FZ52" i="27"/>
  <c r="FJ51" i="27"/>
  <c r="GO44" i="27"/>
  <c r="HD39" i="27"/>
  <c r="GW32" i="27"/>
  <c r="HF29" i="27"/>
  <c r="HJ21" i="27"/>
  <c r="HD16" i="27"/>
  <c r="FY49" i="27"/>
  <c r="FN44" i="27"/>
  <c r="GC47" i="27"/>
  <c r="GN42" i="27"/>
  <c r="GR30" i="27"/>
  <c r="GK12" i="27"/>
  <c r="GC11" i="27"/>
  <c r="HC49" i="27"/>
  <c r="HA48" i="27"/>
  <c r="GT47" i="27"/>
  <c r="HD37" i="27"/>
  <c r="GW34" i="27"/>
  <c r="HG30" i="27"/>
  <c r="GZ26" i="27"/>
  <c r="HA25" i="27"/>
  <c r="GU22" i="27"/>
  <c r="HG20" i="27"/>
  <c r="HI14" i="27"/>
  <c r="HC12" i="27"/>
  <c r="GW11" i="27"/>
  <c r="GW10" i="27"/>
  <c r="HG8" i="27"/>
  <c r="FM23" i="27"/>
  <c r="FZ11" i="27"/>
  <c r="FN8" i="27"/>
  <c r="GI50" i="27"/>
  <c r="GI45" i="27"/>
  <c r="GL22" i="27"/>
  <c r="GH9" i="27"/>
  <c r="HC44" i="27"/>
  <c r="GU42" i="27"/>
  <c r="HA36" i="27"/>
  <c r="GT35" i="27"/>
  <c r="HI32" i="27"/>
  <c r="GZ28" i="27"/>
  <c r="HF19" i="27"/>
  <c r="GZ17" i="27"/>
  <c r="GZ7" i="27"/>
  <c r="HJ4" i="27"/>
  <c r="HI52" i="27"/>
  <c r="GZ44" i="27"/>
  <c r="HI41" i="27"/>
  <c r="HJ34" i="27"/>
  <c r="GT26" i="27"/>
  <c r="GW25" i="27"/>
  <c r="HI23" i="27"/>
  <c r="HC14" i="27"/>
  <c r="GW7" i="27"/>
  <c r="GU6" i="27"/>
  <c r="HF4" i="27"/>
  <c r="GL31" i="27"/>
  <c r="GL52" i="27"/>
  <c r="GC46" i="27"/>
  <c r="GH38" i="27"/>
  <c r="GH8" i="27"/>
  <c r="GU51" i="27"/>
  <c r="HC47" i="27"/>
  <c r="HA46" i="27"/>
  <c r="HG43" i="27"/>
  <c r="GU39" i="27"/>
  <c r="HG28" i="27"/>
  <c r="HJ6" i="27"/>
  <c r="FD47" i="27"/>
  <c r="EV31" i="27"/>
  <c r="FK41" i="27"/>
  <c r="FW25" i="27"/>
  <c r="GW41" i="27"/>
  <c r="HC35" i="27"/>
  <c r="GZ34" i="27"/>
  <c r="GT14" i="27"/>
  <c r="GZ11" i="27"/>
  <c r="HG7" i="27"/>
  <c r="GX4" i="27"/>
  <c r="EV52" i="27"/>
  <c r="FJ50" i="27"/>
  <c r="FK18" i="27"/>
  <c r="GF38" i="27"/>
  <c r="GL34" i="27"/>
  <c r="GL29" i="27"/>
  <c r="GC28" i="27"/>
  <c r="GO22" i="27"/>
  <c r="HD36" i="27"/>
  <c r="HD29" i="27"/>
  <c r="HJ19" i="27"/>
  <c r="HD17" i="27"/>
  <c r="GF26" i="27"/>
  <c r="HI50" i="27"/>
  <c r="GX46" i="27"/>
  <c r="HD43" i="27"/>
  <c r="GT41" i="27"/>
  <c r="HI38" i="27"/>
  <c r="HC28" i="27"/>
  <c r="HD27" i="27"/>
  <c r="HJ13" i="27"/>
  <c r="HD7" i="27"/>
  <c r="GT5" i="27"/>
  <c r="GN3" i="27"/>
  <c r="GR47" i="27"/>
  <c r="GO46" i="27"/>
  <c r="GO35" i="27"/>
  <c r="GI25" i="27"/>
  <c r="HD46" i="27"/>
  <c r="HG44" i="27"/>
  <c r="HJ43" i="27"/>
  <c r="GX43" i="27"/>
  <c r="GU31" i="27"/>
  <c r="HG27" i="27"/>
  <c r="HA22" i="27"/>
  <c r="HA21" i="27"/>
  <c r="HA16" i="27"/>
  <c r="HG13" i="27"/>
  <c r="GU13" i="27"/>
  <c r="HJ11" i="27"/>
  <c r="HJ10" i="27"/>
  <c r="GU8" i="27"/>
  <c r="HD5" i="27"/>
  <c r="EY28" i="27"/>
  <c r="FN50" i="27"/>
  <c r="GI49" i="27"/>
  <c r="GE41" i="27"/>
  <c r="GF40" i="27"/>
  <c r="GI37" i="27"/>
  <c r="GF34" i="27"/>
  <c r="GO32" i="27"/>
  <c r="GF31" i="27"/>
  <c r="GO20" i="27"/>
  <c r="GC16" i="27"/>
  <c r="GI13" i="27"/>
  <c r="GF7" i="27"/>
  <c r="GB6" i="27"/>
  <c r="HD52" i="27"/>
  <c r="HJ49" i="27"/>
  <c r="GX49" i="27"/>
  <c r="GX47" i="27"/>
  <c r="GX42" i="27"/>
  <c r="GZ41" i="27"/>
  <c r="HD40" i="27"/>
  <c r="HJ37" i="27"/>
  <c r="GX37" i="27"/>
  <c r="GX35" i="27"/>
  <c r="HC32" i="27"/>
  <c r="HG31" i="27"/>
  <c r="GU30" i="27"/>
  <c r="GZ20" i="27"/>
  <c r="HJ18" i="27"/>
  <c r="HI17" i="27"/>
  <c r="HD15" i="27"/>
  <c r="ES26" i="27"/>
  <c r="FB51" i="27"/>
  <c r="FT51" i="27"/>
  <c r="FS48" i="27"/>
  <c r="FK11" i="27"/>
  <c r="FM4" i="27"/>
  <c r="GC52" i="27"/>
  <c r="HF50" i="27"/>
  <c r="HF38" i="27"/>
  <c r="GT29" i="27"/>
  <c r="HC26" i="27"/>
  <c r="GT23" i="27"/>
  <c r="HD19" i="27"/>
  <c r="GU10" i="27"/>
  <c r="HI8" i="27"/>
  <c r="HD4" i="27"/>
  <c r="GN47" i="27"/>
  <c r="GB41" i="27"/>
  <c r="GX16" i="27"/>
  <c r="HD13" i="27"/>
  <c r="HJ7" i="27"/>
  <c r="GX6" i="27"/>
  <c r="HG18" i="27"/>
  <c r="HC11" i="27"/>
  <c r="HJ9" i="27"/>
  <c r="GW5" i="27"/>
  <c r="FY30" i="27"/>
  <c r="FW6" i="27"/>
  <c r="FK5" i="27"/>
  <c r="GF50" i="27"/>
  <c r="GB38" i="27"/>
  <c r="GQ34" i="27"/>
  <c r="GN30" i="27"/>
  <c r="GB26" i="27"/>
  <c r="GN18" i="27"/>
  <c r="GE5" i="27"/>
  <c r="HF47" i="27"/>
  <c r="GX45" i="27"/>
  <c r="GW44" i="27"/>
  <c r="HF35" i="27"/>
  <c r="GW26" i="27"/>
  <c r="HC23" i="27"/>
  <c r="GW50" i="27"/>
  <c r="GU46" i="27"/>
  <c r="GU44" i="27"/>
  <c r="HA43" i="27"/>
  <c r="GW38" i="27"/>
  <c r="GI40" i="27"/>
  <c r="GR14" i="27"/>
  <c r="GF6" i="27"/>
  <c r="HG52" i="27"/>
  <c r="GU52" i="27"/>
  <c r="HA49" i="27"/>
  <c r="HI44" i="27"/>
  <c r="HD41" i="27"/>
  <c r="HG40" i="27"/>
  <c r="GU40" i="27"/>
  <c r="HA37" i="27"/>
  <c r="HG32" i="27"/>
  <c r="HJ31" i="27"/>
  <c r="GX30" i="27"/>
  <c r="GZ29" i="27"/>
  <c r="HA24" i="27"/>
  <c r="GU19" i="27"/>
  <c r="GW17" i="27"/>
  <c r="HG15" i="27"/>
  <c r="HF14" i="27"/>
  <c r="GW8" i="27"/>
  <c r="HF5" i="27"/>
  <c r="FQ50" i="27"/>
  <c r="FT4" i="27"/>
  <c r="GB3" i="27"/>
  <c r="GI41" i="27"/>
  <c r="GC27" i="27"/>
  <c r="GQ20" i="27"/>
  <c r="GK13" i="27"/>
  <c r="GT50" i="27"/>
  <c r="GZ47" i="27"/>
  <c r="GT38" i="27"/>
  <c r="GZ35" i="27"/>
  <c r="HC20" i="27"/>
  <c r="GU18" i="27"/>
  <c r="GX9" i="27"/>
  <c r="HG6" i="27"/>
  <c r="HJ51" i="27"/>
  <c r="GX51" i="27"/>
  <c r="HG48" i="27"/>
  <c r="GU48" i="27"/>
  <c r="HD45" i="27"/>
  <c r="HA42" i="27"/>
  <c r="HJ39" i="27"/>
  <c r="GX39" i="27"/>
  <c r="HG36" i="27"/>
  <c r="GU36" i="27"/>
  <c r="HD33" i="27"/>
  <c r="HA30" i="27"/>
  <c r="HJ27" i="27"/>
  <c r="GX27" i="27"/>
  <c r="HG24" i="27"/>
  <c r="GU24" i="27"/>
  <c r="HD21" i="27"/>
  <c r="HA18" i="27"/>
  <c r="HJ15" i="27"/>
  <c r="GX15" i="27"/>
  <c r="HG12" i="27"/>
  <c r="GU12" i="27"/>
  <c r="HD9" i="27"/>
  <c r="HA6" i="27"/>
  <c r="HG11" i="27"/>
  <c r="GU11" i="27"/>
  <c r="HD8" i="27"/>
  <c r="HA5" i="27"/>
  <c r="GU4" i="27"/>
  <c r="HA51" i="27"/>
  <c r="HJ48" i="27"/>
  <c r="GX48" i="27"/>
  <c r="HG45" i="27"/>
  <c r="GU45" i="27"/>
  <c r="HD42" i="27"/>
  <c r="HA39" i="27"/>
  <c r="HJ36" i="27"/>
  <c r="GX36" i="27"/>
  <c r="HG33" i="27"/>
  <c r="GU33" i="27"/>
  <c r="HD30" i="27"/>
  <c r="HA27" i="27"/>
  <c r="HJ24" i="27"/>
  <c r="GX24" i="27"/>
  <c r="HG21" i="27"/>
  <c r="GU21" i="27"/>
  <c r="HD18" i="27"/>
  <c r="HA15" i="27"/>
  <c r="HJ12" i="27"/>
  <c r="GX12" i="27"/>
  <c r="HG9" i="27"/>
  <c r="GU9" i="27"/>
  <c r="HD6" i="27"/>
  <c r="EU7" i="27"/>
  <c r="FJ44" i="27"/>
  <c r="FN42" i="27"/>
  <c r="FY27" i="27"/>
  <c r="FS24" i="27"/>
  <c r="FY20" i="27"/>
  <c r="FQ19" i="27"/>
  <c r="FT14" i="27"/>
  <c r="FW7" i="27"/>
  <c r="GR52" i="27"/>
  <c r="GK49" i="27"/>
  <c r="GK48" i="27"/>
  <c r="GI46" i="27"/>
  <c r="GC44" i="27"/>
  <c r="GN40" i="27"/>
  <c r="GK37" i="27"/>
  <c r="GN34" i="27"/>
  <c r="GE32" i="27"/>
  <c r="GR26" i="27"/>
  <c r="GO25" i="27"/>
  <c r="GH20" i="27"/>
  <c r="GE19" i="27"/>
  <c r="GC15" i="27"/>
  <c r="GC13" i="27"/>
  <c r="GN6" i="27"/>
  <c r="GK5" i="27"/>
  <c r="GO51" i="27"/>
  <c r="GK39" i="27"/>
  <c r="GN17" i="27"/>
  <c r="GH16" i="27"/>
  <c r="FP7" i="27"/>
  <c r="GR43" i="27"/>
  <c r="GL17" i="27"/>
  <c r="GI7" i="27"/>
  <c r="HI3" i="27"/>
  <c r="GT3" i="27"/>
  <c r="EU17" i="27"/>
  <c r="FM51" i="27"/>
  <c r="FV39" i="27"/>
  <c r="FP30" i="27"/>
  <c r="FJ20" i="27"/>
  <c r="FJ15" i="27"/>
  <c r="GR49" i="27"/>
  <c r="GC49" i="27"/>
  <c r="GR38" i="27"/>
  <c r="GB35" i="27"/>
  <c r="GC8" i="27"/>
  <c r="GF52" i="27"/>
  <c r="GI43" i="27"/>
  <c r="GL19" i="27"/>
  <c r="GW3" i="27"/>
  <c r="EY30" i="27"/>
  <c r="EU21" i="27"/>
  <c r="FE16" i="27"/>
  <c r="EX7" i="27"/>
  <c r="FQ52" i="27"/>
  <c r="FQ26" i="27"/>
  <c r="FV24" i="27"/>
  <c r="FN16" i="27"/>
  <c r="FV14" i="27"/>
  <c r="FZ4" i="27"/>
  <c r="GK47" i="27"/>
  <c r="GL46" i="27"/>
  <c r="GE44" i="27"/>
  <c r="GF43" i="27"/>
  <c r="GQ33" i="27"/>
  <c r="GH32" i="27"/>
  <c r="GQ29" i="27"/>
  <c r="GL24" i="27"/>
  <c r="GR22" i="27"/>
  <c r="GR11" i="27"/>
  <c r="GR7" i="27"/>
  <c r="FY40" i="27"/>
  <c r="GR3" i="27"/>
  <c r="GO39" i="27"/>
  <c r="GK38" i="27"/>
  <c r="GQ21" i="27"/>
  <c r="GF14" i="27"/>
  <c r="GF4" i="27"/>
  <c r="FM41" i="27"/>
  <c r="FM33" i="27"/>
  <c r="FJ14" i="27"/>
  <c r="GH52" i="27"/>
  <c r="GO49" i="27"/>
  <c r="GE46" i="27"/>
  <c r="GE45" i="27"/>
  <c r="GK43" i="27"/>
  <c r="GC37" i="27"/>
  <c r="GQ35" i="27"/>
  <c r="GQ32" i="27"/>
  <c r="GB31" i="27"/>
  <c r="GC31" i="27"/>
  <c r="GN29" i="27"/>
  <c r="GN28" i="27"/>
  <c r="GL27" i="27"/>
  <c r="GK27" i="27"/>
  <c r="GH26" i="27"/>
  <c r="GB23" i="27"/>
  <c r="GE22" i="27"/>
  <c r="GC20" i="27"/>
  <c r="GQ17" i="27"/>
  <c r="GH10" i="27"/>
  <c r="GE9" i="27"/>
  <c r="GK4" i="27"/>
  <c r="GQ37" i="27"/>
  <c r="GQ6" i="27"/>
  <c r="GR6" i="27"/>
  <c r="GB19" i="27"/>
  <c r="GC19" i="27"/>
  <c r="GL15" i="27"/>
  <c r="GK15" i="27"/>
  <c r="GN7" i="27"/>
  <c r="GO7" i="27"/>
  <c r="GL36" i="27"/>
  <c r="GH48" i="27"/>
  <c r="GH47" i="27"/>
  <c r="GQ45" i="27"/>
  <c r="GF42" i="27"/>
  <c r="GK35" i="27"/>
  <c r="GK32" i="27"/>
  <c r="GL32" i="27"/>
  <c r="GF28" i="27"/>
  <c r="GB25" i="27"/>
  <c r="GC25" i="27"/>
  <c r="GK8" i="27"/>
  <c r="GL8" i="27"/>
  <c r="GF29" i="27"/>
  <c r="GE29" i="27"/>
  <c r="GQ23" i="27"/>
  <c r="GR23" i="27"/>
  <c r="FE11" i="27"/>
  <c r="FT46" i="27"/>
  <c r="FZ38" i="27"/>
  <c r="FN32" i="27"/>
  <c r="FV30" i="27"/>
  <c r="FP22" i="27"/>
  <c r="FP11" i="27"/>
  <c r="FJ8" i="27"/>
  <c r="GB50" i="27"/>
  <c r="GF47" i="27"/>
  <c r="GB42" i="27"/>
  <c r="GH36" i="27"/>
  <c r="GH35" i="27"/>
  <c r="GH33" i="27"/>
  <c r="GI31" i="27"/>
  <c r="GB29" i="27"/>
  <c r="GK23" i="27"/>
  <c r="GK20" i="27"/>
  <c r="GL20" i="27"/>
  <c r="GF16" i="27"/>
  <c r="GB14" i="27"/>
  <c r="FN52" i="27"/>
  <c r="GH34" i="27"/>
  <c r="GI34" i="27"/>
  <c r="GF17" i="27"/>
  <c r="GE17" i="27"/>
  <c r="GO38" i="27"/>
  <c r="GN38" i="27"/>
  <c r="FE24" i="27"/>
  <c r="FT44" i="27"/>
  <c r="FN40" i="27"/>
  <c r="FK37" i="27"/>
  <c r="FP35" i="27"/>
  <c r="FJ32" i="27"/>
  <c r="GN50" i="27"/>
  <c r="GQ41" i="27"/>
  <c r="GE33" i="27"/>
  <c r="GC30" i="27"/>
  <c r="GB30" i="27"/>
  <c r="GR28" i="27"/>
  <c r="GH23" i="27"/>
  <c r="GH21" i="27"/>
  <c r="GI19" i="27"/>
  <c r="GB17" i="27"/>
  <c r="GL10" i="27"/>
  <c r="GR42" i="27"/>
  <c r="GC40" i="27"/>
  <c r="GC32" i="27"/>
  <c r="GL26" i="27"/>
  <c r="GK26" i="27"/>
  <c r="GL25" i="27"/>
  <c r="GH22" i="27"/>
  <c r="GI22" i="27"/>
  <c r="GN4" i="27"/>
  <c r="GO4" i="27"/>
  <c r="FB15" i="27"/>
  <c r="FV50" i="27"/>
  <c r="FW47" i="27"/>
  <c r="FP44" i="27"/>
  <c r="FP38" i="27"/>
  <c r="FP23" i="27"/>
  <c r="FY21" i="27"/>
  <c r="GK51" i="27"/>
  <c r="GK50" i="27"/>
  <c r="GH44" i="27"/>
  <c r="GN41" i="27"/>
  <c r="GE37" i="27"/>
  <c r="GF37" i="27"/>
  <c r="GH24" i="27"/>
  <c r="GE21" i="27"/>
  <c r="GC18" i="27"/>
  <c r="GB18" i="27"/>
  <c r="GR16" i="27"/>
  <c r="GK11" i="27"/>
  <c r="GF35" i="27"/>
  <c r="GR31" i="27"/>
  <c r="GF30" i="27"/>
  <c r="GI29" i="27"/>
  <c r="GL28" i="27"/>
  <c r="GO27" i="27"/>
  <c r="GF25" i="27"/>
  <c r="GF23" i="27"/>
  <c r="GR19" i="27"/>
  <c r="GF18" i="27"/>
  <c r="GI17" i="27"/>
  <c r="GL16" i="27"/>
  <c r="GO15" i="27"/>
  <c r="GR10" i="27"/>
  <c r="GO8" i="27"/>
  <c r="HC3" i="27"/>
  <c r="GN26" i="27"/>
  <c r="GR25" i="27"/>
  <c r="GN14" i="27"/>
  <c r="GQ9" i="27"/>
  <c r="GO13" i="27"/>
  <c r="GO11" i="27"/>
  <c r="GQ5" i="27"/>
  <c r="GR51" i="27"/>
  <c r="GF51" i="27"/>
  <c r="GO48" i="27"/>
  <c r="GC48" i="27"/>
  <c r="GL45" i="27"/>
  <c r="GI42" i="27"/>
  <c r="GR39" i="27"/>
  <c r="GF39" i="27"/>
  <c r="GO36" i="27"/>
  <c r="GC36" i="27"/>
  <c r="GL33" i="27"/>
  <c r="GI30" i="27"/>
  <c r="GR27" i="27"/>
  <c r="GF27" i="27"/>
  <c r="GO24" i="27"/>
  <c r="GC24" i="27"/>
  <c r="GL21" i="27"/>
  <c r="GI18" i="27"/>
  <c r="GR15" i="27"/>
  <c r="GF15" i="27"/>
  <c r="GO12" i="27"/>
  <c r="GC12" i="27"/>
  <c r="GL9" i="27"/>
  <c r="GI6" i="27"/>
  <c r="GL14" i="27"/>
  <c r="GI11" i="27"/>
  <c r="GR8" i="27"/>
  <c r="GF8" i="27"/>
  <c r="GO5" i="27"/>
  <c r="GC5" i="27"/>
  <c r="GO10" i="27"/>
  <c r="GC10" i="27"/>
  <c r="GL7" i="27"/>
  <c r="GI4" i="27"/>
  <c r="GI5" i="27"/>
  <c r="GC4" i="27"/>
  <c r="GI51" i="27"/>
  <c r="GR48" i="27"/>
  <c r="GF48" i="27"/>
  <c r="GO45" i="27"/>
  <c r="GC45" i="27"/>
  <c r="GL42" i="27"/>
  <c r="GI39" i="27"/>
  <c r="GR36" i="27"/>
  <c r="GF36" i="27"/>
  <c r="GO33" i="27"/>
  <c r="GC33" i="27"/>
  <c r="GL30" i="27"/>
  <c r="GI27" i="27"/>
  <c r="GR24" i="27"/>
  <c r="GF24" i="27"/>
  <c r="GO21" i="27"/>
  <c r="GC21" i="27"/>
  <c r="GL18" i="27"/>
  <c r="GI15" i="27"/>
  <c r="GR12" i="27"/>
  <c r="GF12" i="27"/>
  <c r="GO9" i="27"/>
  <c r="GC9" i="27"/>
  <c r="GL6" i="27"/>
  <c r="FT43" i="27"/>
  <c r="FS43" i="27"/>
  <c r="FB25" i="27"/>
  <c r="FQ46" i="27"/>
  <c r="FP46" i="27"/>
  <c r="FP43" i="27"/>
  <c r="FJ23" i="27"/>
  <c r="FK23" i="27"/>
  <c r="FM18" i="27"/>
  <c r="FV8" i="27"/>
  <c r="FW8" i="27"/>
  <c r="FB28" i="27"/>
  <c r="FQ24" i="27"/>
  <c r="FP24" i="27"/>
  <c r="FN37" i="27"/>
  <c r="FM37" i="27"/>
  <c r="FY28" i="27"/>
  <c r="FZ28" i="27"/>
  <c r="FZ23" i="27"/>
  <c r="FV42" i="27"/>
  <c r="FW42" i="27"/>
  <c r="GE3" i="27"/>
  <c r="EU46" i="27"/>
  <c r="EU26" i="27"/>
  <c r="FK47" i="27"/>
  <c r="FV26" i="27"/>
  <c r="EU34" i="27"/>
  <c r="GH3" i="27"/>
  <c r="FE25" i="27"/>
  <c r="FV29" i="27"/>
  <c r="FW29" i="27"/>
  <c r="FV18" i="27"/>
  <c r="FW18" i="27"/>
  <c r="FN17" i="27"/>
  <c r="FM17" i="27"/>
  <c r="EY29" i="27"/>
  <c r="FB19" i="27"/>
  <c r="FA8" i="27"/>
  <c r="FW32" i="27"/>
  <c r="FV32" i="27"/>
  <c r="FT29" i="27"/>
  <c r="FK17" i="27"/>
  <c r="FM9" i="27"/>
  <c r="FZ37" i="27"/>
  <c r="FS41" i="27"/>
  <c r="FK29" i="27"/>
  <c r="FW27" i="27"/>
  <c r="FN26" i="27"/>
  <c r="FY8" i="27"/>
  <c r="FQ41" i="27"/>
  <c r="FK30" i="27"/>
  <c r="FT17" i="27"/>
  <c r="FS11" i="27"/>
  <c r="GK3" i="27"/>
  <c r="EU32" i="27"/>
  <c r="FS49" i="27"/>
  <c r="FP34" i="27"/>
  <c r="FZ26" i="27"/>
  <c r="FP18" i="27"/>
  <c r="FP12" i="27"/>
  <c r="FV3" i="27"/>
  <c r="FN49" i="27"/>
  <c r="FQ48" i="27"/>
  <c r="FN47" i="27"/>
  <c r="FZ44" i="27"/>
  <c r="FK34" i="27"/>
  <c r="FD35" i="27"/>
  <c r="FD5" i="27"/>
  <c r="FK3" i="27"/>
  <c r="FJ46" i="27"/>
  <c r="FM43" i="27"/>
  <c r="FV38" i="27"/>
  <c r="FW37" i="27"/>
  <c r="FM35" i="27"/>
  <c r="FY31" i="27"/>
  <c r="FV28" i="27"/>
  <c r="FP20" i="27"/>
  <c r="FQ13" i="27"/>
  <c r="FZ10" i="27"/>
  <c r="FT8" i="27"/>
  <c r="FM6" i="27"/>
  <c r="FB39" i="27"/>
  <c r="FK49" i="27"/>
  <c r="FZ45" i="27"/>
  <c r="FW44" i="27"/>
  <c r="FS37" i="27"/>
  <c r="FK35" i="27"/>
  <c r="FN21" i="27"/>
  <c r="FY18" i="27"/>
  <c r="FP9" i="27"/>
  <c r="EY37" i="27"/>
  <c r="FE21" i="27"/>
  <c r="FE19" i="27"/>
  <c r="EV9" i="27"/>
  <c r="FJ52" i="27"/>
  <c r="FJ48" i="27"/>
  <c r="FY43" i="27"/>
  <c r="FY41" i="27"/>
  <c r="FT32" i="27"/>
  <c r="FS31" i="27"/>
  <c r="FP28" i="27"/>
  <c r="FM27" i="27"/>
  <c r="FY17" i="27"/>
  <c r="FP14" i="27"/>
  <c r="FK13" i="27"/>
  <c r="FW11" i="27"/>
  <c r="FT10" i="27"/>
  <c r="FY5" i="27"/>
  <c r="ER46" i="27"/>
  <c r="ER12" i="27"/>
  <c r="EX52" i="27"/>
  <c r="FE28" i="27"/>
  <c r="FY47" i="27"/>
  <c r="FW46" i="27"/>
  <c r="FZ35" i="27"/>
  <c r="FQ33" i="27"/>
  <c r="FP32" i="27"/>
  <c r="FQ31" i="27"/>
  <c r="FN28" i="27"/>
  <c r="FK27" i="27"/>
  <c r="FW17" i="27"/>
  <c r="FM15" i="27"/>
  <c r="FN14" i="27"/>
  <c r="FY6" i="27"/>
  <c r="FW5" i="27"/>
  <c r="EX23" i="27"/>
  <c r="FV52" i="27"/>
  <c r="FV49" i="27"/>
  <c r="FV48" i="27"/>
  <c r="FV40" i="27"/>
  <c r="FT34" i="27"/>
  <c r="FJ26" i="27"/>
  <c r="FN10" i="27"/>
  <c r="FT50" i="27"/>
  <c r="FN45" i="27"/>
  <c r="FW41" i="27"/>
  <c r="FK39" i="27"/>
  <c r="FN20" i="27"/>
  <c r="FN11" i="27"/>
  <c r="FK6" i="27"/>
  <c r="FB50" i="27"/>
  <c r="FA26" i="27"/>
  <c r="FJ40" i="27"/>
  <c r="FN38" i="27"/>
  <c r="FY29" i="27"/>
  <c r="FJ28" i="27"/>
  <c r="FK25" i="27"/>
  <c r="FJ24" i="27"/>
  <c r="FM19" i="27"/>
  <c r="FQ17" i="27"/>
  <c r="FK7" i="27"/>
  <c r="FM5" i="27"/>
  <c r="EY3" i="27"/>
  <c r="EY22" i="27"/>
  <c r="FS47" i="27"/>
  <c r="FZ33" i="27"/>
  <c r="FZ32" i="27"/>
  <c r="FW23" i="27"/>
  <c r="FS21" i="27"/>
  <c r="FY19" i="27"/>
  <c r="FY15" i="27"/>
  <c r="FZ14" i="27"/>
  <c r="FB3" i="27"/>
  <c r="FA47" i="27"/>
  <c r="FE45" i="27"/>
  <c r="FD32" i="27"/>
  <c r="EV8" i="27"/>
  <c r="FQ40" i="27"/>
  <c r="FT39" i="27"/>
  <c r="FT38" i="27"/>
  <c r="FW35" i="27"/>
  <c r="FW34" i="27"/>
  <c r="FM31" i="27"/>
  <c r="FN30" i="27"/>
  <c r="FS12" i="27"/>
  <c r="ER8" i="27"/>
  <c r="FE3" i="27"/>
  <c r="EU22" i="27"/>
  <c r="FW51" i="27"/>
  <c r="FZ50" i="27"/>
  <c r="FQ47" i="27"/>
  <c r="FZ42" i="27"/>
  <c r="FT36" i="27"/>
  <c r="FQ29" i="27"/>
  <c r="FT27" i="27"/>
  <c r="FS23" i="27"/>
  <c r="FT22" i="27"/>
  <c r="FP21" i="27"/>
  <c r="FT20" i="27"/>
  <c r="FZ16" i="27"/>
  <c r="FV15" i="27"/>
  <c r="FT5" i="27"/>
  <c r="EV49" i="27"/>
  <c r="EX47" i="27"/>
  <c r="EV43" i="27"/>
  <c r="EU20" i="27"/>
  <c r="FS35" i="27"/>
  <c r="FT26" i="27"/>
  <c r="FS25" i="27"/>
  <c r="FW13" i="27"/>
  <c r="FP8" i="27"/>
  <c r="FT52" i="27"/>
  <c r="FQ49" i="27"/>
  <c r="FZ46" i="27"/>
  <c r="FN46" i="27"/>
  <c r="FW43" i="27"/>
  <c r="FK43" i="27"/>
  <c r="FT40" i="27"/>
  <c r="FQ37" i="27"/>
  <c r="FZ34" i="27"/>
  <c r="FN34" i="27"/>
  <c r="FW31" i="27"/>
  <c r="FK31" i="27"/>
  <c r="FT28" i="27"/>
  <c r="FQ25" i="27"/>
  <c r="FZ22" i="27"/>
  <c r="FN22" i="27"/>
  <c r="FW19" i="27"/>
  <c r="FK19" i="27"/>
  <c r="FT16" i="27"/>
  <c r="FZ51" i="27"/>
  <c r="FT45" i="27"/>
  <c r="FQ42" i="27"/>
  <c r="FZ39" i="27"/>
  <c r="FN39" i="27"/>
  <c r="FW36" i="27"/>
  <c r="FK36" i="27"/>
  <c r="FT33" i="27"/>
  <c r="FW12" i="27"/>
  <c r="FK12" i="27"/>
  <c r="FT9" i="27"/>
  <c r="FQ6" i="27"/>
  <c r="FZ25" i="27"/>
  <c r="FN25" i="27"/>
  <c r="FW22" i="27"/>
  <c r="FK22" i="27"/>
  <c r="FT19" i="27"/>
  <c r="FQ16" i="27"/>
  <c r="FZ13" i="27"/>
  <c r="FN13" i="27"/>
  <c r="FW10" i="27"/>
  <c r="FK10" i="27"/>
  <c r="FT7" i="27"/>
  <c r="FQ4" i="27"/>
  <c r="FW16" i="27"/>
  <c r="FK16" i="27"/>
  <c r="FT13" i="27"/>
  <c r="FQ10" i="27"/>
  <c r="FZ7" i="27"/>
  <c r="FN7" i="27"/>
  <c r="FW4" i="27"/>
  <c r="FK4" i="27"/>
  <c r="FQ51" i="27"/>
  <c r="FZ48" i="27"/>
  <c r="FN48" i="27"/>
  <c r="FW45" i="27"/>
  <c r="FK45" i="27"/>
  <c r="FT42" i="27"/>
  <c r="FQ39" i="27"/>
  <c r="FZ36" i="27"/>
  <c r="FN36" i="27"/>
  <c r="FW33" i="27"/>
  <c r="FK33" i="27"/>
  <c r="FT30" i="27"/>
  <c r="FQ27" i="27"/>
  <c r="FZ24" i="27"/>
  <c r="FN24" i="27"/>
  <c r="FW21" i="27"/>
  <c r="FK21" i="27"/>
  <c r="FT18" i="27"/>
  <c r="FQ15" i="27"/>
  <c r="FZ12" i="27"/>
  <c r="FN12" i="27"/>
  <c r="FW9" i="27"/>
  <c r="FK9" i="27"/>
  <c r="FT6" i="27"/>
  <c r="EU40" i="27"/>
  <c r="EV40" i="27"/>
  <c r="FY3" i="27"/>
  <c r="FB44" i="27"/>
  <c r="FA44" i="27"/>
  <c r="ES17" i="27"/>
  <c r="FD49" i="27"/>
  <c r="EU42" i="27"/>
  <c r="EV42" i="27"/>
  <c r="FD37" i="27"/>
  <c r="EU14" i="27"/>
  <c r="FB11" i="27"/>
  <c r="FA11" i="27"/>
  <c r="EU37" i="27"/>
  <c r="EV37" i="27"/>
  <c r="EY31" i="27"/>
  <c r="EX31" i="27"/>
  <c r="FP3" i="27"/>
  <c r="EV44" i="27"/>
  <c r="EU44" i="27"/>
  <c r="FA35" i="27"/>
  <c r="FB35" i="27"/>
  <c r="FE29" i="27"/>
  <c r="FD29" i="27"/>
  <c r="EX50" i="27"/>
  <c r="FB48" i="27"/>
  <c r="FA40" i="27"/>
  <c r="FB40" i="27"/>
  <c r="FB34" i="27"/>
  <c r="FE10" i="27"/>
  <c r="ER30" i="27"/>
  <c r="FE46" i="27"/>
  <c r="EX38" i="27"/>
  <c r="EY38" i="27"/>
  <c r="FA32" i="27"/>
  <c r="FA14" i="27"/>
  <c r="FB12" i="27"/>
  <c r="FE20" i="27"/>
  <c r="EY19" i="27"/>
  <c r="FB4" i="27"/>
  <c r="FD13" i="27"/>
  <c r="FB13" i="27"/>
  <c r="FE9" i="27"/>
  <c r="FS3" i="27"/>
  <c r="EX18" i="27"/>
  <c r="FE34" i="27"/>
  <c r="EV33" i="27"/>
  <c r="FE40" i="27"/>
  <c r="EY27" i="27"/>
  <c r="EX16" i="27"/>
  <c r="FE52" i="27"/>
  <c r="EY43" i="27"/>
  <c r="FD41" i="27"/>
  <c r="FB23" i="27"/>
  <c r="EV16" i="27"/>
  <c r="FB49" i="27"/>
  <c r="FB46" i="27"/>
  <c r="FD44" i="27"/>
  <c r="FE36" i="27"/>
  <c r="EX35" i="27"/>
  <c r="EV28" i="27"/>
  <c r="FA20" i="27"/>
  <c r="EX17" i="27"/>
  <c r="EY14" i="27"/>
  <c r="EX11" i="27"/>
  <c r="ES5" i="27"/>
  <c r="EU38" i="27"/>
  <c r="EV29" i="27"/>
  <c r="EX26" i="27"/>
  <c r="FB7" i="27"/>
  <c r="FE48" i="27"/>
  <c r="EY42" i="27"/>
  <c r="EV41" i="27"/>
  <c r="FB38" i="27"/>
  <c r="FB37" i="27"/>
  <c r="FB27" i="27"/>
  <c r="FE23" i="27"/>
  <c r="FE12" i="27"/>
  <c r="FE8" i="27"/>
  <c r="EV3" i="27"/>
  <c r="FB43" i="27"/>
  <c r="FE33" i="27"/>
  <c r="EV25" i="27"/>
  <c r="FB22" i="27"/>
  <c r="EU10" i="27"/>
  <c r="EV6" i="27"/>
  <c r="FE4" i="27"/>
  <c r="ES37" i="27"/>
  <c r="EY49" i="27"/>
  <c r="EY39" i="27"/>
  <c r="EY34" i="27"/>
  <c r="FE31" i="27"/>
  <c r="FB24" i="27"/>
  <c r="EV18" i="27"/>
  <c r="EY13" i="27"/>
  <c r="EY5" i="27"/>
  <c r="EY4" i="27"/>
  <c r="EV45" i="27"/>
  <c r="EY41" i="27"/>
  <c r="EY40" i="27"/>
  <c r="FB31" i="27"/>
  <c r="EV13" i="27"/>
  <c r="FB10" i="27"/>
  <c r="FB52" i="27"/>
  <c r="EU50" i="27"/>
  <c r="FE22" i="27"/>
  <c r="EV19" i="27"/>
  <c r="FD17" i="27"/>
  <c r="FB16" i="27"/>
  <c r="FE7" i="27"/>
  <c r="EY6" i="27"/>
  <c r="EV5" i="27"/>
  <c r="EV4" i="27"/>
  <c r="ES44" i="27"/>
  <c r="EY51" i="27"/>
  <c r="EY46" i="27"/>
  <c r="FE43" i="27"/>
  <c r="FB36" i="27"/>
  <c r="EV30" i="27"/>
  <c r="EY25" i="27"/>
  <c r="EY15" i="27"/>
  <c r="EY10" i="27"/>
  <c r="FE51" i="27"/>
  <c r="EV48" i="27"/>
  <c r="EY45" i="27"/>
  <c r="FB42" i="27"/>
  <c r="FE39" i="27"/>
  <c r="EV36" i="27"/>
  <c r="EY33" i="27"/>
  <c r="FB30" i="27"/>
  <c r="FE27" i="27"/>
  <c r="EV24" i="27"/>
  <c r="EY21" i="27"/>
  <c r="FB18" i="27"/>
  <c r="FE15" i="27"/>
  <c r="EV12" i="27"/>
  <c r="EY9" i="27"/>
  <c r="FB6" i="27"/>
  <c r="FE50" i="27"/>
  <c r="EV47" i="27"/>
  <c r="EY44" i="27"/>
  <c r="FB41" i="27"/>
  <c r="FE38" i="27"/>
  <c r="EV35" i="27"/>
  <c r="EY32" i="27"/>
  <c r="FB29" i="27"/>
  <c r="FE26" i="27"/>
  <c r="EV23" i="27"/>
  <c r="EY20" i="27"/>
  <c r="FB17" i="27"/>
  <c r="FE14" i="27"/>
  <c r="EV11" i="27"/>
  <c r="EY8" i="27"/>
  <c r="FB5" i="27"/>
  <c r="EV51" i="27"/>
  <c r="EY48" i="27"/>
  <c r="FB45" i="27"/>
  <c r="FE42" i="27"/>
  <c r="EV39" i="27"/>
  <c r="EY36" i="27"/>
  <c r="FB33" i="27"/>
  <c r="FE30" i="27"/>
  <c r="EV27" i="27"/>
  <c r="EY24" i="27"/>
  <c r="FB21" i="27"/>
  <c r="FE18" i="27"/>
  <c r="EV15" i="27"/>
  <c r="EY12" i="27"/>
  <c r="FB9" i="27"/>
  <c r="FE6" i="27"/>
  <c r="ES45" i="27"/>
  <c r="FG46" i="27"/>
  <c r="ES18" i="27"/>
  <c r="ES13" i="27"/>
  <c r="FH10" i="27"/>
  <c r="ES50" i="27"/>
  <c r="ES33" i="27"/>
  <c r="FH24" i="27"/>
  <c r="ES40" i="27"/>
  <c r="ER32" i="27"/>
  <c r="ES24" i="27"/>
  <c r="FG38" i="27"/>
  <c r="FH30" i="27"/>
  <c r="FH4" i="27"/>
  <c r="FH44" i="27"/>
  <c r="ES3" i="27"/>
  <c r="FG18" i="27"/>
  <c r="FH36" i="27"/>
  <c r="FH32" i="27"/>
  <c r="FH16" i="27"/>
  <c r="FH6" i="27"/>
  <c r="FH20" i="27"/>
  <c r="FG34" i="27"/>
  <c r="FG14" i="27"/>
  <c r="ER34" i="27"/>
  <c r="ER28" i="27"/>
  <c r="ES21" i="27"/>
  <c r="ER14" i="27"/>
  <c r="FH48" i="27"/>
  <c r="FH8" i="27"/>
  <c r="FG22" i="27"/>
  <c r="FH42" i="27"/>
  <c r="FH12" i="27"/>
  <c r="FG26" i="27"/>
  <c r="FH40" i="27"/>
  <c r="ES10" i="27"/>
  <c r="FG50" i="27"/>
  <c r="FH28" i="27"/>
  <c r="ES49" i="27"/>
  <c r="ES29" i="27"/>
  <c r="ER16" i="27"/>
  <c r="ES42" i="27"/>
  <c r="ER48" i="27"/>
  <c r="FG5" i="27"/>
  <c r="FG9" i="27"/>
  <c r="FG13" i="27"/>
  <c r="FG17" i="27"/>
  <c r="FG21" i="27"/>
  <c r="FG25" i="27"/>
  <c r="FG29" i="27"/>
  <c r="FG33" i="27"/>
  <c r="FG37" i="27"/>
  <c r="FG41" i="27"/>
  <c r="FG45" i="27"/>
  <c r="FG49" i="27"/>
  <c r="ES52" i="27"/>
  <c r="ES36" i="27"/>
  <c r="ES20" i="27"/>
  <c r="ES41" i="27"/>
  <c r="ES25" i="27"/>
  <c r="ES9" i="27"/>
  <c r="FG3" i="27"/>
  <c r="FG7" i="27"/>
  <c r="FG11" i="27"/>
  <c r="FG15" i="27"/>
  <c r="FG19" i="27"/>
  <c r="FG23" i="27"/>
  <c r="FG27" i="27"/>
  <c r="FG31" i="27"/>
  <c r="FG35" i="27"/>
  <c r="FG39" i="27"/>
  <c r="FG43" i="27"/>
  <c r="FG47" i="27"/>
  <c r="FG51" i="27"/>
  <c r="ES38" i="27"/>
  <c r="ES22" i="27"/>
  <c r="ES6" i="27"/>
  <c r="FG52" i="27"/>
  <c r="ES51" i="27"/>
  <c r="ES47" i="27"/>
  <c r="ES43" i="27"/>
  <c r="ES39" i="27"/>
  <c r="ES35" i="27"/>
  <c r="ES31" i="27"/>
  <c r="ES27" i="27"/>
  <c r="ES23" i="27"/>
  <c r="ES19" i="27"/>
  <c r="ES15" i="27"/>
  <c r="ES11" i="27"/>
  <c r="ES7" i="27"/>
  <c r="ES4" i="27"/>
  <c r="I43" i="25"/>
  <c r="M41" i="25"/>
  <c r="I39" i="25"/>
  <c r="Q43" i="25"/>
  <c r="Q45" i="25"/>
  <c r="GP2" i="27" s="1"/>
  <c r="Q39" i="25"/>
  <c r="X41" i="25"/>
  <c r="F41" i="25"/>
  <c r="AB41" i="25"/>
  <c r="F43" i="25"/>
  <c r="AB43" i="25"/>
  <c r="I39" i="42"/>
  <c r="B50" i="42" s="1"/>
  <c r="I40" i="42"/>
  <c r="I46" i="42"/>
  <c r="I45" i="42"/>
  <c r="I44" i="42"/>
  <c r="I43" i="42"/>
  <c r="I42" i="42"/>
  <c r="I41" i="42"/>
  <c r="R4" i="40"/>
  <c r="Z4" i="37"/>
  <c r="AG9" i="40"/>
  <c r="E12" i="41"/>
  <c r="A12" i="41" s="1"/>
  <c r="G9" i="40"/>
  <c r="I9" i="40" s="1"/>
  <c r="J9" i="40"/>
  <c r="R4" i="39"/>
  <c r="Y9" i="38"/>
  <c r="AF8" i="38"/>
  <c r="AF5" i="38"/>
  <c r="R4" i="38"/>
  <c r="X9" i="37"/>
  <c r="J7" i="37"/>
  <c r="AF7" i="37"/>
  <c r="X7" i="37"/>
  <c r="Z6" i="37"/>
  <c r="E70" i="41"/>
  <c r="E66" i="41"/>
  <c r="E62" i="41"/>
  <c r="E58" i="41"/>
  <c r="E54" i="41"/>
  <c r="E50" i="41"/>
  <c r="E46" i="41"/>
  <c r="E42" i="41"/>
  <c r="R26" i="41"/>
  <c r="S27" i="41" s="1"/>
  <c r="E16" i="41"/>
  <c r="A16" i="41" s="1"/>
  <c r="E34" i="41"/>
  <c r="A34" i="41" s="1"/>
  <c r="E24" i="41"/>
  <c r="A24" i="41" s="1"/>
  <c r="E8" i="41"/>
  <c r="A8" i="41" s="1"/>
  <c r="E38" i="41"/>
  <c r="A38" i="41" s="1"/>
  <c r="E20" i="41"/>
  <c r="A20" i="41" s="1"/>
  <c r="K9" i="40"/>
  <c r="L9" i="40"/>
  <c r="L7" i="40"/>
  <c r="I7" i="40"/>
  <c r="U9" i="40"/>
  <c r="W9" i="40" s="1"/>
  <c r="Y9" i="40"/>
  <c r="X9" i="40"/>
  <c r="Z9" i="40"/>
  <c r="Z8" i="40"/>
  <c r="R8" i="40"/>
  <c r="AE8" i="40"/>
  <c r="U7" i="40"/>
  <c r="W7" i="40" s="1"/>
  <c r="X7" i="40"/>
  <c r="J7" i="40"/>
  <c r="Z7" i="40"/>
  <c r="K7" i="40"/>
  <c r="AB7" i="40"/>
  <c r="AD7" i="40" s="1"/>
  <c r="Y7" i="40"/>
  <c r="AG7" i="40"/>
  <c r="R6" i="40"/>
  <c r="AF6" i="40"/>
  <c r="Q6" i="40"/>
  <c r="X5" i="40"/>
  <c r="AB5" i="40"/>
  <c r="AD5" i="40" s="1"/>
  <c r="Y5" i="40"/>
  <c r="Z5" i="40"/>
  <c r="J5" i="40"/>
  <c r="K5" i="40"/>
  <c r="L5" i="40"/>
  <c r="U5" i="40"/>
  <c r="W5" i="40" s="1"/>
  <c r="AG5" i="40"/>
  <c r="G5" i="40"/>
  <c r="I5" i="40" s="1"/>
  <c r="AF4" i="40"/>
  <c r="AE4" i="40"/>
  <c r="Z4" i="40"/>
  <c r="Q8" i="40"/>
  <c r="AE6" i="40"/>
  <c r="Z4" i="39"/>
  <c r="J7" i="39"/>
  <c r="AE4" i="39"/>
  <c r="AF4" i="39"/>
  <c r="L9" i="39"/>
  <c r="X9" i="39"/>
  <c r="Y9" i="39"/>
  <c r="Z9" i="39"/>
  <c r="AB9" i="39"/>
  <c r="AD9" i="39" s="1"/>
  <c r="J9" i="39"/>
  <c r="K9" i="39"/>
  <c r="AE8" i="39"/>
  <c r="Z8" i="39"/>
  <c r="R8" i="39"/>
  <c r="AG7" i="39"/>
  <c r="K7" i="39"/>
  <c r="L7" i="39"/>
  <c r="AB7" i="39"/>
  <c r="AD7" i="39" s="1"/>
  <c r="Q6" i="39"/>
  <c r="Z6" i="39"/>
  <c r="R6" i="39"/>
  <c r="N5" i="39"/>
  <c r="P5" i="39" s="1"/>
  <c r="AG5" i="39"/>
  <c r="Z5" i="39"/>
  <c r="J5" i="39"/>
  <c r="X7" i="39"/>
  <c r="Y7" i="39"/>
  <c r="K5" i="39"/>
  <c r="L5" i="39"/>
  <c r="X5" i="39"/>
  <c r="Z9" i="38"/>
  <c r="Z8" i="38"/>
  <c r="Q8" i="38"/>
  <c r="R8" i="38"/>
  <c r="AE8" i="38"/>
  <c r="AB9" i="38"/>
  <c r="AD9" i="38" s="1"/>
  <c r="AG9" i="38"/>
  <c r="J9" i="38"/>
  <c r="K9" i="38"/>
  <c r="L9" i="38"/>
  <c r="X9" i="38"/>
  <c r="X7" i="38"/>
  <c r="K7" i="38"/>
  <c r="L7" i="38"/>
  <c r="R7" i="38"/>
  <c r="AB7" i="38"/>
  <c r="AD7" i="38" s="1"/>
  <c r="AG7" i="38"/>
  <c r="Y7" i="38"/>
  <c r="J7" i="38"/>
  <c r="Z6" i="38"/>
  <c r="R6" i="38"/>
  <c r="Y5" i="38"/>
  <c r="AG5" i="38"/>
  <c r="J5" i="38"/>
  <c r="K5" i="38"/>
  <c r="AB5" i="38"/>
  <c r="AD5" i="38" s="1"/>
  <c r="L5" i="38"/>
  <c r="R5" i="38"/>
  <c r="X5" i="38"/>
  <c r="Z5" i="38"/>
  <c r="AF4" i="38"/>
  <c r="AE4" i="38"/>
  <c r="Z4" i="38"/>
  <c r="S19" i="40"/>
  <c r="N4" i="40"/>
  <c r="AB4" i="40"/>
  <c r="N6" i="40"/>
  <c r="P6" i="40" s="1"/>
  <c r="AB6" i="40"/>
  <c r="AD6" i="40" s="1"/>
  <c r="N8" i="40"/>
  <c r="P8" i="40" s="1"/>
  <c r="AB8" i="40"/>
  <c r="AD8" i="40" s="1"/>
  <c r="Q4" i="40"/>
  <c r="O4" i="40"/>
  <c r="AC4" i="40"/>
  <c r="H5" i="40"/>
  <c r="V5" i="40"/>
  <c r="O6" i="40"/>
  <c r="AC6" i="40"/>
  <c r="H7" i="40"/>
  <c r="V7" i="40"/>
  <c r="O8" i="40"/>
  <c r="AC8" i="40"/>
  <c r="H9" i="40"/>
  <c r="V9" i="40"/>
  <c r="AG4" i="40"/>
  <c r="S6" i="40"/>
  <c r="S8" i="40"/>
  <c r="AG8" i="40"/>
  <c r="H4" i="40"/>
  <c r="V4" i="40"/>
  <c r="O5" i="40"/>
  <c r="AC5" i="40"/>
  <c r="H6" i="40"/>
  <c r="V6" i="40"/>
  <c r="O7" i="40"/>
  <c r="AC7" i="40"/>
  <c r="H8" i="40"/>
  <c r="V8" i="40"/>
  <c r="O9" i="40"/>
  <c r="AC9" i="40"/>
  <c r="G4" i="40"/>
  <c r="U4" i="40"/>
  <c r="N5" i="40"/>
  <c r="P5" i="40" s="1"/>
  <c r="G6" i="40"/>
  <c r="I6" i="40" s="1"/>
  <c r="N7" i="40"/>
  <c r="P7" i="40" s="1"/>
  <c r="G8" i="40"/>
  <c r="I8" i="40" s="1"/>
  <c r="N9" i="40"/>
  <c r="P9" i="40" s="1"/>
  <c r="AD9" i="40"/>
  <c r="J4" i="40"/>
  <c r="X4" i="40"/>
  <c r="Q5" i="40"/>
  <c r="AE5" i="40"/>
  <c r="J6" i="40"/>
  <c r="X6" i="40"/>
  <c r="Q7" i="40"/>
  <c r="AE7" i="40"/>
  <c r="J8" i="40"/>
  <c r="X8" i="40"/>
  <c r="Q9" i="40"/>
  <c r="AE9" i="40"/>
  <c r="U8" i="40"/>
  <c r="W8" i="40" s="1"/>
  <c r="K4" i="40"/>
  <c r="Y4" i="40"/>
  <c r="R5" i="40"/>
  <c r="AF5" i="40"/>
  <c r="K6" i="40"/>
  <c r="Y6" i="40"/>
  <c r="R7" i="40"/>
  <c r="AF7" i="40"/>
  <c r="K8" i="40"/>
  <c r="Y8" i="40"/>
  <c r="R9" i="40"/>
  <c r="AF9" i="40"/>
  <c r="S4" i="40"/>
  <c r="AG6" i="40"/>
  <c r="U6" i="40"/>
  <c r="W6" i="40" s="1"/>
  <c r="L4" i="40"/>
  <c r="S5" i="40"/>
  <c r="L6" i="40"/>
  <c r="S7" i="40"/>
  <c r="L8" i="40"/>
  <c r="S9" i="40"/>
  <c r="S19" i="39"/>
  <c r="N4" i="39"/>
  <c r="AB4" i="39"/>
  <c r="G5" i="39"/>
  <c r="I5" i="39" s="1"/>
  <c r="U5" i="39"/>
  <c r="W5" i="39" s="1"/>
  <c r="N6" i="39"/>
  <c r="P6" i="39" s="1"/>
  <c r="AB6" i="39"/>
  <c r="AD6" i="39" s="1"/>
  <c r="G7" i="39"/>
  <c r="I7" i="39" s="1"/>
  <c r="U7" i="39"/>
  <c r="W7" i="39" s="1"/>
  <c r="N8" i="39"/>
  <c r="P8" i="39" s="1"/>
  <c r="AB8" i="39"/>
  <c r="AD8" i="39" s="1"/>
  <c r="G9" i="39"/>
  <c r="I9" i="39" s="1"/>
  <c r="U9" i="39"/>
  <c r="W9" i="39" s="1"/>
  <c r="O4" i="39"/>
  <c r="AC4" i="39"/>
  <c r="H5" i="39"/>
  <c r="V5" i="39"/>
  <c r="O6" i="39"/>
  <c r="AC6" i="39"/>
  <c r="H7" i="39"/>
  <c r="V7" i="39"/>
  <c r="O8" i="39"/>
  <c r="AC8" i="39"/>
  <c r="H9" i="39"/>
  <c r="V9" i="39"/>
  <c r="AE6" i="39"/>
  <c r="Q8" i="39"/>
  <c r="S8" i="39"/>
  <c r="Q4" i="39"/>
  <c r="AG4" i="39"/>
  <c r="AB5" i="39"/>
  <c r="AD5" i="39" s="1"/>
  <c r="G6" i="39"/>
  <c r="I6" i="39" s="1"/>
  <c r="U6" i="39"/>
  <c r="W6" i="39" s="1"/>
  <c r="N7" i="39"/>
  <c r="P7" i="39" s="1"/>
  <c r="N9" i="39"/>
  <c r="P9" i="39" s="1"/>
  <c r="G4" i="39"/>
  <c r="I4" i="39" s="1"/>
  <c r="G8" i="39"/>
  <c r="I8" i="39" s="1"/>
  <c r="H4" i="39"/>
  <c r="V4" i="39"/>
  <c r="O5" i="39"/>
  <c r="AC5" i="39"/>
  <c r="H6" i="39"/>
  <c r="V6" i="39"/>
  <c r="O7" i="39"/>
  <c r="AC7" i="39"/>
  <c r="H8" i="39"/>
  <c r="V8" i="39"/>
  <c r="O9" i="39"/>
  <c r="AC9" i="39"/>
  <c r="S4" i="39"/>
  <c r="S6" i="39"/>
  <c r="AG6" i="39"/>
  <c r="AG8" i="39"/>
  <c r="U4" i="39"/>
  <c r="U8" i="39"/>
  <c r="W8" i="39" s="1"/>
  <c r="J4" i="39"/>
  <c r="X4" i="39"/>
  <c r="Q5" i="39"/>
  <c r="AE5" i="39"/>
  <c r="J6" i="39"/>
  <c r="X6" i="39"/>
  <c r="Q7" i="39"/>
  <c r="AE7" i="39"/>
  <c r="J8" i="39"/>
  <c r="X8" i="39"/>
  <c r="Q9" i="39"/>
  <c r="AE9" i="39"/>
  <c r="K4" i="39"/>
  <c r="Y4" i="39"/>
  <c r="R5" i="39"/>
  <c r="AF5" i="39"/>
  <c r="K6" i="39"/>
  <c r="Y6" i="39"/>
  <c r="R7" i="39"/>
  <c r="AF7" i="39"/>
  <c r="K8" i="39"/>
  <c r="Y8" i="39"/>
  <c r="R9" i="39"/>
  <c r="AF9" i="39"/>
  <c r="L4" i="39"/>
  <c r="S5" i="39"/>
  <c r="L6" i="39"/>
  <c r="S7" i="39"/>
  <c r="L8" i="39"/>
  <c r="S9" i="39"/>
  <c r="AE6" i="38"/>
  <c r="Q6" i="38"/>
  <c r="Q4" i="38"/>
  <c r="S19" i="38"/>
  <c r="AG4" i="38"/>
  <c r="S8" i="38"/>
  <c r="AG8" i="38"/>
  <c r="U4" i="38"/>
  <c r="W4" i="38" s="1"/>
  <c r="N4" i="38"/>
  <c r="P4" i="38" s="1"/>
  <c r="G5" i="38"/>
  <c r="I5" i="38" s="1"/>
  <c r="U5" i="38"/>
  <c r="W5" i="38" s="1"/>
  <c r="N6" i="38"/>
  <c r="P6" i="38" s="1"/>
  <c r="AB6" i="38"/>
  <c r="AD6" i="38" s="1"/>
  <c r="G7" i="38"/>
  <c r="I7" i="38" s="1"/>
  <c r="N8" i="38"/>
  <c r="P8" i="38" s="1"/>
  <c r="AB8" i="38"/>
  <c r="AD8" i="38" s="1"/>
  <c r="G9" i="38"/>
  <c r="I9" i="38" s="1"/>
  <c r="U9" i="38"/>
  <c r="W9" i="38" s="1"/>
  <c r="AB4" i="38"/>
  <c r="AD4" i="38" s="1"/>
  <c r="U7" i="38"/>
  <c r="W7" i="38" s="1"/>
  <c r="O4" i="38"/>
  <c r="AC4" i="38"/>
  <c r="AC6" i="38"/>
  <c r="V7" i="38"/>
  <c r="O8" i="38"/>
  <c r="H9" i="38"/>
  <c r="V9" i="38"/>
  <c r="S4" i="38"/>
  <c r="S6" i="38"/>
  <c r="AG6" i="38"/>
  <c r="H5" i="38"/>
  <c r="V5" i="38"/>
  <c r="O6" i="38"/>
  <c r="H7" i="38"/>
  <c r="AC8" i="38"/>
  <c r="G4" i="38"/>
  <c r="N5" i="38"/>
  <c r="P5" i="38" s="1"/>
  <c r="G8" i="38"/>
  <c r="I8" i="38" s="1"/>
  <c r="H4" i="38"/>
  <c r="V4" i="38"/>
  <c r="O5" i="38"/>
  <c r="AC5" i="38"/>
  <c r="H6" i="38"/>
  <c r="V6" i="38"/>
  <c r="O7" i="38"/>
  <c r="AC7" i="38"/>
  <c r="H8" i="38"/>
  <c r="V8" i="38"/>
  <c r="O9" i="38"/>
  <c r="AC9" i="38"/>
  <c r="G6" i="38"/>
  <c r="I6" i="38" s="1"/>
  <c r="U6" i="38"/>
  <c r="W6" i="38" s="1"/>
  <c r="N7" i="38"/>
  <c r="P7" i="38" s="1"/>
  <c r="U8" i="38"/>
  <c r="W8" i="38" s="1"/>
  <c r="N9" i="38"/>
  <c r="P9" i="38" s="1"/>
  <c r="J4" i="38"/>
  <c r="X4" i="38"/>
  <c r="Q5" i="38"/>
  <c r="AE5" i="38"/>
  <c r="J6" i="38"/>
  <c r="X6" i="38"/>
  <c r="Q7" i="38"/>
  <c r="AE7" i="38"/>
  <c r="J8" i="38"/>
  <c r="X8" i="38"/>
  <c r="Q9" i="38"/>
  <c r="AE9" i="38"/>
  <c r="K4" i="38"/>
  <c r="Y4" i="38"/>
  <c r="K6" i="38"/>
  <c r="Y6" i="38"/>
  <c r="AF7" i="38"/>
  <c r="K8" i="38"/>
  <c r="Y8" i="38"/>
  <c r="R9" i="38"/>
  <c r="AF9" i="38"/>
  <c r="L4" i="38"/>
  <c r="S5" i="38"/>
  <c r="L6" i="38"/>
  <c r="S7" i="38"/>
  <c r="L8" i="38"/>
  <c r="S9" i="38"/>
  <c r="AG9" i="37"/>
  <c r="J9" i="37"/>
  <c r="Y6" i="37"/>
  <c r="J5" i="37"/>
  <c r="Y4" i="37"/>
  <c r="L4" i="37"/>
  <c r="Q4" i="37"/>
  <c r="Q8" i="37"/>
  <c r="Q6" i="37"/>
  <c r="AE4" i="37"/>
  <c r="AE6" i="37"/>
  <c r="AE8" i="37"/>
  <c r="AF5" i="37"/>
  <c r="R5" i="37"/>
  <c r="AE5" i="37"/>
  <c r="Q5" i="37"/>
  <c r="Z5" i="37"/>
  <c r="L5" i="37"/>
  <c r="AC5" i="37"/>
  <c r="O5" i="37"/>
  <c r="Y5" i="37"/>
  <c r="K5" i="37"/>
  <c r="AB5" i="37"/>
  <c r="AD5" i="37" s="1"/>
  <c r="N5" i="37"/>
  <c r="P5" i="37" s="1"/>
  <c r="V5" i="37"/>
  <c r="H5" i="37"/>
  <c r="U5" i="37"/>
  <c r="W5" i="37" s="1"/>
  <c r="G5" i="37"/>
  <c r="I5" i="37" s="1"/>
  <c r="S5" i="37"/>
  <c r="X5" i="37"/>
  <c r="S7" i="37"/>
  <c r="AG7" i="37"/>
  <c r="L8" i="37"/>
  <c r="Z8" i="37"/>
  <c r="N4" i="37"/>
  <c r="AB4" i="37"/>
  <c r="N6" i="37"/>
  <c r="P6" i="37" s="1"/>
  <c r="AB6" i="37"/>
  <c r="AD6" i="37" s="1"/>
  <c r="G7" i="37"/>
  <c r="I7" i="37" s="1"/>
  <c r="U7" i="37"/>
  <c r="W7" i="37" s="1"/>
  <c r="N8" i="37"/>
  <c r="P8" i="37" s="1"/>
  <c r="AB8" i="37"/>
  <c r="AD8" i="37" s="1"/>
  <c r="G9" i="37"/>
  <c r="I9" i="37" s="1"/>
  <c r="U9" i="37"/>
  <c r="W9" i="37" s="1"/>
  <c r="O4" i="37"/>
  <c r="AC4" i="37"/>
  <c r="O6" i="37"/>
  <c r="AC6" i="37"/>
  <c r="H7" i="37"/>
  <c r="V7" i="37"/>
  <c r="O8" i="37"/>
  <c r="AC8" i="37"/>
  <c r="H9" i="37"/>
  <c r="V9" i="37"/>
  <c r="S8" i="37"/>
  <c r="AG8" i="37"/>
  <c r="G4" i="37"/>
  <c r="U4" i="37"/>
  <c r="W4" i="37" s="1"/>
  <c r="G6" i="37"/>
  <c r="I6" i="37" s="1"/>
  <c r="U6" i="37"/>
  <c r="W6" i="37" s="1"/>
  <c r="N7" i="37"/>
  <c r="P7" i="37" s="1"/>
  <c r="AB7" i="37"/>
  <c r="AD7" i="37" s="1"/>
  <c r="G8" i="37"/>
  <c r="I8" i="37" s="1"/>
  <c r="U8" i="37"/>
  <c r="W8" i="37" s="1"/>
  <c r="N9" i="37"/>
  <c r="P9" i="37" s="1"/>
  <c r="AB9" i="37"/>
  <c r="AD9" i="37" s="1"/>
  <c r="R4" i="37"/>
  <c r="AF4" i="37"/>
  <c r="R6" i="37"/>
  <c r="AF6" i="37"/>
  <c r="K7" i="37"/>
  <c r="Y7" i="37"/>
  <c r="R8" i="37"/>
  <c r="AF8" i="37"/>
  <c r="K9" i="37"/>
  <c r="Y9" i="37"/>
  <c r="H4" i="37"/>
  <c r="V4" i="37"/>
  <c r="H6" i="37"/>
  <c r="V6" i="37"/>
  <c r="O7" i="37"/>
  <c r="AC7" i="37"/>
  <c r="H8" i="37"/>
  <c r="V8" i="37"/>
  <c r="O9" i="37"/>
  <c r="AC9" i="37"/>
  <c r="S4" i="37"/>
  <c r="AG4" i="37"/>
  <c r="L9" i="37"/>
  <c r="J4" i="37"/>
  <c r="X4" i="37"/>
  <c r="J6" i="37"/>
  <c r="X6" i="37"/>
  <c r="Q7" i="37"/>
  <c r="AE7" i="37"/>
  <c r="J8" i="37"/>
  <c r="X8" i="37"/>
  <c r="Q9" i="37"/>
  <c r="AE9" i="37"/>
  <c r="S6" i="37"/>
  <c r="AG6" i="37"/>
  <c r="L7" i="37"/>
  <c r="Z7" i="37"/>
  <c r="Z9" i="37"/>
  <c r="K4" i="37"/>
  <c r="K6" i="37"/>
  <c r="R7" i="37"/>
  <c r="K8" i="37"/>
  <c r="R9" i="37"/>
  <c r="AF9" i="37"/>
  <c r="S9" i="37"/>
  <c r="L10" i="36"/>
  <c r="A10" i="36" s="1"/>
  <c r="L7" i="36"/>
  <c r="A7" i="36" s="1"/>
  <c r="L11" i="36"/>
  <c r="A11" i="36" s="1"/>
  <c r="Q25" i="36"/>
  <c r="R26" i="36" s="1"/>
  <c r="L6" i="36"/>
  <c r="A6" i="36" s="1"/>
  <c r="L9" i="36"/>
  <c r="A9" i="36" s="1"/>
  <c r="L10" i="35"/>
  <c r="A10" i="35" s="1"/>
  <c r="L7" i="35"/>
  <c r="A7" i="35" s="1"/>
  <c r="L8" i="35"/>
  <c r="A8" i="35" s="1"/>
  <c r="L11" i="35"/>
  <c r="A11" i="35" s="1"/>
  <c r="Q25" i="35"/>
  <c r="R26" i="35" s="1"/>
  <c r="L6" i="35"/>
  <c r="A6" i="35" s="1"/>
  <c r="L10" i="34"/>
  <c r="A10" i="34" s="1"/>
  <c r="L7" i="34"/>
  <c r="A7" i="34" s="1"/>
  <c r="Q25" i="34"/>
  <c r="R26" i="34" s="1"/>
  <c r="L11" i="34"/>
  <c r="A11" i="34" s="1"/>
  <c r="L9" i="34"/>
  <c r="A9" i="34" s="1"/>
  <c r="L8" i="34"/>
  <c r="A8" i="34" s="1"/>
  <c r="L7" i="33"/>
  <c r="A7" i="33" s="1"/>
  <c r="L10" i="33"/>
  <c r="A10" i="33" s="1"/>
  <c r="Q25" i="33"/>
  <c r="R26" i="33" s="1"/>
  <c r="L8" i="33"/>
  <c r="A8" i="33" s="1"/>
  <c r="L11" i="33"/>
  <c r="A11" i="33" s="1"/>
  <c r="L6" i="33"/>
  <c r="A6" i="33" s="1"/>
  <c r="U2" i="29"/>
  <c r="V2" i="29" s="1"/>
  <c r="GJ29" i="28" l="1"/>
  <c r="GE29" i="28"/>
  <c r="GL24" i="28"/>
  <c r="GO24" i="28" s="1"/>
  <c r="GG24" i="28"/>
  <c r="GQ24" i="28" s="1"/>
  <c r="GJ32" i="28"/>
  <c r="GE32" i="28"/>
  <c r="GJ47" i="28"/>
  <c r="GE47" i="28"/>
  <c r="GG8" i="28"/>
  <c r="GQ8" i="28" s="1"/>
  <c r="GL8" i="28"/>
  <c r="GO8" i="28" s="1"/>
  <c r="GJ8" i="28"/>
  <c r="GE8" i="28"/>
  <c r="GP20" i="28"/>
  <c r="GG49" i="28"/>
  <c r="GQ49" i="28" s="1"/>
  <c r="GL49" i="28"/>
  <c r="GO49" i="28" s="1"/>
  <c r="GJ51" i="28"/>
  <c r="GE51" i="28"/>
  <c r="GG20" i="28"/>
  <c r="GQ20" i="28" s="1"/>
  <c r="GL20" i="28"/>
  <c r="GO20" i="28" s="1"/>
  <c r="GG15" i="28"/>
  <c r="GQ15" i="28" s="1"/>
  <c r="GL15" i="28"/>
  <c r="GO15" i="28" s="1"/>
  <c r="GR25" i="28"/>
  <c r="GL51" i="28"/>
  <c r="GO51" i="28" s="1"/>
  <c r="GG51" i="28"/>
  <c r="GQ51" i="28" s="1"/>
  <c r="GE12" i="28"/>
  <c r="GJ12" i="28"/>
  <c r="GP41" i="28"/>
  <c r="GG52" i="28"/>
  <c r="GQ52" i="28" s="1"/>
  <c r="GL52" i="28"/>
  <c r="GO52" i="28" s="1"/>
  <c r="GG56" i="28"/>
  <c r="GQ56" i="28" s="1"/>
  <c r="GL56" i="28"/>
  <c r="GO56" i="28" s="1"/>
  <c r="GP57" i="28"/>
  <c r="GL60" i="28"/>
  <c r="GO60" i="28" s="1"/>
  <c r="GG60" i="28"/>
  <c r="GQ60" i="28" s="1"/>
  <c r="GG39" i="28"/>
  <c r="GQ39" i="28" s="1"/>
  <c r="GL39" i="28"/>
  <c r="GO39" i="28" s="1"/>
  <c r="GG55" i="28"/>
  <c r="GQ55" i="28" s="1"/>
  <c r="GL55" i="28"/>
  <c r="GO55" i="28" s="1"/>
  <c r="GE56" i="28"/>
  <c r="GJ56" i="28"/>
  <c r="GP44" i="28"/>
  <c r="GG11" i="28"/>
  <c r="GQ11" i="28" s="1"/>
  <c r="GL11" i="28"/>
  <c r="GO11" i="28" s="1"/>
  <c r="GG21" i="28"/>
  <c r="GQ21" i="28" s="1"/>
  <c r="GL21" i="28"/>
  <c r="GO21" i="28" s="1"/>
  <c r="GJ10" i="28"/>
  <c r="GE10" i="28"/>
  <c r="GG31" i="28"/>
  <c r="GQ31" i="28" s="1"/>
  <c r="GL31" i="28"/>
  <c r="GO31" i="28" s="1"/>
  <c r="GE38" i="28"/>
  <c r="GJ38" i="28"/>
  <c r="GJ34" i="28"/>
  <c r="GE34" i="28"/>
  <c r="GP14" i="28"/>
  <c r="GJ25" i="28"/>
  <c r="GJ46" i="28"/>
  <c r="GE46" i="28"/>
  <c r="GR44" i="28"/>
  <c r="GL12" i="28"/>
  <c r="GO12" i="28" s="1"/>
  <c r="GG12" i="28"/>
  <c r="GQ12" i="28" s="1"/>
  <c r="GE20" i="28"/>
  <c r="GP31" i="28"/>
  <c r="GR35" i="28"/>
  <c r="GE41" i="28"/>
  <c r="GE54" i="28"/>
  <c r="GE11" i="28"/>
  <c r="GJ11" i="28"/>
  <c r="GP7" i="28"/>
  <c r="GJ9" i="28"/>
  <c r="GE9" i="28"/>
  <c r="GG13" i="28"/>
  <c r="GQ13" i="28" s="1"/>
  <c r="GL13" i="28"/>
  <c r="GO13" i="28" s="1"/>
  <c r="GR23" i="28"/>
  <c r="GR27" i="28"/>
  <c r="GR36" i="28"/>
  <c r="GR33" i="28"/>
  <c r="GL53" i="28"/>
  <c r="GO53" i="28" s="1"/>
  <c r="GG53" i="28"/>
  <c r="GQ53" i="28" s="1"/>
  <c r="GJ43" i="28"/>
  <c r="GE43" i="28"/>
  <c r="GP58" i="28"/>
  <c r="GL59" i="28"/>
  <c r="GO59" i="28" s="1"/>
  <c r="GG59" i="28"/>
  <c r="GQ59" i="28" s="1"/>
  <c r="GR45" i="28"/>
  <c r="GR24" i="28"/>
  <c r="GP33" i="28"/>
  <c r="GJ36" i="28"/>
  <c r="GR42" i="28"/>
  <c r="GE57" i="28"/>
  <c r="GP24" i="28"/>
  <c r="GR4" i="28"/>
  <c r="GP35" i="28"/>
  <c r="GJ4" i="28"/>
  <c r="GJ18" i="28"/>
  <c r="GE18" i="28"/>
  <c r="GE31" i="28"/>
  <c r="GL36" i="28"/>
  <c r="GO36" i="28" s="1"/>
  <c r="GG36" i="28"/>
  <c r="GQ36" i="28" s="1"/>
  <c r="GL28" i="28"/>
  <c r="GO28" i="28" s="1"/>
  <c r="GG42" i="28"/>
  <c r="GQ42" i="28" s="1"/>
  <c r="GE60" i="28"/>
  <c r="GJ60" i="28"/>
  <c r="GE21" i="28"/>
  <c r="GJ21" i="28"/>
  <c r="GE5" i="28"/>
  <c r="GL26" i="28"/>
  <c r="GO26" i="28" s="1"/>
  <c r="GP15" i="28"/>
  <c r="GJ19" i="28"/>
  <c r="GE19" i="28"/>
  <c r="GJ30" i="28"/>
  <c r="GE30" i="28"/>
  <c r="GP28" i="28"/>
  <c r="GJ39" i="28"/>
  <c r="GE39" i="28"/>
  <c r="GG35" i="28"/>
  <c r="GQ35" i="28" s="1"/>
  <c r="GG44" i="28"/>
  <c r="GQ44" i="28" s="1"/>
  <c r="GP52" i="28"/>
  <c r="GP50" i="28"/>
  <c r="GR55" i="28"/>
  <c r="GR52" i="28"/>
  <c r="GE15" i="28"/>
  <c r="GL4" i="28"/>
  <c r="GO4" i="28" s="1"/>
  <c r="GL7" i="28"/>
  <c r="GO7" i="28" s="1"/>
  <c r="GG7" i="28"/>
  <c r="GQ7" i="28" s="1"/>
  <c r="GL22" i="28"/>
  <c r="GO22" i="28" s="1"/>
  <c r="GG22" i="28"/>
  <c r="GQ22" i="28" s="1"/>
  <c r="GR28" i="28"/>
  <c r="GP55" i="28"/>
  <c r="GL54" i="28"/>
  <c r="GO54" i="28" s="1"/>
  <c r="GJ37" i="28"/>
  <c r="GE37" i="28"/>
  <c r="GR50" i="28"/>
  <c r="GG25" i="28"/>
  <c r="GQ25" i="28" s="1"/>
  <c r="GL25" i="28"/>
  <c r="GO25" i="28" s="1"/>
  <c r="GR22" i="28"/>
  <c r="GL30" i="28"/>
  <c r="GO30" i="28" s="1"/>
  <c r="GL38" i="28"/>
  <c r="GO38" i="28" s="1"/>
  <c r="GP22" i="28"/>
  <c r="GP48" i="28"/>
  <c r="GL58" i="28"/>
  <c r="GO58" i="28" s="1"/>
  <c r="GG58" i="28"/>
  <c r="GQ58" i="28" s="1"/>
  <c r="GR13" i="28"/>
  <c r="GJ17" i="28"/>
  <c r="GE17" i="28"/>
  <c r="GJ6" i="28"/>
  <c r="GE6" i="28"/>
  <c r="GG6" i="28"/>
  <c r="GQ6" i="28" s="1"/>
  <c r="GR7" i="28"/>
  <c r="GR14" i="28"/>
  <c r="O39" i="42"/>
  <c r="E9" i="41" s="1"/>
  <c r="O45" i="42"/>
  <c r="F62" i="25" s="1"/>
  <c r="O42" i="42"/>
  <c r="O44" i="42"/>
  <c r="O46" i="42"/>
  <c r="U62" i="25" s="1"/>
  <c r="O41" i="42"/>
  <c r="U54" i="25" s="1"/>
  <c r="O43" i="42"/>
  <c r="F58" i="25" s="1"/>
  <c r="O40" i="42"/>
  <c r="F54" i="25" s="1"/>
  <c r="Z10" i="38"/>
  <c r="L18" i="38" s="1"/>
  <c r="Z10" i="40"/>
  <c r="L18" i="40" s="1"/>
  <c r="AF10" i="40"/>
  <c r="K19" i="40" s="1"/>
  <c r="AE10" i="40"/>
  <c r="J19" i="40" s="1"/>
  <c r="R10" i="40"/>
  <c r="K17" i="40" s="1"/>
  <c r="U10" i="40"/>
  <c r="G18" i="40" s="1"/>
  <c r="Z10" i="39"/>
  <c r="L18" i="39" s="1"/>
  <c r="AF10" i="39"/>
  <c r="K19" i="39" s="1"/>
  <c r="R10" i="39"/>
  <c r="K17" i="39" s="1"/>
  <c r="AE10" i="39"/>
  <c r="J19" i="39" s="1"/>
  <c r="AG10" i="39"/>
  <c r="L19" i="39" s="1"/>
  <c r="R10" i="38"/>
  <c r="K17" i="38" s="1"/>
  <c r="AF10" i="38"/>
  <c r="K19" i="38" s="1"/>
  <c r="AE10" i="38"/>
  <c r="J19" i="38" s="1"/>
  <c r="S10" i="38"/>
  <c r="L17" i="38" s="1"/>
  <c r="N10" i="40"/>
  <c r="G17" i="40" s="1"/>
  <c r="P4" i="40"/>
  <c r="P10" i="40" s="1"/>
  <c r="I17" i="40" s="1"/>
  <c r="L10" i="40"/>
  <c r="L16" i="40" s="1"/>
  <c r="AB10" i="40"/>
  <c r="G19" i="40" s="1"/>
  <c r="AD4" i="40"/>
  <c r="AD10" i="40" s="1"/>
  <c r="I19" i="40" s="1"/>
  <c r="H10" i="40"/>
  <c r="G10" i="40"/>
  <c r="G16" i="40" s="1"/>
  <c r="Y10" i="40"/>
  <c r="K18" i="40" s="1"/>
  <c r="AC10" i="40"/>
  <c r="V10" i="40"/>
  <c r="S10" i="40"/>
  <c r="L17" i="40" s="1"/>
  <c r="K10" i="40"/>
  <c r="K16" i="40" s="1"/>
  <c r="X10" i="40"/>
  <c r="J18" i="40" s="1"/>
  <c r="W4" i="40"/>
  <c r="W10" i="40" s="1"/>
  <c r="I18" i="40" s="1"/>
  <c r="AG10" i="40"/>
  <c r="L19" i="40" s="1"/>
  <c r="O10" i="40"/>
  <c r="J10" i="40"/>
  <c r="J16" i="40" s="1"/>
  <c r="I4" i="40"/>
  <c r="I10" i="40" s="1"/>
  <c r="I16" i="40" s="1"/>
  <c r="Q10" i="40"/>
  <c r="J17" i="40" s="1"/>
  <c r="I10" i="39"/>
  <c r="I16" i="39" s="1"/>
  <c r="H10" i="39"/>
  <c r="V10" i="39"/>
  <c r="AB10" i="39"/>
  <c r="G19" i="39" s="1"/>
  <c r="AD4" i="39"/>
  <c r="AD10" i="39" s="1"/>
  <c r="I19" i="39" s="1"/>
  <c r="U10" i="39"/>
  <c r="G18" i="39" s="1"/>
  <c r="W4" i="39"/>
  <c r="W10" i="39" s="1"/>
  <c r="I18" i="39" s="1"/>
  <c r="Q10" i="39"/>
  <c r="J17" i="39" s="1"/>
  <c r="AC10" i="39"/>
  <c r="S10" i="39"/>
  <c r="L17" i="39" s="1"/>
  <c r="O10" i="39"/>
  <c r="N10" i="39"/>
  <c r="G17" i="39" s="1"/>
  <c r="P4" i="39"/>
  <c r="P10" i="39" s="1"/>
  <c r="I17" i="39" s="1"/>
  <c r="G10" i="39"/>
  <c r="G16" i="39" s="1"/>
  <c r="Y10" i="39"/>
  <c r="K18" i="39" s="1"/>
  <c r="X10" i="39"/>
  <c r="J18" i="39" s="1"/>
  <c r="L10" i="39"/>
  <c r="L16" i="39" s="1"/>
  <c r="K10" i="39"/>
  <c r="K16" i="39" s="1"/>
  <c r="J10" i="39"/>
  <c r="J16" i="39" s="1"/>
  <c r="G10" i="38"/>
  <c r="G16" i="38" s="1"/>
  <c r="AG10" i="38"/>
  <c r="L19" i="38" s="1"/>
  <c r="Q10" i="38"/>
  <c r="J17" i="38" s="1"/>
  <c r="K10" i="38"/>
  <c r="K16" i="38" s="1"/>
  <c r="J10" i="38"/>
  <c r="J16" i="38" s="1"/>
  <c r="AD10" i="38"/>
  <c r="I19" i="38" s="1"/>
  <c r="X10" i="38"/>
  <c r="J18" i="38" s="1"/>
  <c r="W10" i="38"/>
  <c r="I18" i="38" s="1"/>
  <c r="V10" i="38"/>
  <c r="AC10" i="38"/>
  <c r="I4" i="38"/>
  <c r="I10" i="38" s="1"/>
  <c r="I16" i="38" s="1"/>
  <c r="H10" i="38"/>
  <c r="O10" i="38"/>
  <c r="N10" i="38"/>
  <c r="G17" i="38" s="1"/>
  <c r="Y10" i="38"/>
  <c r="K18" i="38" s="1"/>
  <c r="U10" i="38"/>
  <c r="G18" i="38" s="1"/>
  <c r="P10" i="38"/>
  <c r="I17" i="38" s="1"/>
  <c r="L10" i="38"/>
  <c r="L16" i="38" s="1"/>
  <c r="AB10" i="38"/>
  <c r="G19" i="38" s="1"/>
  <c r="Z10" i="37"/>
  <c r="L18" i="37" s="1"/>
  <c r="Y10" i="37"/>
  <c r="K18" i="37" s="1"/>
  <c r="Q10" i="37"/>
  <c r="J17" i="37" s="1"/>
  <c r="L10" i="37"/>
  <c r="L16" i="37" s="1"/>
  <c r="G10" i="37"/>
  <c r="G16" i="37" s="1"/>
  <c r="AF10" i="37"/>
  <c r="K19" i="37" s="1"/>
  <c r="U10" i="37"/>
  <c r="G18" i="37" s="1"/>
  <c r="AC10" i="37"/>
  <c r="K10" i="37"/>
  <c r="K16" i="37" s="1"/>
  <c r="R10" i="37"/>
  <c r="K17" i="37" s="1"/>
  <c r="V10" i="37"/>
  <c r="O10" i="37"/>
  <c r="H10" i="37"/>
  <c r="X10" i="37"/>
  <c r="J18" i="37" s="1"/>
  <c r="J10" i="37"/>
  <c r="J16" i="37" s="1"/>
  <c r="W10" i="37"/>
  <c r="I18" i="37" s="1"/>
  <c r="I4" i="37"/>
  <c r="I10" i="37" s="1"/>
  <c r="I16" i="37" s="1"/>
  <c r="AG10" i="37"/>
  <c r="L19" i="37" s="1"/>
  <c r="AE10" i="37"/>
  <c r="J19" i="37" s="1"/>
  <c r="S10" i="37"/>
  <c r="L17" i="37" s="1"/>
  <c r="AB10" i="37"/>
  <c r="G19" i="37" s="1"/>
  <c r="AD4" i="37"/>
  <c r="AD10" i="37" s="1"/>
  <c r="I19" i="37" s="1"/>
  <c r="N10" i="37"/>
  <c r="G17" i="37" s="1"/>
  <c r="P4" i="37"/>
  <c r="P10" i="37" s="1"/>
  <c r="I17" i="37" s="1"/>
  <c r="F4" i="17"/>
  <c r="AG4" i="17" s="1"/>
  <c r="F5" i="17"/>
  <c r="R5" i="17" s="1"/>
  <c r="F6" i="17"/>
  <c r="R6" i="17" s="1"/>
  <c r="F7" i="17"/>
  <c r="S7" i="17" s="1"/>
  <c r="F8" i="17"/>
  <c r="L8" i="17" s="1"/>
  <c r="F9" i="17"/>
  <c r="R9" i="17" s="1"/>
  <c r="F4" i="15"/>
  <c r="F5" i="15"/>
  <c r="R5" i="15" s="1"/>
  <c r="F6" i="15"/>
  <c r="F7" i="15"/>
  <c r="F8" i="15"/>
  <c r="R8" i="15" s="1"/>
  <c r="F9" i="15"/>
  <c r="F4" i="13"/>
  <c r="AG4" i="13" s="1"/>
  <c r="F5" i="13"/>
  <c r="F6" i="13"/>
  <c r="F7" i="13"/>
  <c r="F8" i="13"/>
  <c r="F9" i="13"/>
  <c r="F4" i="10"/>
  <c r="F5" i="10"/>
  <c r="R5" i="10" s="1"/>
  <c r="F6" i="10"/>
  <c r="R6" i="10" s="1"/>
  <c r="F7" i="10"/>
  <c r="S7" i="10" s="1"/>
  <c r="F8" i="10"/>
  <c r="AF8" i="10" s="1"/>
  <c r="F9" i="10"/>
  <c r="AG9" i="10" s="1"/>
  <c r="F4" i="9"/>
  <c r="F5" i="9"/>
  <c r="S5" i="9" s="1"/>
  <c r="F6" i="9"/>
  <c r="R6" i="9" s="1"/>
  <c r="F7" i="9"/>
  <c r="F8" i="9"/>
  <c r="S8" i="9" s="1"/>
  <c r="F9" i="9"/>
  <c r="F4" i="7"/>
  <c r="Z4" i="7" s="1"/>
  <c r="F5" i="7"/>
  <c r="Y5" i="7" s="1"/>
  <c r="F6" i="7"/>
  <c r="S6" i="7" s="1"/>
  <c r="F7" i="7"/>
  <c r="F8" i="7"/>
  <c r="S8" i="7" s="1"/>
  <c r="F9" i="7"/>
  <c r="K9" i="7" s="1"/>
  <c r="F4" i="5"/>
  <c r="F5" i="5"/>
  <c r="F6" i="5"/>
  <c r="F7" i="5"/>
  <c r="F8" i="5"/>
  <c r="F9" i="5"/>
  <c r="F4" i="3"/>
  <c r="Y4" i="3" s="1"/>
  <c r="B4" i="3"/>
  <c r="D4" i="3"/>
  <c r="F5" i="3"/>
  <c r="B5" i="3"/>
  <c r="D5" i="3"/>
  <c r="F6" i="3"/>
  <c r="B6" i="3"/>
  <c r="D6" i="3"/>
  <c r="F7" i="3"/>
  <c r="B7" i="3"/>
  <c r="D7" i="3"/>
  <c r="F8" i="3"/>
  <c r="F9" i="3"/>
  <c r="C4" i="27"/>
  <c r="D4" i="27" s="1"/>
  <c r="C5" i="27"/>
  <c r="D5" i="27" s="1"/>
  <c r="C6" i="27"/>
  <c r="D6" i="27" s="1"/>
  <c r="C7" i="27"/>
  <c r="C8" i="27"/>
  <c r="D8" i="27" s="1"/>
  <c r="C9" i="27"/>
  <c r="D9" i="27" s="1"/>
  <c r="C10" i="27"/>
  <c r="C11" i="27"/>
  <c r="D11" i="27" s="1"/>
  <c r="C12" i="27"/>
  <c r="C13" i="27"/>
  <c r="D13" i="27" s="1"/>
  <c r="C14" i="27"/>
  <c r="D14" i="27" s="1"/>
  <c r="C15" i="27"/>
  <c r="D15" i="27" s="1"/>
  <c r="C16" i="27"/>
  <c r="D16" i="27" s="1"/>
  <c r="C17" i="27"/>
  <c r="D17" i="27" s="1"/>
  <c r="C18" i="27"/>
  <c r="D18" i="27" s="1"/>
  <c r="C19" i="27"/>
  <c r="D19" i="27" s="1"/>
  <c r="C20" i="27"/>
  <c r="D20" i="27" s="1"/>
  <c r="C21" i="27"/>
  <c r="D21" i="27" s="1"/>
  <c r="C22" i="27"/>
  <c r="C23" i="27"/>
  <c r="D23" i="27" s="1"/>
  <c r="C24" i="27"/>
  <c r="D24" i="27" s="1"/>
  <c r="C25" i="27"/>
  <c r="D25" i="27" s="1"/>
  <c r="C26" i="27"/>
  <c r="C27" i="27"/>
  <c r="D27" i="27" s="1"/>
  <c r="C28" i="27"/>
  <c r="D28" i="27" s="1"/>
  <c r="C29" i="27"/>
  <c r="D29" i="27" s="1"/>
  <c r="C30" i="27"/>
  <c r="D30" i="27" s="1"/>
  <c r="C31" i="27"/>
  <c r="D31" i="27" s="1"/>
  <c r="C32" i="27"/>
  <c r="D32" i="27" s="1"/>
  <c r="C33" i="27"/>
  <c r="D33" i="27" s="1"/>
  <c r="C34" i="27"/>
  <c r="D34" i="27" s="1"/>
  <c r="C35" i="27"/>
  <c r="D35" i="27" s="1"/>
  <c r="C36" i="27"/>
  <c r="D36" i="27" s="1"/>
  <c r="C37" i="27"/>
  <c r="D37" i="27" s="1"/>
  <c r="C38" i="27"/>
  <c r="D38" i="27" s="1"/>
  <c r="C39" i="27"/>
  <c r="D39" i="27" s="1"/>
  <c r="C40" i="27"/>
  <c r="D40" i="27" s="1"/>
  <c r="C41" i="27"/>
  <c r="D41" i="27" s="1"/>
  <c r="C42" i="27"/>
  <c r="D42" i="27" s="1"/>
  <c r="C43" i="27"/>
  <c r="D43" i="27" s="1"/>
  <c r="C44" i="27"/>
  <c r="D44" i="27" s="1"/>
  <c r="C45" i="27"/>
  <c r="D45" i="27" s="1"/>
  <c r="C46" i="27"/>
  <c r="D46" i="27" s="1"/>
  <c r="C47" i="27"/>
  <c r="D47" i="27" s="1"/>
  <c r="C48" i="27"/>
  <c r="C49" i="27"/>
  <c r="C50" i="27"/>
  <c r="D50" i="27" s="1"/>
  <c r="C51" i="27"/>
  <c r="D51" i="27" s="1"/>
  <c r="C52" i="27"/>
  <c r="D52" i="27" s="1"/>
  <c r="F4" i="27"/>
  <c r="G4" i="27" s="1"/>
  <c r="F5" i="27"/>
  <c r="G5" i="27" s="1"/>
  <c r="F6" i="27"/>
  <c r="G6" i="27" s="1"/>
  <c r="F7" i="27"/>
  <c r="G7" i="27" s="1"/>
  <c r="F8" i="27"/>
  <c r="G8" i="27" s="1"/>
  <c r="F9" i="27"/>
  <c r="G9" i="27" s="1"/>
  <c r="F10" i="27"/>
  <c r="F11" i="27"/>
  <c r="G11" i="27" s="1"/>
  <c r="F12" i="27"/>
  <c r="F13" i="27"/>
  <c r="G13" i="27" s="1"/>
  <c r="F14" i="27"/>
  <c r="G14" i="27" s="1"/>
  <c r="F15" i="27"/>
  <c r="G15" i="27" s="1"/>
  <c r="F16" i="27"/>
  <c r="G16" i="27" s="1"/>
  <c r="F17" i="27"/>
  <c r="G17" i="27" s="1"/>
  <c r="F18" i="27"/>
  <c r="G18" i="27" s="1"/>
  <c r="F19" i="27"/>
  <c r="G19" i="27" s="1"/>
  <c r="F20" i="27"/>
  <c r="G20" i="27" s="1"/>
  <c r="F21" i="27"/>
  <c r="G21" i="27" s="1"/>
  <c r="F22" i="27"/>
  <c r="G22" i="27" s="1"/>
  <c r="F23" i="27"/>
  <c r="G23" i="27" s="1"/>
  <c r="F24" i="27"/>
  <c r="G24" i="27" s="1"/>
  <c r="F25" i="27"/>
  <c r="G25" i="27" s="1"/>
  <c r="F26" i="27"/>
  <c r="G26" i="27" s="1"/>
  <c r="F27" i="27"/>
  <c r="G27" i="27" s="1"/>
  <c r="F28" i="27"/>
  <c r="G28" i="27" s="1"/>
  <c r="F29" i="27"/>
  <c r="G29" i="27" s="1"/>
  <c r="F30" i="27"/>
  <c r="G30" i="27" s="1"/>
  <c r="F31" i="27"/>
  <c r="G31" i="27" s="1"/>
  <c r="F32" i="27"/>
  <c r="G32" i="27" s="1"/>
  <c r="F33" i="27"/>
  <c r="G33" i="27" s="1"/>
  <c r="F34" i="27"/>
  <c r="G34" i="27" s="1"/>
  <c r="F35" i="27"/>
  <c r="G35" i="27" s="1"/>
  <c r="F36" i="27"/>
  <c r="F37" i="27"/>
  <c r="F38" i="27"/>
  <c r="G38" i="27" s="1"/>
  <c r="F39" i="27"/>
  <c r="G39" i="27" s="1"/>
  <c r="F40" i="27"/>
  <c r="G40" i="27" s="1"/>
  <c r="F41" i="27"/>
  <c r="G41" i="27" s="1"/>
  <c r="F42" i="27"/>
  <c r="G42" i="27" s="1"/>
  <c r="F43" i="27"/>
  <c r="G43" i="27" s="1"/>
  <c r="F44" i="27"/>
  <c r="G44" i="27" s="1"/>
  <c r="F45" i="27"/>
  <c r="G45" i="27" s="1"/>
  <c r="F46" i="27"/>
  <c r="G46" i="27" s="1"/>
  <c r="F47" i="27"/>
  <c r="G47" i="27" s="1"/>
  <c r="F48" i="27"/>
  <c r="G48" i="27" s="1"/>
  <c r="F49" i="27"/>
  <c r="G49" i="27" s="1"/>
  <c r="F50" i="27"/>
  <c r="G50" i="27" s="1"/>
  <c r="F51" i="27"/>
  <c r="G51" i="27" s="1"/>
  <c r="F52" i="27"/>
  <c r="G52" i="27" s="1"/>
  <c r="I4" i="27"/>
  <c r="J4" i="27" s="1"/>
  <c r="I5" i="27"/>
  <c r="J5" i="27" s="1"/>
  <c r="I6" i="27"/>
  <c r="J6" i="27" s="1"/>
  <c r="I7" i="27"/>
  <c r="J7" i="27" s="1"/>
  <c r="I8" i="27"/>
  <c r="J8" i="27" s="1"/>
  <c r="I9" i="27"/>
  <c r="J9" i="27" s="1"/>
  <c r="I10" i="27"/>
  <c r="J10" i="27" s="1"/>
  <c r="I11" i="27"/>
  <c r="J11" i="27" s="1"/>
  <c r="I12" i="27"/>
  <c r="J12" i="27" s="1"/>
  <c r="I13" i="27"/>
  <c r="J13" i="27" s="1"/>
  <c r="I14" i="27"/>
  <c r="J14" i="27" s="1"/>
  <c r="I15" i="27"/>
  <c r="J15" i="27" s="1"/>
  <c r="I16" i="27"/>
  <c r="J16" i="27" s="1"/>
  <c r="I17" i="27"/>
  <c r="J17" i="27" s="1"/>
  <c r="I18" i="27"/>
  <c r="J18" i="27" s="1"/>
  <c r="I19" i="27"/>
  <c r="J19" i="27" s="1"/>
  <c r="I20" i="27"/>
  <c r="J20" i="27" s="1"/>
  <c r="I21" i="27"/>
  <c r="J21" i="27" s="1"/>
  <c r="I22" i="27"/>
  <c r="J22" i="27" s="1"/>
  <c r="I23" i="27"/>
  <c r="J23" i="27" s="1"/>
  <c r="I24" i="27"/>
  <c r="J24" i="27" s="1"/>
  <c r="I25" i="27"/>
  <c r="J25" i="27" s="1"/>
  <c r="I26" i="27"/>
  <c r="J26" i="27" s="1"/>
  <c r="I27" i="27"/>
  <c r="J27" i="27" s="1"/>
  <c r="I28" i="27"/>
  <c r="J28" i="27" s="1"/>
  <c r="I29" i="27"/>
  <c r="J29" i="27" s="1"/>
  <c r="I30" i="27"/>
  <c r="J30" i="27" s="1"/>
  <c r="I31" i="27"/>
  <c r="J31" i="27" s="1"/>
  <c r="I32" i="27"/>
  <c r="J32" i="27" s="1"/>
  <c r="I33" i="27"/>
  <c r="J33" i="27" s="1"/>
  <c r="I34" i="27"/>
  <c r="I35" i="27"/>
  <c r="J35" i="27" s="1"/>
  <c r="I36" i="27"/>
  <c r="J36" i="27" s="1"/>
  <c r="I37" i="27"/>
  <c r="J37" i="27" s="1"/>
  <c r="I38" i="27"/>
  <c r="J38" i="27" s="1"/>
  <c r="I39" i="27"/>
  <c r="J39" i="27" s="1"/>
  <c r="I40" i="27"/>
  <c r="J40" i="27" s="1"/>
  <c r="I41" i="27"/>
  <c r="J41" i="27" s="1"/>
  <c r="I42" i="27"/>
  <c r="J42" i="27" s="1"/>
  <c r="I43" i="27"/>
  <c r="J43" i="27" s="1"/>
  <c r="I44" i="27"/>
  <c r="I45" i="27"/>
  <c r="J45" i="27" s="1"/>
  <c r="I46" i="27"/>
  <c r="J46" i="27" s="1"/>
  <c r="I47" i="27"/>
  <c r="J47" i="27" s="1"/>
  <c r="I48" i="27"/>
  <c r="J48" i="27" s="1"/>
  <c r="I49" i="27"/>
  <c r="J49" i="27" s="1"/>
  <c r="I50" i="27"/>
  <c r="J50" i="27" s="1"/>
  <c r="I51" i="27"/>
  <c r="J51" i="27" s="1"/>
  <c r="I52" i="27"/>
  <c r="J52" i="27" s="1"/>
  <c r="L4" i="27"/>
  <c r="M4" i="27" s="1"/>
  <c r="L5" i="27"/>
  <c r="M5" i="27" s="1"/>
  <c r="L6" i="27"/>
  <c r="M6" i="27" s="1"/>
  <c r="L7" i="27"/>
  <c r="M7" i="27" s="1"/>
  <c r="L8" i="27"/>
  <c r="M8" i="27" s="1"/>
  <c r="L9" i="27"/>
  <c r="M9" i="27" s="1"/>
  <c r="L10" i="27"/>
  <c r="L11" i="27"/>
  <c r="M11" i="27" s="1"/>
  <c r="L12" i="27"/>
  <c r="M12" i="27" s="1"/>
  <c r="L13" i="27"/>
  <c r="M13" i="27" s="1"/>
  <c r="L14" i="27"/>
  <c r="M14" i="27" s="1"/>
  <c r="L15" i="27"/>
  <c r="M15" i="27" s="1"/>
  <c r="L16" i="27"/>
  <c r="M16" i="27" s="1"/>
  <c r="L17" i="27"/>
  <c r="M17" i="27" s="1"/>
  <c r="L18" i="27"/>
  <c r="M18" i="27" s="1"/>
  <c r="L19" i="27"/>
  <c r="M19" i="27" s="1"/>
  <c r="L20" i="27"/>
  <c r="M20" i="27" s="1"/>
  <c r="L21" i="27"/>
  <c r="M21" i="27" s="1"/>
  <c r="L22" i="27"/>
  <c r="L23" i="27"/>
  <c r="L24" i="27"/>
  <c r="M24" i="27" s="1"/>
  <c r="L25" i="27"/>
  <c r="M25" i="27" s="1"/>
  <c r="L26" i="27"/>
  <c r="M26" i="27" s="1"/>
  <c r="L27" i="27"/>
  <c r="M27" i="27" s="1"/>
  <c r="L28" i="27"/>
  <c r="M28" i="27" s="1"/>
  <c r="L29" i="27"/>
  <c r="M29" i="27" s="1"/>
  <c r="L30" i="27"/>
  <c r="L31" i="27"/>
  <c r="M31" i="27" s="1"/>
  <c r="L32" i="27"/>
  <c r="L33" i="27"/>
  <c r="L34" i="27"/>
  <c r="M34" i="27" s="1"/>
  <c r="L35" i="27"/>
  <c r="M35" i="27" s="1"/>
  <c r="L36" i="27"/>
  <c r="M36" i="27" s="1"/>
  <c r="L37" i="27"/>
  <c r="M37" i="27" s="1"/>
  <c r="L38" i="27"/>
  <c r="M38" i="27" s="1"/>
  <c r="L39" i="27"/>
  <c r="M39" i="27" s="1"/>
  <c r="L40" i="27"/>
  <c r="M40" i="27" s="1"/>
  <c r="L41" i="27"/>
  <c r="M41" i="27" s="1"/>
  <c r="L42" i="27"/>
  <c r="M42" i="27" s="1"/>
  <c r="L43" i="27"/>
  <c r="M43" i="27" s="1"/>
  <c r="L44" i="27"/>
  <c r="M44" i="27" s="1"/>
  <c r="L45" i="27"/>
  <c r="M45" i="27" s="1"/>
  <c r="L46" i="27"/>
  <c r="L47" i="27"/>
  <c r="M47" i="27" s="1"/>
  <c r="L48" i="27"/>
  <c r="M48" i="27" s="1"/>
  <c r="L49" i="27"/>
  <c r="M49" i="27" s="1"/>
  <c r="L50" i="27"/>
  <c r="M50" i="27" s="1"/>
  <c r="L51" i="27"/>
  <c r="L52" i="27"/>
  <c r="M52" i="27" s="1"/>
  <c r="O4" i="27"/>
  <c r="P4" i="27" s="1"/>
  <c r="O5" i="27"/>
  <c r="P5" i="27" s="1"/>
  <c r="O6" i="27"/>
  <c r="P6" i="27" s="1"/>
  <c r="O7" i="27"/>
  <c r="O8" i="27"/>
  <c r="P8" i="27" s="1"/>
  <c r="O9" i="27"/>
  <c r="P9" i="27" s="1"/>
  <c r="O10" i="27"/>
  <c r="P10" i="27" s="1"/>
  <c r="O11" i="27"/>
  <c r="P11" i="27" s="1"/>
  <c r="O12" i="27"/>
  <c r="P12" i="27" s="1"/>
  <c r="O13" i="27"/>
  <c r="P13" i="27" s="1"/>
  <c r="O14" i="27"/>
  <c r="P14" i="27" s="1"/>
  <c r="O15" i="27"/>
  <c r="P15" i="27" s="1"/>
  <c r="O16" i="27"/>
  <c r="P16" i="27" s="1"/>
  <c r="O17" i="27"/>
  <c r="P17" i="27" s="1"/>
  <c r="O18" i="27"/>
  <c r="O19" i="27"/>
  <c r="P19" i="27" s="1"/>
  <c r="O20" i="27"/>
  <c r="O21" i="27"/>
  <c r="P21" i="27" s="1"/>
  <c r="O22" i="27"/>
  <c r="P22" i="27" s="1"/>
  <c r="O23" i="27"/>
  <c r="P23" i="27" s="1"/>
  <c r="O24" i="27"/>
  <c r="P24" i="27" s="1"/>
  <c r="O25" i="27"/>
  <c r="P25" i="27" s="1"/>
  <c r="O26" i="27"/>
  <c r="P26" i="27" s="1"/>
  <c r="O27" i="27"/>
  <c r="P27" i="27" s="1"/>
  <c r="O28" i="27"/>
  <c r="P28" i="27" s="1"/>
  <c r="O29" i="27"/>
  <c r="P29" i="27" s="1"/>
  <c r="O30" i="27"/>
  <c r="P30" i="27" s="1"/>
  <c r="O31" i="27"/>
  <c r="P31" i="27" s="1"/>
  <c r="O32" i="27"/>
  <c r="P32" i="27" s="1"/>
  <c r="O33" i="27"/>
  <c r="O34" i="27"/>
  <c r="P34" i="27" s="1"/>
  <c r="O35" i="27"/>
  <c r="P35" i="27" s="1"/>
  <c r="O36" i="27"/>
  <c r="P36" i="27" s="1"/>
  <c r="O37" i="27"/>
  <c r="P37" i="27" s="1"/>
  <c r="O38" i="27"/>
  <c r="P38" i="27" s="1"/>
  <c r="O39" i="27"/>
  <c r="P39" i="27" s="1"/>
  <c r="O40" i="27"/>
  <c r="P40" i="27" s="1"/>
  <c r="O41" i="27"/>
  <c r="P41" i="27" s="1"/>
  <c r="O42" i="27"/>
  <c r="P42" i="27" s="1"/>
  <c r="O43" i="27"/>
  <c r="P43" i="27" s="1"/>
  <c r="O44" i="27"/>
  <c r="P44" i="27" s="1"/>
  <c r="O45" i="27"/>
  <c r="P45" i="27" s="1"/>
  <c r="O46" i="27"/>
  <c r="P46" i="27" s="1"/>
  <c r="O47" i="27"/>
  <c r="P47" i="27" s="1"/>
  <c r="O48" i="27"/>
  <c r="P48" i="27" s="1"/>
  <c r="O49" i="27"/>
  <c r="P49" i="27" s="1"/>
  <c r="O50" i="27"/>
  <c r="P50" i="27" s="1"/>
  <c r="O51" i="27"/>
  <c r="P51" i="27" s="1"/>
  <c r="O52" i="27"/>
  <c r="P52" i="27" s="1"/>
  <c r="R4" i="27"/>
  <c r="S4" i="27" s="1"/>
  <c r="R5" i="27"/>
  <c r="S5" i="27" s="1"/>
  <c r="R6" i="27"/>
  <c r="S6" i="27" s="1"/>
  <c r="R7" i="27"/>
  <c r="S7" i="27" s="1"/>
  <c r="R8" i="27"/>
  <c r="S8" i="27" s="1"/>
  <c r="R9" i="27"/>
  <c r="S9" i="27" s="1"/>
  <c r="R10" i="27"/>
  <c r="R11" i="27"/>
  <c r="S11" i="27" s="1"/>
  <c r="R12" i="27"/>
  <c r="S12" i="27" s="1"/>
  <c r="R13" i="27"/>
  <c r="S13" i="27" s="1"/>
  <c r="R14" i="27"/>
  <c r="S14" i="27" s="1"/>
  <c r="R15" i="27"/>
  <c r="S15" i="27" s="1"/>
  <c r="R16" i="27"/>
  <c r="S16" i="27" s="1"/>
  <c r="R17" i="27"/>
  <c r="S17" i="27" s="1"/>
  <c r="R18" i="27"/>
  <c r="S18" i="27" s="1"/>
  <c r="R19" i="27"/>
  <c r="S19" i="27" s="1"/>
  <c r="R20" i="27"/>
  <c r="R21" i="27"/>
  <c r="S21" i="27" s="1"/>
  <c r="R22" i="27"/>
  <c r="S22" i="27" s="1"/>
  <c r="R23" i="27"/>
  <c r="S23" i="27" s="1"/>
  <c r="R24" i="27"/>
  <c r="S24" i="27" s="1"/>
  <c r="R25" i="27"/>
  <c r="S25" i="27" s="1"/>
  <c r="R26" i="27"/>
  <c r="S26" i="27" s="1"/>
  <c r="R27" i="27"/>
  <c r="S27" i="27" s="1"/>
  <c r="R28" i="27"/>
  <c r="S28" i="27" s="1"/>
  <c r="R29" i="27"/>
  <c r="R30" i="27"/>
  <c r="S30" i="27" s="1"/>
  <c r="R31" i="27"/>
  <c r="S31" i="27" s="1"/>
  <c r="R32" i="27"/>
  <c r="R33" i="27"/>
  <c r="S33" i="27" s="1"/>
  <c r="R34" i="27"/>
  <c r="S34" i="27" s="1"/>
  <c r="R35" i="27"/>
  <c r="S35" i="27" s="1"/>
  <c r="R36" i="27"/>
  <c r="S36" i="27" s="1"/>
  <c r="R37" i="27"/>
  <c r="S37" i="27" s="1"/>
  <c r="R38" i="27"/>
  <c r="S38" i="27" s="1"/>
  <c r="R39" i="27"/>
  <c r="S39" i="27" s="1"/>
  <c r="R40" i="27"/>
  <c r="S40" i="27" s="1"/>
  <c r="R41" i="27"/>
  <c r="R42" i="27"/>
  <c r="S42" i="27" s="1"/>
  <c r="R43" i="27"/>
  <c r="R44" i="27"/>
  <c r="R45" i="27"/>
  <c r="S45" i="27" s="1"/>
  <c r="R46" i="27"/>
  <c r="S46" i="27" s="1"/>
  <c r="R47" i="27"/>
  <c r="S47" i="27" s="1"/>
  <c r="R48" i="27"/>
  <c r="S48" i="27" s="1"/>
  <c r="R49" i="27"/>
  <c r="S49" i="27" s="1"/>
  <c r="R50" i="27"/>
  <c r="S50" i="27" s="1"/>
  <c r="R51" i="27"/>
  <c r="S51" i="27" s="1"/>
  <c r="R52" i="27"/>
  <c r="S52" i="27" s="1"/>
  <c r="U4" i="27"/>
  <c r="V4" i="27" s="1"/>
  <c r="U5" i="27"/>
  <c r="V5" i="27" s="1"/>
  <c r="U6" i="27"/>
  <c r="V6" i="27" s="1"/>
  <c r="U7" i="27"/>
  <c r="V7" i="27" s="1"/>
  <c r="U8" i="27"/>
  <c r="V8" i="27" s="1"/>
  <c r="U9" i="27"/>
  <c r="V9" i="27" s="1"/>
  <c r="U10" i="27"/>
  <c r="V10" i="27" s="1"/>
  <c r="U11" i="27"/>
  <c r="V11" i="27" s="1"/>
  <c r="U12" i="27"/>
  <c r="V12" i="27" s="1"/>
  <c r="U13" i="27"/>
  <c r="V13" i="27" s="1"/>
  <c r="U14" i="27"/>
  <c r="V14" i="27" s="1"/>
  <c r="U15" i="27"/>
  <c r="V15" i="27" s="1"/>
  <c r="U16" i="27"/>
  <c r="V16" i="27" s="1"/>
  <c r="U17" i="27"/>
  <c r="V17" i="27" s="1"/>
  <c r="U18" i="27"/>
  <c r="V18" i="27" s="1"/>
  <c r="U19" i="27"/>
  <c r="V19" i="27" s="1"/>
  <c r="U20" i="27"/>
  <c r="V20" i="27" s="1"/>
  <c r="U21" i="27"/>
  <c r="V21" i="27" s="1"/>
  <c r="U22" i="27"/>
  <c r="V22" i="27" s="1"/>
  <c r="U23" i="27"/>
  <c r="V23" i="27" s="1"/>
  <c r="U24" i="27"/>
  <c r="V24" i="27" s="1"/>
  <c r="U25" i="27"/>
  <c r="V25" i="27" s="1"/>
  <c r="U26" i="27"/>
  <c r="V26" i="27" s="1"/>
  <c r="U27" i="27"/>
  <c r="V27" i="27" s="1"/>
  <c r="U28" i="27"/>
  <c r="V28" i="27" s="1"/>
  <c r="U29" i="27"/>
  <c r="U30" i="27"/>
  <c r="V30" i="27" s="1"/>
  <c r="U31" i="27"/>
  <c r="U32" i="27"/>
  <c r="V32" i="27" s="1"/>
  <c r="U33" i="27"/>
  <c r="V33" i="27" s="1"/>
  <c r="U34" i="27"/>
  <c r="V34" i="27" s="1"/>
  <c r="U35" i="27"/>
  <c r="V35" i="27" s="1"/>
  <c r="U36" i="27"/>
  <c r="V36" i="27" s="1"/>
  <c r="U37" i="27"/>
  <c r="V37" i="27" s="1"/>
  <c r="U38" i="27"/>
  <c r="V38" i="27" s="1"/>
  <c r="U39" i="27"/>
  <c r="V39" i="27" s="1"/>
  <c r="U40" i="27"/>
  <c r="V40" i="27" s="1"/>
  <c r="U41" i="27"/>
  <c r="V41" i="27" s="1"/>
  <c r="U42" i="27"/>
  <c r="V42" i="27" s="1"/>
  <c r="U43" i="27"/>
  <c r="V43" i="27" s="1"/>
  <c r="U44" i="27"/>
  <c r="V44" i="27" s="1"/>
  <c r="U45" i="27"/>
  <c r="V45" i="27" s="1"/>
  <c r="U46" i="27"/>
  <c r="V46" i="27" s="1"/>
  <c r="U47" i="27"/>
  <c r="V47" i="27" s="1"/>
  <c r="U48" i="27"/>
  <c r="V48" i="27" s="1"/>
  <c r="U49" i="27"/>
  <c r="V49" i="27" s="1"/>
  <c r="U50" i="27"/>
  <c r="V50" i="27" s="1"/>
  <c r="U51" i="27"/>
  <c r="V51" i="27" s="1"/>
  <c r="U52" i="27"/>
  <c r="V52" i="27" s="1"/>
  <c r="X4" i="27"/>
  <c r="Y4" i="27" s="1"/>
  <c r="X5" i="27"/>
  <c r="Y5" i="27" s="1"/>
  <c r="X6" i="27"/>
  <c r="Y6" i="27" s="1"/>
  <c r="X7" i="27"/>
  <c r="Y7" i="27" s="1"/>
  <c r="X8" i="27"/>
  <c r="Y8" i="27" s="1"/>
  <c r="X9" i="27"/>
  <c r="Y9" i="27" s="1"/>
  <c r="X10" i="27"/>
  <c r="Y10" i="27" s="1"/>
  <c r="X11" i="27"/>
  <c r="Y11" i="27" s="1"/>
  <c r="X12" i="27"/>
  <c r="Y12" i="27" s="1"/>
  <c r="X13" i="27"/>
  <c r="Y13" i="27" s="1"/>
  <c r="X14" i="27"/>
  <c r="Y14" i="27" s="1"/>
  <c r="X15" i="27"/>
  <c r="Y15" i="27" s="1"/>
  <c r="X16" i="27"/>
  <c r="Y16" i="27" s="1"/>
  <c r="X17" i="27"/>
  <c r="Y17" i="27" s="1"/>
  <c r="X18" i="27"/>
  <c r="Y18" i="27" s="1"/>
  <c r="X19" i="27"/>
  <c r="Y19" i="27" s="1"/>
  <c r="X20" i="27"/>
  <c r="Y20" i="27" s="1"/>
  <c r="X21" i="27"/>
  <c r="Y21" i="27" s="1"/>
  <c r="X22" i="27"/>
  <c r="Y22" i="27" s="1"/>
  <c r="X23" i="27"/>
  <c r="Y23" i="27" s="1"/>
  <c r="X24" i="27"/>
  <c r="Y24" i="27" s="1"/>
  <c r="X25" i="27"/>
  <c r="Y25" i="27" s="1"/>
  <c r="X26" i="27"/>
  <c r="Y26" i="27" s="1"/>
  <c r="X27" i="27"/>
  <c r="Y27" i="27" s="1"/>
  <c r="X28" i="27"/>
  <c r="Y28" i="27" s="1"/>
  <c r="X29" i="27"/>
  <c r="Y29" i="27" s="1"/>
  <c r="X30" i="27"/>
  <c r="Y30" i="27" s="1"/>
  <c r="X31" i="27"/>
  <c r="Y31" i="27" s="1"/>
  <c r="X32" i="27"/>
  <c r="Y32" i="27" s="1"/>
  <c r="X33" i="27"/>
  <c r="Y33" i="27" s="1"/>
  <c r="X34" i="27"/>
  <c r="Y34" i="27" s="1"/>
  <c r="X35" i="27"/>
  <c r="Y35" i="27" s="1"/>
  <c r="X36" i="27"/>
  <c r="Y36" i="27" s="1"/>
  <c r="X37" i="27"/>
  <c r="Y37" i="27" s="1"/>
  <c r="X38" i="27"/>
  <c r="Y38" i="27" s="1"/>
  <c r="X39" i="27"/>
  <c r="Y39" i="27" s="1"/>
  <c r="X40" i="27"/>
  <c r="Y40" i="27" s="1"/>
  <c r="X41" i="27"/>
  <c r="Y41" i="27" s="1"/>
  <c r="X42" i="27"/>
  <c r="Y42" i="27" s="1"/>
  <c r="X43" i="27"/>
  <c r="Y43" i="27" s="1"/>
  <c r="X44" i="27"/>
  <c r="Y44" i="27" s="1"/>
  <c r="X45" i="27"/>
  <c r="Y45" i="27" s="1"/>
  <c r="X46" i="27"/>
  <c r="Y46" i="27" s="1"/>
  <c r="X47" i="27"/>
  <c r="Y47" i="27" s="1"/>
  <c r="X48" i="27"/>
  <c r="Y48" i="27" s="1"/>
  <c r="X49" i="27"/>
  <c r="Y49" i="27" s="1"/>
  <c r="X50" i="27"/>
  <c r="Y50" i="27" s="1"/>
  <c r="X51" i="27"/>
  <c r="X52" i="27"/>
  <c r="Y52" i="27" s="1"/>
  <c r="AA4" i="27"/>
  <c r="AB4" i="27" s="1"/>
  <c r="AA5" i="27"/>
  <c r="AA6" i="27"/>
  <c r="AB6" i="27" s="1"/>
  <c r="AA7" i="27"/>
  <c r="AB7" i="27" s="1"/>
  <c r="AA8" i="27"/>
  <c r="AB8" i="27" s="1"/>
  <c r="AA9" i="27"/>
  <c r="AB9" i="27" s="1"/>
  <c r="AA10" i="27"/>
  <c r="AB10" i="27" s="1"/>
  <c r="AA11" i="27"/>
  <c r="AB11" i="27" s="1"/>
  <c r="AA12" i="27"/>
  <c r="AB12" i="27" s="1"/>
  <c r="AA13" i="27"/>
  <c r="AB13" i="27" s="1"/>
  <c r="AA14" i="27"/>
  <c r="AA15" i="27"/>
  <c r="AB15" i="27" s="1"/>
  <c r="AA16" i="27"/>
  <c r="AB16" i="27" s="1"/>
  <c r="AA17" i="27"/>
  <c r="AB17" i="27" s="1"/>
  <c r="AA18" i="27"/>
  <c r="AB18" i="27" s="1"/>
  <c r="AA19" i="27"/>
  <c r="AB19" i="27" s="1"/>
  <c r="AA20" i="27"/>
  <c r="AB20" i="27" s="1"/>
  <c r="AA21" i="27"/>
  <c r="AB21" i="27" s="1"/>
  <c r="AA22" i="27"/>
  <c r="AB22" i="27" s="1"/>
  <c r="AA23" i="27"/>
  <c r="AB23" i="27" s="1"/>
  <c r="AA24" i="27"/>
  <c r="AB24" i="27" s="1"/>
  <c r="AA25" i="27"/>
  <c r="AB25" i="27" s="1"/>
  <c r="AA26" i="27"/>
  <c r="AB26" i="27" s="1"/>
  <c r="AA27" i="27"/>
  <c r="AB27" i="27" s="1"/>
  <c r="AA28" i="27"/>
  <c r="AB28" i="27" s="1"/>
  <c r="AA29" i="27"/>
  <c r="AB29" i="27" s="1"/>
  <c r="AA30" i="27"/>
  <c r="AB30" i="27" s="1"/>
  <c r="AA31" i="27"/>
  <c r="AB31" i="27" s="1"/>
  <c r="AA32" i="27"/>
  <c r="AB32" i="27" s="1"/>
  <c r="AA33" i="27"/>
  <c r="AB33" i="27" s="1"/>
  <c r="AA34" i="27"/>
  <c r="AB34" i="27" s="1"/>
  <c r="AA35" i="27"/>
  <c r="AB35" i="27" s="1"/>
  <c r="AA36" i="27"/>
  <c r="AB36" i="27" s="1"/>
  <c r="AA37" i="27"/>
  <c r="AB37" i="27" s="1"/>
  <c r="AA38" i="27"/>
  <c r="AB38" i="27" s="1"/>
  <c r="AA39" i="27"/>
  <c r="AB39" i="27" s="1"/>
  <c r="AA40" i="27"/>
  <c r="AB40" i="27" s="1"/>
  <c r="AA41" i="27"/>
  <c r="AB41" i="27" s="1"/>
  <c r="AA42" i="27"/>
  <c r="AB42" i="27" s="1"/>
  <c r="AA43" i="27"/>
  <c r="AB43" i="27" s="1"/>
  <c r="AA44" i="27"/>
  <c r="AB44" i="27" s="1"/>
  <c r="AA45" i="27"/>
  <c r="AB45" i="27" s="1"/>
  <c r="AA46" i="27"/>
  <c r="AB46" i="27" s="1"/>
  <c r="AA47" i="27"/>
  <c r="AB47" i="27" s="1"/>
  <c r="AA48" i="27"/>
  <c r="AB48" i="27" s="1"/>
  <c r="AA49" i="27"/>
  <c r="AB49" i="27" s="1"/>
  <c r="AA50" i="27"/>
  <c r="AA51" i="27"/>
  <c r="AA52" i="27"/>
  <c r="AB52" i="27" s="1"/>
  <c r="AD4" i="27"/>
  <c r="AD5" i="27"/>
  <c r="AE5" i="27" s="1"/>
  <c r="AD6" i="27"/>
  <c r="AE6" i="27" s="1"/>
  <c r="AD7" i="27"/>
  <c r="AE7" i="27" s="1"/>
  <c r="AD8" i="27"/>
  <c r="AE8" i="27" s="1"/>
  <c r="AD9" i="27"/>
  <c r="AE9" i="27" s="1"/>
  <c r="AD10" i="27"/>
  <c r="AD11" i="27"/>
  <c r="AE11" i="27" s="1"/>
  <c r="AD12" i="27"/>
  <c r="AE12" i="27" s="1"/>
  <c r="AD13" i="27"/>
  <c r="AE13" i="27" s="1"/>
  <c r="AD14" i="27"/>
  <c r="AE14" i="27" s="1"/>
  <c r="AD15" i="27"/>
  <c r="AE15" i="27" s="1"/>
  <c r="AD16" i="27"/>
  <c r="AE16" i="27" s="1"/>
  <c r="AD17" i="27"/>
  <c r="AE17" i="27" s="1"/>
  <c r="AD18" i="27"/>
  <c r="AE18" i="27" s="1"/>
  <c r="AD19" i="27"/>
  <c r="AE19" i="27" s="1"/>
  <c r="AD20" i="27"/>
  <c r="AE20" i="27" s="1"/>
  <c r="AD21" i="27"/>
  <c r="AE21" i="27" s="1"/>
  <c r="AD22" i="27"/>
  <c r="AE22" i="27" s="1"/>
  <c r="AD23" i="27"/>
  <c r="AE23" i="27" s="1"/>
  <c r="AD24" i="27"/>
  <c r="AE24" i="27" s="1"/>
  <c r="AD25" i="27"/>
  <c r="AE25" i="27" s="1"/>
  <c r="AD26" i="27"/>
  <c r="AE26" i="27" s="1"/>
  <c r="AD27" i="27"/>
  <c r="AE27" i="27" s="1"/>
  <c r="AD28" i="27"/>
  <c r="AE28" i="27" s="1"/>
  <c r="AD29" i="27"/>
  <c r="AE29" i="27" s="1"/>
  <c r="AD30" i="27"/>
  <c r="AE30" i="27" s="1"/>
  <c r="AD31" i="27"/>
  <c r="AE31" i="27" s="1"/>
  <c r="AD32" i="27"/>
  <c r="AE32" i="27" s="1"/>
  <c r="AD33" i="27"/>
  <c r="AE33" i="27" s="1"/>
  <c r="AD34" i="27"/>
  <c r="AE34" i="27" s="1"/>
  <c r="AD35" i="27"/>
  <c r="AE35" i="27" s="1"/>
  <c r="AD36" i="27"/>
  <c r="AE36" i="27" s="1"/>
  <c r="AD37" i="27"/>
  <c r="AE37" i="27" s="1"/>
  <c r="AD38" i="27"/>
  <c r="AD39" i="27"/>
  <c r="AE39" i="27" s="1"/>
  <c r="AD40" i="27"/>
  <c r="AD41" i="27"/>
  <c r="AE41" i="27" s="1"/>
  <c r="AD42" i="27"/>
  <c r="AE42" i="27" s="1"/>
  <c r="AD43" i="27"/>
  <c r="AE43" i="27" s="1"/>
  <c r="AD44" i="27"/>
  <c r="AE44" i="27" s="1"/>
  <c r="AD45" i="27"/>
  <c r="AE45" i="27" s="1"/>
  <c r="AD46" i="27"/>
  <c r="AE46" i="27" s="1"/>
  <c r="AD47" i="27"/>
  <c r="AE47" i="27" s="1"/>
  <c r="AD48" i="27"/>
  <c r="AE48" i="27" s="1"/>
  <c r="AD49" i="27"/>
  <c r="AE49" i="27" s="1"/>
  <c r="AD50" i="27"/>
  <c r="AE50" i="27" s="1"/>
  <c r="AD51" i="27"/>
  <c r="AE51" i="27" s="1"/>
  <c r="AD52" i="27"/>
  <c r="AE52" i="27" s="1"/>
  <c r="AG4" i="27"/>
  <c r="AH4" i="27" s="1"/>
  <c r="AG5" i="27"/>
  <c r="AH5" i="27" s="1"/>
  <c r="AG6" i="27"/>
  <c r="AH6" i="27" s="1"/>
  <c r="AG7" i="27"/>
  <c r="AH7" i="27" s="1"/>
  <c r="AG8" i="27"/>
  <c r="AH8" i="27" s="1"/>
  <c r="AG9" i="27"/>
  <c r="AH9" i="27" s="1"/>
  <c r="AG10" i="27"/>
  <c r="AH10" i="27" s="1"/>
  <c r="AG11" i="27"/>
  <c r="AH11" i="27" s="1"/>
  <c r="AG12" i="27"/>
  <c r="AH12" i="27" s="1"/>
  <c r="AG13" i="27"/>
  <c r="AH13" i="27" s="1"/>
  <c r="AG14" i="27"/>
  <c r="AH14" i="27" s="1"/>
  <c r="AG15" i="27"/>
  <c r="AH15" i="27" s="1"/>
  <c r="AG16" i="27"/>
  <c r="AH16" i="27" s="1"/>
  <c r="AG17" i="27"/>
  <c r="AH17" i="27" s="1"/>
  <c r="AG18" i="27"/>
  <c r="AH18" i="27" s="1"/>
  <c r="AG19" i="27"/>
  <c r="AH19" i="27" s="1"/>
  <c r="AG20" i="27"/>
  <c r="AH20" i="27" s="1"/>
  <c r="AG21" i="27"/>
  <c r="AH21" i="27" s="1"/>
  <c r="AG22" i="27"/>
  <c r="AH22" i="27" s="1"/>
  <c r="AG23" i="27"/>
  <c r="AH23" i="27" s="1"/>
  <c r="AG24" i="27"/>
  <c r="AH24" i="27" s="1"/>
  <c r="AG25" i="27"/>
  <c r="AH25" i="27" s="1"/>
  <c r="AG26" i="27"/>
  <c r="AH26" i="27" s="1"/>
  <c r="AG27" i="27"/>
  <c r="AG28" i="27"/>
  <c r="AH28" i="27" s="1"/>
  <c r="AG29" i="27"/>
  <c r="AH29" i="27" s="1"/>
  <c r="AG30" i="27"/>
  <c r="AH30" i="27" s="1"/>
  <c r="AG31" i="27"/>
  <c r="AH31" i="27" s="1"/>
  <c r="AG32" i="27"/>
  <c r="AH32" i="27" s="1"/>
  <c r="AG33" i="27"/>
  <c r="AH33" i="27" s="1"/>
  <c r="AG34" i="27"/>
  <c r="AH34" i="27" s="1"/>
  <c r="AG35" i="27"/>
  <c r="AH35" i="27" s="1"/>
  <c r="AG36" i="27"/>
  <c r="AH36" i="27" s="1"/>
  <c r="AG37" i="27"/>
  <c r="AH37" i="27" s="1"/>
  <c r="AG38" i="27"/>
  <c r="AH38" i="27" s="1"/>
  <c r="AG39" i="27"/>
  <c r="AH39" i="27" s="1"/>
  <c r="AG40" i="27"/>
  <c r="AH40" i="27" s="1"/>
  <c r="AG41" i="27"/>
  <c r="AH41" i="27" s="1"/>
  <c r="AG42" i="27"/>
  <c r="AH42" i="27" s="1"/>
  <c r="AG43" i="27"/>
  <c r="AH43" i="27" s="1"/>
  <c r="AG44" i="27"/>
  <c r="AH44" i="27" s="1"/>
  <c r="AG45" i="27"/>
  <c r="AH45" i="27" s="1"/>
  <c r="AG46" i="27"/>
  <c r="AH46" i="27" s="1"/>
  <c r="AG47" i="27"/>
  <c r="AH47" i="27" s="1"/>
  <c r="AG48" i="27"/>
  <c r="AH48" i="27" s="1"/>
  <c r="AG49" i="27"/>
  <c r="AH49" i="27" s="1"/>
  <c r="AG50" i="27"/>
  <c r="AG51" i="27"/>
  <c r="AH51" i="27" s="1"/>
  <c r="AG52" i="27"/>
  <c r="AH52" i="27" s="1"/>
  <c r="AJ4" i="27"/>
  <c r="AK4" i="27" s="1"/>
  <c r="AJ5" i="27"/>
  <c r="AK5" i="27" s="1"/>
  <c r="AJ6" i="27"/>
  <c r="AK6" i="27" s="1"/>
  <c r="AJ7" i="27"/>
  <c r="AK7" i="27" s="1"/>
  <c r="AJ8" i="27"/>
  <c r="AK8" i="27" s="1"/>
  <c r="AJ9" i="27"/>
  <c r="AK9" i="27" s="1"/>
  <c r="AJ10" i="27"/>
  <c r="AK10" i="27" s="1"/>
  <c r="AJ11" i="27"/>
  <c r="AK11" i="27" s="1"/>
  <c r="AJ12" i="27"/>
  <c r="AK12" i="27" s="1"/>
  <c r="AJ13" i="27"/>
  <c r="AK13" i="27" s="1"/>
  <c r="AJ14" i="27"/>
  <c r="AJ15" i="27"/>
  <c r="AK15" i="27" s="1"/>
  <c r="AJ16" i="27"/>
  <c r="AK16" i="27" s="1"/>
  <c r="AJ17" i="27"/>
  <c r="AK17" i="27" s="1"/>
  <c r="AJ18" i="27"/>
  <c r="AK18" i="27" s="1"/>
  <c r="AJ19" i="27"/>
  <c r="AK19" i="27" s="1"/>
  <c r="AJ20" i="27"/>
  <c r="AK20" i="27" s="1"/>
  <c r="AJ21" i="27"/>
  <c r="AK21" i="27" s="1"/>
  <c r="AJ22" i="27"/>
  <c r="AK22" i="27" s="1"/>
  <c r="AJ23" i="27"/>
  <c r="AK23" i="27" s="1"/>
  <c r="AJ24" i="27"/>
  <c r="AK24" i="27" s="1"/>
  <c r="AJ25" i="27"/>
  <c r="AK25" i="27" s="1"/>
  <c r="AJ26" i="27"/>
  <c r="AK26" i="27" s="1"/>
  <c r="AJ27" i="27"/>
  <c r="AK27" i="27" s="1"/>
  <c r="AJ28" i="27"/>
  <c r="AK28" i="27" s="1"/>
  <c r="AJ29" i="27"/>
  <c r="AK29" i="27" s="1"/>
  <c r="AJ30" i="27"/>
  <c r="AK30" i="27" s="1"/>
  <c r="AJ31" i="27"/>
  <c r="AK31" i="27" s="1"/>
  <c r="AJ32" i="27"/>
  <c r="AK32" i="27" s="1"/>
  <c r="AJ33" i="27"/>
  <c r="AK33" i="27" s="1"/>
  <c r="AJ34" i="27"/>
  <c r="AK34" i="27" s="1"/>
  <c r="AJ35" i="27"/>
  <c r="AK35" i="27" s="1"/>
  <c r="AJ36" i="27"/>
  <c r="AK36" i="27" s="1"/>
  <c r="AJ37" i="27"/>
  <c r="AK37" i="27" s="1"/>
  <c r="AJ38" i="27"/>
  <c r="AK38" i="27" s="1"/>
  <c r="AJ39" i="27"/>
  <c r="AK39" i="27" s="1"/>
  <c r="AJ40" i="27"/>
  <c r="AK40" i="27" s="1"/>
  <c r="AJ41" i="27"/>
  <c r="AK41" i="27" s="1"/>
  <c r="AJ42" i="27"/>
  <c r="AK42" i="27" s="1"/>
  <c r="AJ43" i="27"/>
  <c r="AK43" i="27" s="1"/>
  <c r="AJ44" i="27"/>
  <c r="AK44" i="27" s="1"/>
  <c r="AJ45" i="27"/>
  <c r="AK45" i="27" s="1"/>
  <c r="AJ46" i="27"/>
  <c r="AK46" i="27" s="1"/>
  <c r="AJ47" i="27"/>
  <c r="AK47" i="27" s="1"/>
  <c r="AJ48" i="27"/>
  <c r="AK48" i="27" s="1"/>
  <c r="AJ49" i="27"/>
  <c r="AK49" i="27" s="1"/>
  <c r="AJ50" i="27"/>
  <c r="AK50" i="27" s="1"/>
  <c r="AJ51" i="27"/>
  <c r="AK51" i="27" s="1"/>
  <c r="AJ52" i="27"/>
  <c r="AK52" i="27" s="1"/>
  <c r="AM4" i="27"/>
  <c r="AN4" i="27" s="1"/>
  <c r="AM5" i="27"/>
  <c r="AN5" i="27" s="1"/>
  <c r="AM6" i="27"/>
  <c r="AN6" i="27" s="1"/>
  <c r="AM7" i="27"/>
  <c r="AM8" i="27"/>
  <c r="AN8" i="27" s="1"/>
  <c r="AM9" i="27"/>
  <c r="AN9" i="27" s="1"/>
  <c r="AM10" i="27"/>
  <c r="AN10" i="27" s="1"/>
  <c r="AM11" i="27"/>
  <c r="AN11" i="27" s="1"/>
  <c r="AM12" i="27"/>
  <c r="AN12" i="27" s="1"/>
  <c r="AM13" i="27"/>
  <c r="AN13" i="27" s="1"/>
  <c r="AM14" i="27"/>
  <c r="AN14" i="27" s="1"/>
  <c r="AM15" i="27"/>
  <c r="AN15" i="27" s="1"/>
  <c r="AM16" i="27"/>
  <c r="AN16" i="27" s="1"/>
  <c r="AM17" i="27"/>
  <c r="AN17" i="27" s="1"/>
  <c r="AM18" i="27"/>
  <c r="AN18" i="27" s="1"/>
  <c r="AM19" i="27"/>
  <c r="AN19" i="27" s="1"/>
  <c r="AM20" i="27"/>
  <c r="AN20" i="27" s="1"/>
  <c r="AM21" i="27"/>
  <c r="AN21" i="27" s="1"/>
  <c r="AM22" i="27"/>
  <c r="AN22" i="27" s="1"/>
  <c r="AM23" i="27"/>
  <c r="AN23" i="27" s="1"/>
  <c r="AM24" i="27"/>
  <c r="AN24" i="27" s="1"/>
  <c r="AM25" i="27"/>
  <c r="AN25" i="27" s="1"/>
  <c r="AM26" i="27"/>
  <c r="AN26" i="27" s="1"/>
  <c r="AM27" i="27"/>
  <c r="AN27" i="27" s="1"/>
  <c r="AM28" i="27"/>
  <c r="AN28" i="27" s="1"/>
  <c r="AM29" i="27"/>
  <c r="AN29" i="27" s="1"/>
  <c r="AM30" i="27"/>
  <c r="AN30" i="27" s="1"/>
  <c r="AM31" i="27"/>
  <c r="AN31" i="27" s="1"/>
  <c r="AM32" i="27"/>
  <c r="AN32" i="27" s="1"/>
  <c r="AM33" i="27"/>
  <c r="AN33" i="27" s="1"/>
  <c r="AM34" i="27"/>
  <c r="AN34" i="27" s="1"/>
  <c r="AM35" i="27"/>
  <c r="AN35" i="27" s="1"/>
  <c r="AM36" i="27"/>
  <c r="AN36" i="27" s="1"/>
  <c r="AM37" i="27"/>
  <c r="AN37" i="27" s="1"/>
  <c r="AM38" i="27"/>
  <c r="AN38" i="27" s="1"/>
  <c r="AM39" i="27"/>
  <c r="AN39" i="27" s="1"/>
  <c r="AM40" i="27"/>
  <c r="AN40" i="27" s="1"/>
  <c r="AM41" i="27"/>
  <c r="AN41" i="27" s="1"/>
  <c r="AM42" i="27"/>
  <c r="AN42" i="27" s="1"/>
  <c r="AM43" i="27"/>
  <c r="AN43" i="27" s="1"/>
  <c r="AM44" i="27"/>
  <c r="AN44" i="27" s="1"/>
  <c r="AM45" i="27"/>
  <c r="AN45" i="27" s="1"/>
  <c r="AM46" i="27"/>
  <c r="AN46" i="27" s="1"/>
  <c r="AM47" i="27"/>
  <c r="AN47" i="27" s="1"/>
  <c r="AM48" i="27"/>
  <c r="AN48" i="27" s="1"/>
  <c r="AM49" i="27"/>
  <c r="AN49" i="27" s="1"/>
  <c r="AM50" i="27"/>
  <c r="AN50" i="27" s="1"/>
  <c r="AM51" i="27"/>
  <c r="AN51" i="27" s="1"/>
  <c r="AM52" i="27"/>
  <c r="AN52" i="27" s="1"/>
  <c r="AP4" i="27"/>
  <c r="AQ4" i="27" s="1"/>
  <c r="AP5" i="27"/>
  <c r="AQ5" i="27" s="1"/>
  <c r="AP6" i="27"/>
  <c r="AQ6" i="27" s="1"/>
  <c r="AP7" i="27"/>
  <c r="AQ7" i="27" s="1"/>
  <c r="AP8" i="27"/>
  <c r="AQ8" i="27" s="1"/>
  <c r="AP9" i="27"/>
  <c r="AQ9" i="27" s="1"/>
  <c r="AP10" i="27"/>
  <c r="AQ10" i="27" s="1"/>
  <c r="AP11" i="27"/>
  <c r="AQ11" i="27" s="1"/>
  <c r="AP12" i="27"/>
  <c r="AQ12" i="27" s="1"/>
  <c r="AP13" i="27"/>
  <c r="AQ13" i="27" s="1"/>
  <c r="AP14" i="27"/>
  <c r="AQ14" i="27" s="1"/>
  <c r="AP15" i="27"/>
  <c r="AQ15" i="27" s="1"/>
  <c r="AP16" i="27"/>
  <c r="AQ16" i="27" s="1"/>
  <c r="AP17" i="27"/>
  <c r="AQ17" i="27" s="1"/>
  <c r="AP18" i="27"/>
  <c r="AQ18" i="27" s="1"/>
  <c r="AP19" i="27"/>
  <c r="AQ19" i="27" s="1"/>
  <c r="AP20" i="27"/>
  <c r="AQ20" i="27" s="1"/>
  <c r="AP21" i="27"/>
  <c r="AQ21" i="27" s="1"/>
  <c r="AP22" i="27"/>
  <c r="AQ22" i="27" s="1"/>
  <c r="AP23" i="27"/>
  <c r="AQ23" i="27" s="1"/>
  <c r="AP24" i="27"/>
  <c r="AQ24" i="27" s="1"/>
  <c r="AP25" i="27"/>
  <c r="AQ25" i="27" s="1"/>
  <c r="AP26" i="27"/>
  <c r="AQ26" i="27" s="1"/>
  <c r="AP27" i="27"/>
  <c r="AQ27" i="27" s="1"/>
  <c r="AP28" i="27"/>
  <c r="AQ28" i="27" s="1"/>
  <c r="AP29" i="27"/>
  <c r="AQ29" i="27" s="1"/>
  <c r="AP30" i="27"/>
  <c r="AQ30" i="27" s="1"/>
  <c r="AP31" i="27"/>
  <c r="AQ31" i="27" s="1"/>
  <c r="AP32" i="27"/>
  <c r="AQ32" i="27" s="1"/>
  <c r="AP33" i="27"/>
  <c r="AQ33" i="27" s="1"/>
  <c r="AP34" i="27"/>
  <c r="AQ34" i="27" s="1"/>
  <c r="AP35" i="27"/>
  <c r="AQ35" i="27" s="1"/>
  <c r="AP36" i="27"/>
  <c r="AQ36" i="27" s="1"/>
  <c r="AP37" i="27"/>
  <c r="AQ37" i="27" s="1"/>
  <c r="AP38" i="27"/>
  <c r="AQ38" i="27" s="1"/>
  <c r="AP39" i="27"/>
  <c r="AQ39" i="27" s="1"/>
  <c r="AP40" i="27"/>
  <c r="AQ40" i="27" s="1"/>
  <c r="AP41" i="27"/>
  <c r="AQ41" i="27" s="1"/>
  <c r="AP42" i="27"/>
  <c r="AQ42" i="27" s="1"/>
  <c r="AP43" i="27"/>
  <c r="AQ43" i="27" s="1"/>
  <c r="AP44" i="27"/>
  <c r="AQ44" i="27" s="1"/>
  <c r="AP45" i="27"/>
  <c r="AQ45" i="27" s="1"/>
  <c r="AP46" i="27"/>
  <c r="AQ46" i="27" s="1"/>
  <c r="AP47" i="27"/>
  <c r="AQ47" i="27" s="1"/>
  <c r="AP48" i="27"/>
  <c r="AQ48" i="27" s="1"/>
  <c r="AP49" i="27"/>
  <c r="AQ49" i="27" s="1"/>
  <c r="AP50" i="27"/>
  <c r="AQ50" i="27" s="1"/>
  <c r="AP51" i="27"/>
  <c r="AQ51" i="27" s="1"/>
  <c r="AP52" i="27"/>
  <c r="AQ52" i="27" s="1"/>
  <c r="AS4" i="27"/>
  <c r="AT4" i="27" s="1"/>
  <c r="AS5" i="27"/>
  <c r="AT5" i="27" s="1"/>
  <c r="AS6" i="27"/>
  <c r="AT6" i="27" s="1"/>
  <c r="AS7" i="27"/>
  <c r="AT7" i="27" s="1"/>
  <c r="AS8" i="27"/>
  <c r="AT8" i="27" s="1"/>
  <c r="AS9" i="27"/>
  <c r="AT9" i="27" s="1"/>
  <c r="AS10" i="27"/>
  <c r="AT10" i="27" s="1"/>
  <c r="AS11" i="27"/>
  <c r="AT11" i="27" s="1"/>
  <c r="AS12" i="27"/>
  <c r="AT12" i="27" s="1"/>
  <c r="AS13" i="27"/>
  <c r="AT13" i="27" s="1"/>
  <c r="AS14" i="27"/>
  <c r="AT14" i="27" s="1"/>
  <c r="AS15" i="27"/>
  <c r="AT15" i="27" s="1"/>
  <c r="AS16" i="27"/>
  <c r="AT16" i="27" s="1"/>
  <c r="AS17" i="27"/>
  <c r="AT17" i="27" s="1"/>
  <c r="AS18" i="27"/>
  <c r="AT18" i="27" s="1"/>
  <c r="AS19" i="27"/>
  <c r="AT19" i="27" s="1"/>
  <c r="AS20" i="27"/>
  <c r="AT20" i="27" s="1"/>
  <c r="AS21" i="27"/>
  <c r="AT21" i="27" s="1"/>
  <c r="AS22" i="27"/>
  <c r="AT22" i="27" s="1"/>
  <c r="AS23" i="27"/>
  <c r="AT23" i="27" s="1"/>
  <c r="AS24" i="27"/>
  <c r="AT24" i="27" s="1"/>
  <c r="AS25" i="27"/>
  <c r="AT25" i="27" s="1"/>
  <c r="AS26" i="27"/>
  <c r="AT26" i="27" s="1"/>
  <c r="AS27" i="27"/>
  <c r="AT27" i="27" s="1"/>
  <c r="AS28" i="27"/>
  <c r="AT28" i="27" s="1"/>
  <c r="AS29" i="27"/>
  <c r="AT29" i="27" s="1"/>
  <c r="AS30" i="27"/>
  <c r="AT30" i="27" s="1"/>
  <c r="AS31" i="27"/>
  <c r="AT31" i="27" s="1"/>
  <c r="AS32" i="27"/>
  <c r="AS33" i="27"/>
  <c r="AT33" i="27" s="1"/>
  <c r="AS34" i="27"/>
  <c r="AT34" i="27" s="1"/>
  <c r="AS35" i="27"/>
  <c r="AT35" i="27" s="1"/>
  <c r="AS36" i="27"/>
  <c r="AT36" i="27" s="1"/>
  <c r="AS37" i="27"/>
  <c r="AT37" i="27" s="1"/>
  <c r="AS38" i="27"/>
  <c r="AT38" i="27" s="1"/>
  <c r="AS39" i="27"/>
  <c r="AT39" i="27" s="1"/>
  <c r="AS40" i="27"/>
  <c r="AT40" i="27" s="1"/>
  <c r="AS41" i="27"/>
  <c r="AT41" i="27" s="1"/>
  <c r="AS42" i="27"/>
  <c r="AT42" i="27" s="1"/>
  <c r="AS43" i="27"/>
  <c r="AT43" i="27" s="1"/>
  <c r="AS44" i="27"/>
  <c r="AT44" i="27" s="1"/>
  <c r="AS45" i="27"/>
  <c r="AT45" i="27" s="1"/>
  <c r="AS46" i="27"/>
  <c r="AS47" i="27"/>
  <c r="AT47" i="27" s="1"/>
  <c r="AS48" i="27"/>
  <c r="AT48" i="27" s="1"/>
  <c r="AS49" i="27"/>
  <c r="AT49" i="27" s="1"/>
  <c r="AS50" i="27"/>
  <c r="AT50" i="27" s="1"/>
  <c r="AS51" i="27"/>
  <c r="AT51" i="27" s="1"/>
  <c r="AS52" i="27"/>
  <c r="AT52" i="27" s="1"/>
  <c r="AV4" i="27"/>
  <c r="AW4" i="27" s="1"/>
  <c r="AV5" i="27"/>
  <c r="AW5" i="27" s="1"/>
  <c r="AV6" i="27"/>
  <c r="AW6" i="27" s="1"/>
  <c r="AV7" i="27"/>
  <c r="AW7" i="27" s="1"/>
  <c r="AV8" i="27"/>
  <c r="AW8" i="27" s="1"/>
  <c r="AV9" i="27"/>
  <c r="AW9" i="27" s="1"/>
  <c r="AV10" i="27"/>
  <c r="AW10" i="27" s="1"/>
  <c r="AV11" i="27"/>
  <c r="AW11" i="27" s="1"/>
  <c r="AV12" i="27"/>
  <c r="AW12" i="27" s="1"/>
  <c r="AV13" i="27"/>
  <c r="AW13" i="27" s="1"/>
  <c r="AV14" i="27"/>
  <c r="AW14" i="27" s="1"/>
  <c r="AV15" i="27"/>
  <c r="AW15" i="27" s="1"/>
  <c r="AV16" i="27"/>
  <c r="AW16" i="27" s="1"/>
  <c r="AV17" i="27"/>
  <c r="AW17" i="27" s="1"/>
  <c r="AV18" i="27"/>
  <c r="AW18" i="27" s="1"/>
  <c r="AV19" i="27"/>
  <c r="AW19" i="27" s="1"/>
  <c r="AV20" i="27"/>
  <c r="AW20" i="27" s="1"/>
  <c r="AV21" i="27"/>
  <c r="AW21" i="27" s="1"/>
  <c r="AV22" i="27"/>
  <c r="AW22" i="27" s="1"/>
  <c r="AV23" i="27"/>
  <c r="AW23" i="27" s="1"/>
  <c r="AV24" i="27"/>
  <c r="AW24" i="27" s="1"/>
  <c r="AV25" i="27"/>
  <c r="AW25" i="27" s="1"/>
  <c r="AV26" i="27"/>
  <c r="AW26" i="27" s="1"/>
  <c r="AV27" i="27"/>
  <c r="AW27" i="27" s="1"/>
  <c r="AV28" i="27"/>
  <c r="AW28" i="27" s="1"/>
  <c r="AV29" i="27"/>
  <c r="AW29" i="27" s="1"/>
  <c r="AV30" i="27"/>
  <c r="AW30" i="27" s="1"/>
  <c r="AV31" i="27"/>
  <c r="AW31" i="27" s="1"/>
  <c r="AV32" i="27"/>
  <c r="AV33" i="27"/>
  <c r="AV34" i="27"/>
  <c r="AW34" i="27" s="1"/>
  <c r="AV35" i="27"/>
  <c r="AW35" i="27" s="1"/>
  <c r="AV36" i="27"/>
  <c r="AW36" i="27" s="1"/>
  <c r="AV37" i="27"/>
  <c r="AW37" i="27" s="1"/>
  <c r="AV38" i="27"/>
  <c r="AW38" i="27" s="1"/>
  <c r="AV39" i="27"/>
  <c r="AW39" i="27" s="1"/>
  <c r="AV40" i="27"/>
  <c r="AW40" i="27" s="1"/>
  <c r="AV41" i="27"/>
  <c r="AW41" i="27" s="1"/>
  <c r="AV42" i="27"/>
  <c r="AW42" i="27" s="1"/>
  <c r="AV43" i="27"/>
  <c r="AW43" i="27" s="1"/>
  <c r="AV44" i="27"/>
  <c r="AW44" i="27" s="1"/>
  <c r="AV45" i="27"/>
  <c r="AW45" i="27" s="1"/>
  <c r="AV46" i="27"/>
  <c r="AW46" i="27" s="1"/>
  <c r="AV47" i="27"/>
  <c r="AW47" i="27" s="1"/>
  <c r="AV48" i="27"/>
  <c r="AW48" i="27" s="1"/>
  <c r="AV49" i="27"/>
  <c r="AW49" i="27" s="1"/>
  <c r="AV50" i="27"/>
  <c r="AW50" i="27" s="1"/>
  <c r="AV51" i="27"/>
  <c r="AW51" i="27" s="1"/>
  <c r="AV52" i="27"/>
  <c r="AW52" i="27" s="1"/>
  <c r="AY4" i="27"/>
  <c r="AZ4" i="27" s="1"/>
  <c r="AY5" i="27"/>
  <c r="AZ5" i="27" s="1"/>
  <c r="AY6" i="27"/>
  <c r="AZ6" i="27" s="1"/>
  <c r="AY7" i="27"/>
  <c r="AY8" i="27"/>
  <c r="AZ8" i="27" s="1"/>
  <c r="AY9" i="27"/>
  <c r="AZ9" i="27" s="1"/>
  <c r="AY10" i="27"/>
  <c r="AZ10" i="27" s="1"/>
  <c r="AY11" i="27"/>
  <c r="AZ11" i="27" s="1"/>
  <c r="AY12" i="27"/>
  <c r="AZ12" i="27" s="1"/>
  <c r="AY13" i="27"/>
  <c r="AZ13" i="27" s="1"/>
  <c r="AY14" i="27"/>
  <c r="AZ14" i="27" s="1"/>
  <c r="AY15" i="27"/>
  <c r="AZ15" i="27" s="1"/>
  <c r="AY16" i="27"/>
  <c r="AZ16" i="27" s="1"/>
  <c r="AY17" i="27"/>
  <c r="AZ17" i="27" s="1"/>
  <c r="AY18" i="27"/>
  <c r="AZ18" i="27" s="1"/>
  <c r="AY19" i="27"/>
  <c r="AZ19" i="27" s="1"/>
  <c r="AY20" i="27"/>
  <c r="AZ20" i="27" s="1"/>
  <c r="AY21" i="27"/>
  <c r="AZ21" i="27" s="1"/>
  <c r="AY22" i="27"/>
  <c r="AZ22" i="27" s="1"/>
  <c r="AY23" i="27"/>
  <c r="AZ23" i="27" s="1"/>
  <c r="AY24" i="27"/>
  <c r="AZ24" i="27" s="1"/>
  <c r="AY25" i="27"/>
  <c r="AZ25" i="27" s="1"/>
  <c r="AY26" i="27"/>
  <c r="AZ26" i="27" s="1"/>
  <c r="AY27" i="27"/>
  <c r="AZ27" i="27" s="1"/>
  <c r="AY28" i="27"/>
  <c r="AZ28" i="27" s="1"/>
  <c r="AY29" i="27"/>
  <c r="AZ29" i="27" s="1"/>
  <c r="AY30" i="27"/>
  <c r="AZ30" i="27" s="1"/>
  <c r="AY31" i="27"/>
  <c r="AZ31" i="27" s="1"/>
  <c r="AY32" i="27"/>
  <c r="AZ32" i="27" s="1"/>
  <c r="AY33" i="27"/>
  <c r="AZ33" i="27" s="1"/>
  <c r="AY34" i="27"/>
  <c r="AZ34" i="27" s="1"/>
  <c r="AY35" i="27"/>
  <c r="AZ35" i="27" s="1"/>
  <c r="AY36" i="27"/>
  <c r="AZ36" i="27" s="1"/>
  <c r="AY37" i="27"/>
  <c r="AZ37" i="27" s="1"/>
  <c r="AY38" i="27"/>
  <c r="AZ38" i="27" s="1"/>
  <c r="AY39" i="27"/>
  <c r="AZ39" i="27" s="1"/>
  <c r="AY40" i="27"/>
  <c r="AZ40" i="27" s="1"/>
  <c r="AY41" i="27"/>
  <c r="AZ41" i="27" s="1"/>
  <c r="AY42" i="27"/>
  <c r="AZ42" i="27" s="1"/>
  <c r="AY43" i="27"/>
  <c r="AZ43" i="27" s="1"/>
  <c r="AY44" i="27"/>
  <c r="AZ44" i="27" s="1"/>
  <c r="AY45" i="27"/>
  <c r="AZ45" i="27" s="1"/>
  <c r="AY46" i="27"/>
  <c r="AZ46" i="27" s="1"/>
  <c r="AY47" i="27"/>
  <c r="AZ47" i="27" s="1"/>
  <c r="AY48" i="27"/>
  <c r="AZ48" i="27" s="1"/>
  <c r="AY49" i="27"/>
  <c r="AZ49" i="27" s="1"/>
  <c r="AY50" i="27"/>
  <c r="AZ50" i="27" s="1"/>
  <c r="AY51" i="27"/>
  <c r="AZ51" i="27" s="1"/>
  <c r="AY52" i="27"/>
  <c r="AZ52" i="27" s="1"/>
  <c r="BB4" i="27"/>
  <c r="BC4" i="27" s="1"/>
  <c r="BB5" i="27"/>
  <c r="BC5" i="27" s="1"/>
  <c r="BB6" i="27"/>
  <c r="BC6" i="27" s="1"/>
  <c r="BB7" i="27"/>
  <c r="BC7" i="27" s="1"/>
  <c r="BB8" i="27"/>
  <c r="BC8" i="27" s="1"/>
  <c r="BB9" i="27"/>
  <c r="BC9" i="27" s="1"/>
  <c r="BB10" i="27"/>
  <c r="BB11" i="27"/>
  <c r="BC11" i="27" s="1"/>
  <c r="BB12" i="27"/>
  <c r="BC12" i="27" s="1"/>
  <c r="BB13" i="27"/>
  <c r="BC13" i="27" s="1"/>
  <c r="BB14" i="27"/>
  <c r="BC14" i="27" s="1"/>
  <c r="BB15" i="27"/>
  <c r="BC15" i="27" s="1"/>
  <c r="BB16" i="27"/>
  <c r="BC16" i="27" s="1"/>
  <c r="BB17" i="27"/>
  <c r="BC17" i="27" s="1"/>
  <c r="BB18" i="27"/>
  <c r="BC18" i="27" s="1"/>
  <c r="BB19" i="27"/>
  <c r="BC19" i="27" s="1"/>
  <c r="BB20" i="27"/>
  <c r="BC20" i="27" s="1"/>
  <c r="BB21" i="27"/>
  <c r="BC21" i="27" s="1"/>
  <c r="BB22" i="27"/>
  <c r="BC22" i="27" s="1"/>
  <c r="BB23" i="27"/>
  <c r="BC23" i="27" s="1"/>
  <c r="BB24" i="27"/>
  <c r="BC24" i="27" s="1"/>
  <c r="BB25" i="27"/>
  <c r="BC25" i="27" s="1"/>
  <c r="BB26" i="27"/>
  <c r="BC26" i="27" s="1"/>
  <c r="BB27" i="27"/>
  <c r="BC27" i="27" s="1"/>
  <c r="BB28" i="27"/>
  <c r="BC28" i="27" s="1"/>
  <c r="BB29" i="27"/>
  <c r="BC29" i="27" s="1"/>
  <c r="BB30" i="27"/>
  <c r="BC30" i="27" s="1"/>
  <c r="BB31" i="27"/>
  <c r="BC31" i="27" s="1"/>
  <c r="BB32" i="27"/>
  <c r="BC32" i="27" s="1"/>
  <c r="BB33" i="27"/>
  <c r="BC33" i="27" s="1"/>
  <c r="BB34" i="27"/>
  <c r="BC34" i="27" s="1"/>
  <c r="BB35" i="27"/>
  <c r="BC35" i="27" s="1"/>
  <c r="BB36" i="27"/>
  <c r="BC36" i="27" s="1"/>
  <c r="BB37" i="27"/>
  <c r="BC37" i="27" s="1"/>
  <c r="BB38" i="27"/>
  <c r="BC38" i="27" s="1"/>
  <c r="BB39" i="27"/>
  <c r="BC39" i="27" s="1"/>
  <c r="BB40" i="27"/>
  <c r="BC40" i="27" s="1"/>
  <c r="BB41" i="27"/>
  <c r="BC41" i="27" s="1"/>
  <c r="BB42" i="27"/>
  <c r="BC42" i="27" s="1"/>
  <c r="BB43" i="27"/>
  <c r="BC43" i="27" s="1"/>
  <c r="BB44" i="27"/>
  <c r="BC44" i="27" s="1"/>
  <c r="BB45" i="27"/>
  <c r="BC45" i="27" s="1"/>
  <c r="BB46" i="27"/>
  <c r="BC46" i="27" s="1"/>
  <c r="BB47" i="27"/>
  <c r="BC47" i="27" s="1"/>
  <c r="BB48" i="27"/>
  <c r="BC48" i="27" s="1"/>
  <c r="BB49" i="27"/>
  <c r="BC49" i="27" s="1"/>
  <c r="BB50" i="27"/>
  <c r="BC50" i="27" s="1"/>
  <c r="BB51" i="27"/>
  <c r="BC51" i="27" s="1"/>
  <c r="BB52" i="27"/>
  <c r="BC52" i="27" s="1"/>
  <c r="BE4" i="27"/>
  <c r="BF4" i="27" s="1"/>
  <c r="BE5" i="27"/>
  <c r="BF5" i="27" s="1"/>
  <c r="BE6" i="27"/>
  <c r="BF6" i="27" s="1"/>
  <c r="BE7" i="27"/>
  <c r="BF7" i="27" s="1"/>
  <c r="BE8" i="27"/>
  <c r="BF8" i="27" s="1"/>
  <c r="BE9" i="27"/>
  <c r="BF9" i="27" s="1"/>
  <c r="BE10" i="27"/>
  <c r="BF10" i="27" s="1"/>
  <c r="BE11" i="27"/>
  <c r="BF11" i="27" s="1"/>
  <c r="BE12" i="27"/>
  <c r="BF12" i="27" s="1"/>
  <c r="BE13" i="27"/>
  <c r="BF13" i="27" s="1"/>
  <c r="BE14" i="27"/>
  <c r="BF14" i="27" s="1"/>
  <c r="BE15" i="27"/>
  <c r="BF15" i="27" s="1"/>
  <c r="BE16" i="27"/>
  <c r="BF16" i="27" s="1"/>
  <c r="BE17" i="27"/>
  <c r="BF17" i="27" s="1"/>
  <c r="BE18" i="27"/>
  <c r="BF18" i="27" s="1"/>
  <c r="BE19" i="27"/>
  <c r="BF19" i="27" s="1"/>
  <c r="BE20" i="27"/>
  <c r="BF20" i="27" s="1"/>
  <c r="BE21" i="27"/>
  <c r="BF21" i="27" s="1"/>
  <c r="BE22" i="27"/>
  <c r="BF22" i="27" s="1"/>
  <c r="BE23" i="27"/>
  <c r="BF23" i="27" s="1"/>
  <c r="BE24" i="27"/>
  <c r="BF24" i="27" s="1"/>
  <c r="BE25" i="27"/>
  <c r="BF25" i="27" s="1"/>
  <c r="BE26" i="27"/>
  <c r="BF26" i="27" s="1"/>
  <c r="BE27" i="27"/>
  <c r="BF27" i="27" s="1"/>
  <c r="BE28" i="27"/>
  <c r="BF28" i="27" s="1"/>
  <c r="BE29" i="27"/>
  <c r="BF29" i="27" s="1"/>
  <c r="BE30" i="27"/>
  <c r="BF30" i="27" s="1"/>
  <c r="BE31" i="27"/>
  <c r="BF31" i="27" s="1"/>
  <c r="BE32" i="27"/>
  <c r="BE33" i="27"/>
  <c r="BF33" i="27" s="1"/>
  <c r="BE34" i="27"/>
  <c r="BF34" i="27" s="1"/>
  <c r="BE35" i="27"/>
  <c r="BF35" i="27" s="1"/>
  <c r="BE36" i="27"/>
  <c r="BF36" i="27" s="1"/>
  <c r="BE37" i="27"/>
  <c r="BF37" i="27" s="1"/>
  <c r="BE38" i="27"/>
  <c r="BF38" i="27" s="1"/>
  <c r="BE39" i="27"/>
  <c r="BF39" i="27" s="1"/>
  <c r="BE40" i="27"/>
  <c r="BF40" i="27" s="1"/>
  <c r="BE41" i="27"/>
  <c r="BF41" i="27" s="1"/>
  <c r="BE42" i="27"/>
  <c r="BF42" i="27" s="1"/>
  <c r="BE43" i="27"/>
  <c r="BF43" i="27" s="1"/>
  <c r="BE44" i="27"/>
  <c r="BF44" i="27" s="1"/>
  <c r="BE45" i="27"/>
  <c r="BF45" i="27" s="1"/>
  <c r="BE46" i="27"/>
  <c r="BF46" i="27" s="1"/>
  <c r="BE47" i="27"/>
  <c r="BF47" i="27" s="1"/>
  <c r="BE48" i="27"/>
  <c r="BF48" i="27" s="1"/>
  <c r="BE49" i="27"/>
  <c r="BF49" i="27" s="1"/>
  <c r="BE50" i="27"/>
  <c r="BF50" i="27" s="1"/>
  <c r="BE51" i="27"/>
  <c r="BF51" i="27" s="1"/>
  <c r="BE52" i="27"/>
  <c r="BF52" i="27" s="1"/>
  <c r="BH4" i="27"/>
  <c r="BI4" i="27" s="1"/>
  <c r="BH5" i="27"/>
  <c r="BI5" i="27" s="1"/>
  <c r="BH6" i="27"/>
  <c r="BI6" i="27" s="1"/>
  <c r="BH7" i="27"/>
  <c r="BI7" i="27" s="1"/>
  <c r="BH8" i="27"/>
  <c r="BI8" i="27" s="1"/>
  <c r="BH9" i="27"/>
  <c r="BI9" i="27" s="1"/>
  <c r="BH10" i="27"/>
  <c r="BI10" i="27" s="1"/>
  <c r="BH11" i="27"/>
  <c r="BI11" i="27" s="1"/>
  <c r="BH12" i="27"/>
  <c r="BI12" i="27" s="1"/>
  <c r="BH13" i="27"/>
  <c r="BI13" i="27" s="1"/>
  <c r="BH14" i="27"/>
  <c r="BI14" i="27" s="1"/>
  <c r="BH15" i="27"/>
  <c r="BI15" i="27" s="1"/>
  <c r="BH16" i="27"/>
  <c r="BI16" i="27" s="1"/>
  <c r="BH17" i="27"/>
  <c r="BI17" i="27" s="1"/>
  <c r="BH18" i="27"/>
  <c r="BI18" i="27" s="1"/>
  <c r="BH19" i="27"/>
  <c r="BI19" i="27" s="1"/>
  <c r="BH20" i="27"/>
  <c r="BI20" i="27" s="1"/>
  <c r="BH21" i="27"/>
  <c r="BI21" i="27" s="1"/>
  <c r="BH22" i="27"/>
  <c r="BI22" i="27" s="1"/>
  <c r="BH23" i="27"/>
  <c r="BI23" i="27" s="1"/>
  <c r="BH24" i="27"/>
  <c r="BI24" i="27" s="1"/>
  <c r="BH25" i="27"/>
  <c r="BI25" i="27" s="1"/>
  <c r="BH26" i="27"/>
  <c r="BI26" i="27" s="1"/>
  <c r="BH27" i="27"/>
  <c r="BI27" i="27" s="1"/>
  <c r="BH28" i="27"/>
  <c r="BI28" i="27" s="1"/>
  <c r="BH29" i="27"/>
  <c r="BI29" i="27" s="1"/>
  <c r="BH30" i="27"/>
  <c r="BI30" i="27" s="1"/>
  <c r="BH31" i="27"/>
  <c r="BI31" i="27" s="1"/>
  <c r="BH32" i="27"/>
  <c r="BI32" i="27" s="1"/>
  <c r="BH33" i="27"/>
  <c r="BI33" i="27" s="1"/>
  <c r="BH34" i="27"/>
  <c r="BI34" i="27" s="1"/>
  <c r="BH35" i="27"/>
  <c r="BI35" i="27" s="1"/>
  <c r="BH36" i="27"/>
  <c r="BI36" i="27" s="1"/>
  <c r="BH37" i="27"/>
  <c r="BI37" i="27" s="1"/>
  <c r="BH38" i="27"/>
  <c r="BI38" i="27" s="1"/>
  <c r="BH39" i="27"/>
  <c r="BI39" i="27" s="1"/>
  <c r="BH40" i="27"/>
  <c r="BI40" i="27" s="1"/>
  <c r="BH41" i="27"/>
  <c r="BI41" i="27" s="1"/>
  <c r="BH42" i="27"/>
  <c r="BI42" i="27" s="1"/>
  <c r="BH43" i="27"/>
  <c r="BI43" i="27" s="1"/>
  <c r="BH44" i="27"/>
  <c r="BI44" i="27" s="1"/>
  <c r="BH45" i="27"/>
  <c r="BI45" i="27" s="1"/>
  <c r="BH46" i="27"/>
  <c r="BI46" i="27" s="1"/>
  <c r="BH47" i="27"/>
  <c r="BI47" i="27" s="1"/>
  <c r="BH48" i="27"/>
  <c r="BI48" i="27" s="1"/>
  <c r="BH49" i="27"/>
  <c r="BI49" i="27" s="1"/>
  <c r="BH50" i="27"/>
  <c r="BI50" i="27" s="1"/>
  <c r="BH51" i="27"/>
  <c r="BI51" i="27" s="1"/>
  <c r="BH52" i="27"/>
  <c r="BI52" i="27" s="1"/>
  <c r="BK4" i="27"/>
  <c r="BL4" i="27" s="1"/>
  <c r="BK5" i="27"/>
  <c r="BL5" i="27" s="1"/>
  <c r="BK6" i="27"/>
  <c r="BL6" i="27" s="1"/>
  <c r="BK7" i="27"/>
  <c r="BK8" i="27"/>
  <c r="BL8" i="27" s="1"/>
  <c r="BK9" i="27"/>
  <c r="BL9" i="27" s="1"/>
  <c r="BK10" i="27"/>
  <c r="BL10" i="27" s="1"/>
  <c r="BK11" i="27"/>
  <c r="BL11" i="27" s="1"/>
  <c r="BK12" i="27"/>
  <c r="BL12" i="27" s="1"/>
  <c r="BK13" i="27"/>
  <c r="BL13" i="27" s="1"/>
  <c r="BK14" i="27"/>
  <c r="BL14" i="27" s="1"/>
  <c r="BK15" i="27"/>
  <c r="BL15" i="27" s="1"/>
  <c r="BK16" i="27"/>
  <c r="BL16" i="27" s="1"/>
  <c r="BK17" i="27"/>
  <c r="BL17" i="27" s="1"/>
  <c r="BK18" i="27"/>
  <c r="BL18" i="27" s="1"/>
  <c r="BK19" i="27"/>
  <c r="BL19" i="27" s="1"/>
  <c r="BK20" i="27"/>
  <c r="BL20" i="27" s="1"/>
  <c r="BK21" i="27"/>
  <c r="BL21" i="27" s="1"/>
  <c r="BK22" i="27"/>
  <c r="BL22" i="27" s="1"/>
  <c r="BK23" i="27"/>
  <c r="BL23" i="27" s="1"/>
  <c r="BK24" i="27"/>
  <c r="BL24" i="27" s="1"/>
  <c r="BK25" i="27"/>
  <c r="BL25" i="27" s="1"/>
  <c r="BK26" i="27"/>
  <c r="BL26" i="27" s="1"/>
  <c r="BK27" i="27"/>
  <c r="BL27" i="27" s="1"/>
  <c r="BK28" i="27"/>
  <c r="BL28" i="27" s="1"/>
  <c r="BK29" i="27"/>
  <c r="BL29" i="27" s="1"/>
  <c r="BK30" i="27"/>
  <c r="BL30" i="27" s="1"/>
  <c r="BK31" i="27"/>
  <c r="BL31" i="27" s="1"/>
  <c r="BK32" i="27"/>
  <c r="BL32" i="27" s="1"/>
  <c r="BK33" i="27"/>
  <c r="BL33" i="27" s="1"/>
  <c r="BK34" i="27"/>
  <c r="BL34" i="27" s="1"/>
  <c r="BK35" i="27"/>
  <c r="BL35" i="27" s="1"/>
  <c r="BK36" i="27"/>
  <c r="BL36" i="27" s="1"/>
  <c r="BK37" i="27"/>
  <c r="BL37" i="27" s="1"/>
  <c r="BK38" i="27"/>
  <c r="BL38" i="27" s="1"/>
  <c r="BK39" i="27"/>
  <c r="BL39" i="27" s="1"/>
  <c r="BK40" i="27"/>
  <c r="BL40" i="27" s="1"/>
  <c r="BK41" i="27"/>
  <c r="BL41" i="27" s="1"/>
  <c r="BK42" i="27"/>
  <c r="BL42" i="27" s="1"/>
  <c r="BK43" i="27"/>
  <c r="BL43" i="27" s="1"/>
  <c r="BK44" i="27"/>
  <c r="BL44" i="27" s="1"/>
  <c r="BK45" i="27"/>
  <c r="BL45" i="27" s="1"/>
  <c r="BK46" i="27"/>
  <c r="BL46" i="27" s="1"/>
  <c r="BK47" i="27"/>
  <c r="BL47" i="27" s="1"/>
  <c r="BK48" i="27"/>
  <c r="BL48" i="27" s="1"/>
  <c r="BK49" i="27"/>
  <c r="BL49" i="27" s="1"/>
  <c r="BK50" i="27"/>
  <c r="BL50" i="27" s="1"/>
  <c r="BK51" i="27"/>
  <c r="BL51" i="27" s="1"/>
  <c r="BK52" i="27"/>
  <c r="BL52" i="27" s="1"/>
  <c r="BN4" i="27"/>
  <c r="BO4" i="27" s="1"/>
  <c r="BN5" i="27"/>
  <c r="BO5" i="27" s="1"/>
  <c r="BN6" i="27"/>
  <c r="BO6" i="27" s="1"/>
  <c r="BN7" i="27"/>
  <c r="BO7" i="27" s="1"/>
  <c r="BN8" i="27"/>
  <c r="BO8" i="27" s="1"/>
  <c r="BN9" i="27"/>
  <c r="BO9" i="27" s="1"/>
  <c r="BN10" i="27"/>
  <c r="BN11" i="27"/>
  <c r="BO11" i="27" s="1"/>
  <c r="BN12" i="27"/>
  <c r="BO12" i="27" s="1"/>
  <c r="BN13" i="27"/>
  <c r="BO13" i="27" s="1"/>
  <c r="BN14" i="27"/>
  <c r="BO14" i="27" s="1"/>
  <c r="BN15" i="27"/>
  <c r="BO15" i="27" s="1"/>
  <c r="BN16" i="27"/>
  <c r="BO16" i="27" s="1"/>
  <c r="BN17" i="27"/>
  <c r="BO17" i="27" s="1"/>
  <c r="BN18" i="27"/>
  <c r="BO18" i="27" s="1"/>
  <c r="BN19" i="27"/>
  <c r="BO19" i="27" s="1"/>
  <c r="BN20" i="27"/>
  <c r="BO20" i="27" s="1"/>
  <c r="BN21" i="27"/>
  <c r="BO21" i="27" s="1"/>
  <c r="BN22" i="27"/>
  <c r="BO22" i="27" s="1"/>
  <c r="BN23" i="27"/>
  <c r="BO23" i="27" s="1"/>
  <c r="BN24" i="27"/>
  <c r="BO24" i="27" s="1"/>
  <c r="BN25" i="27"/>
  <c r="BO25" i="27" s="1"/>
  <c r="BN26" i="27"/>
  <c r="BO26" i="27" s="1"/>
  <c r="BN27" i="27"/>
  <c r="BO27" i="27" s="1"/>
  <c r="BN28" i="27"/>
  <c r="BO28" i="27" s="1"/>
  <c r="BN29" i="27"/>
  <c r="BO29" i="27" s="1"/>
  <c r="BN30" i="27"/>
  <c r="BO30" i="27" s="1"/>
  <c r="BN31" i="27"/>
  <c r="BO31" i="27" s="1"/>
  <c r="BN32" i="27"/>
  <c r="BO32" i="27" s="1"/>
  <c r="BN33" i="27"/>
  <c r="BO33" i="27" s="1"/>
  <c r="BN34" i="27"/>
  <c r="BO34" i="27" s="1"/>
  <c r="BN35" i="27"/>
  <c r="BO35" i="27" s="1"/>
  <c r="BN36" i="27"/>
  <c r="BO36" i="27" s="1"/>
  <c r="BN37" i="27"/>
  <c r="BO37" i="27" s="1"/>
  <c r="BN38" i="27"/>
  <c r="BO38" i="27" s="1"/>
  <c r="BN39" i="27"/>
  <c r="BO39" i="27" s="1"/>
  <c r="BN40" i="27"/>
  <c r="BO40" i="27" s="1"/>
  <c r="BN41" i="27"/>
  <c r="BO41" i="27" s="1"/>
  <c r="BN42" i="27"/>
  <c r="BO42" i="27" s="1"/>
  <c r="BN43" i="27"/>
  <c r="BO43" i="27" s="1"/>
  <c r="BN44" i="27"/>
  <c r="BO44" i="27" s="1"/>
  <c r="BN45" i="27"/>
  <c r="BO45" i="27" s="1"/>
  <c r="BN46" i="27"/>
  <c r="BO46" i="27" s="1"/>
  <c r="BN47" i="27"/>
  <c r="BO47" i="27" s="1"/>
  <c r="BN48" i="27"/>
  <c r="BO48" i="27" s="1"/>
  <c r="BN49" i="27"/>
  <c r="BO49" i="27" s="1"/>
  <c r="BN50" i="27"/>
  <c r="BO50" i="27" s="1"/>
  <c r="BN51" i="27"/>
  <c r="BO51" i="27" s="1"/>
  <c r="BN52" i="27"/>
  <c r="BO52" i="27" s="1"/>
  <c r="BQ4" i="27"/>
  <c r="BR4" i="27" s="1"/>
  <c r="BQ5" i="27"/>
  <c r="BR5" i="27" s="1"/>
  <c r="BQ6" i="27"/>
  <c r="BR6" i="27" s="1"/>
  <c r="BQ7" i="27"/>
  <c r="BR7" i="27" s="1"/>
  <c r="BQ8" i="27"/>
  <c r="BR8" i="27" s="1"/>
  <c r="BQ9" i="27"/>
  <c r="BR9" i="27" s="1"/>
  <c r="BQ10" i="27"/>
  <c r="BR10" i="27" s="1"/>
  <c r="BQ11" i="27"/>
  <c r="BR11" i="27" s="1"/>
  <c r="BQ12" i="27"/>
  <c r="BR12" i="27" s="1"/>
  <c r="BQ13" i="27"/>
  <c r="BR13" i="27" s="1"/>
  <c r="BQ14" i="27"/>
  <c r="BR14" i="27" s="1"/>
  <c r="BQ15" i="27"/>
  <c r="BR15" i="27" s="1"/>
  <c r="BQ16" i="27"/>
  <c r="BR16" i="27" s="1"/>
  <c r="BQ17" i="27"/>
  <c r="BR17" i="27" s="1"/>
  <c r="BQ18" i="27"/>
  <c r="BR18" i="27" s="1"/>
  <c r="BQ19" i="27"/>
  <c r="BR19" i="27" s="1"/>
  <c r="BQ20" i="27"/>
  <c r="BR20" i="27" s="1"/>
  <c r="BQ21" i="27"/>
  <c r="BR21" i="27" s="1"/>
  <c r="BQ22" i="27"/>
  <c r="BR22" i="27" s="1"/>
  <c r="BQ23" i="27"/>
  <c r="BR23" i="27" s="1"/>
  <c r="BQ24" i="27"/>
  <c r="BR24" i="27" s="1"/>
  <c r="BQ25" i="27"/>
  <c r="BR25" i="27" s="1"/>
  <c r="BQ26" i="27"/>
  <c r="BR26" i="27" s="1"/>
  <c r="BQ27" i="27"/>
  <c r="BR27" i="27" s="1"/>
  <c r="BQ28" i="27"/>
  <c r="BR28" i="27" s="1"/>
  <c r="BQ29" i="27"/>
  <c r="BR29" i="27" s="1"/>
  <c r="BQ30" i="27"/>
  <c r="BR30" i="27" s="1"/>
  <c r="BQ31" i="27"/>
  <c r="BR31" i="27" s="1"/>
  <c r="BQ32" i="27"/>
  <c r="BR32" i="27" s="1"/>
  <c r="BQ33" i="27"/>
  <c r="BR33" i="27" s="1"/>
  <c r="BQ34" i="27"/>
  <c r="BR34" i="27" s="1"/>
  <c r="BQ35" i="27"/>
  <c r="BR35" i="27" s="1"/>
  <c r="BQ36" i="27"/>
  <c r="BR36" i="27" s="1"/>
  <c r="BQ37" i="27"/>
  <c r="BR37" i="27" s="1"/>
  <c r="BQ38" i="27"/>
  <c r="BR38" i="27" s="1"/>
  <c r="BQ39" i="27"/>
  <c r="BR39" i="27" s="1"/>
  <c r="BQ40" i="27"/>
  <c r="BR40" i="27" s="1"/>
  <c r="BQ41" i="27"/>
  <c r="BR41" i="27" s="1"/>
  <c r="BQ42" i="27"/>
  <c r="BR42" i="27" s="1"/>
  <c r="BQ43" i="27"/>
  <c r="BR43" i="27" s="1"/>
  <c r="BQ44" i="27"/>
  <c r="BR44" i="27" s="1"/>
  <c r="BQ45" i="27"/>
  <c r="BR45" i="27" s="1"/>
  <c r="BQ46" i="27"/>
  <c r="BR46" i="27" s="1"/>
  <c r="BQ47" i="27"/>
  <c r="BR47" i="27" s="1"/>
  <c r="BQ48" i="27"/>
  <c r="BR48" i="27" s="1"/>
  <c r="BQ49" i="27"/>
  <c r="BR49" i="27" s="1"/>
  <c r="BQ50" i="27"/>
  <c r="BR50" i="27" s="1"/>
  <c r="BQ51" i="27"/>
  <c r="BR51" i="27" s="1"/>
  <c r="BQ52" i="27"/>
  <c r="BR52" i="27" s="1"/>
  <c r="BT4" i="27"/>
  <c r="BU4" i="27" s="1"/>
  <c r="BT5" i="27"/>
  <c r="BU5" i="27" s="1"/>
  <c r="BT6" i="27"/>
  <c r="BU6" i="27" s="1"/>
  <c r="BT7" i="27"/>
  <c r="BU7" i="27" s="1"/>
  <c r="BT8" i="27"/>
  <c r="BT9" i="27"/>
  <c r="BU9" i="27" s="1"/>
  <c r="BT10" i="27"/>
  <c r="BU10" i="27" s="1"/>
  <c r="BT11" i="27"/>
  <c r="BU11" i="27" s="1"/>
  <c r="BT12" i="27"/>
  <c r="BU12" i="27" s="1"/>
  <c r="BT13" i="27"/>
  <c r="BU13" i="27" s="1"/>
  <c r="BT14" i="27"/>
  <c r="BU14" i="27" s="1"/>
  <c r="BT15" i="27"/>
  <c r="BU15" i="27" s="1"/>
  <c r="BT16" i="27"/>
  <c r="BU16" i="27" s="1"/>
  <c r="BT17" i="27"/>
  <c r="BU17" i="27" s="1"/>
  <c r="BT18" i="27"/>
  <c r="BU18" i="27" s="1"/>
  <c r="BT19" i="27"/>
  <c r="BU19" i="27" s="1"/>
  <c r="BT20" i="27"/>
  <c r="BU20" i="27" s="1"/>
  <c r="BT21" i="27"/>
  <c r="BU21" i="27" s="1"/>
  <c r="BT22" i="27"/>
  <c r="BU22" i="27" s="1"/>
  <c r="BT23" i="27"/>
  <c r="BU23" i="27" s="1"/>
  <c r="BT24" i="27"/>
  <c r="BU24" i="27" s="1"/>
  <c r="BT25" i="27"/>
  <c r="BT26" i="27"/>
  <c r="BU26" i="27" s="1"/>
  <c r="BT27" i="27"/>
  <c r="BU27" i="27" s="1"/>
  <c r="BT28" i="27"/>
  <c r="BU28" i="27" s="1"/>
  <c r="BT29" i="27"/>
  <c r="BU29" i="27" s="1"/>
  <c r="BT30" i="27"/>
  <c r="BU30" i="27" s="1"/>
  <c r="BT31" i="27"/>
  <c r="BU31" i="27" s="1"/>
  <c r="BT32" i="27"/>
  <c r="BU32" i="27" s="1"/>
  <c r="BT33" i="27"/>
  <c r="BU33" i="27" s="1"/>
  <c r="BT34" i="27"/>
  <c r="BU34" i="27" s="1"/>
  <c r="BT35" i="27"/>
  <c r="BU35" i="27" s="1"/>
  <c r="BT36" i="27"/>
  <c r="BU36" i="27" s="1"/>
  <c r="BT37" i="27"/>
  <c r="BU37" i="27" s="1"/>
  <c r="BT38" i="27"/>
  <c r="BU38" i="27" s="1"/>
  <c r="BT39" i="27"/>
  <c r="BU39" i="27" s="1"/>
  <c r="BT40" i="27"/>
  <c r="BU40" i="27" s="1"/>
  <c r="BT41" i="27"/>
  <c r="BU41" i="27" s="1"/>
  <c r="BT42" i="27"/>
  <c r="BU42" i="27" s="1"/>
  <c r="BT43" i="27"/>
  <c r="BU43" i="27" s="1"/>
  <c r="BT44" i="27"/>
  <c r="BU44" i="27" s="1"/>
  <c r="BT45" i="27"/>
  <c r="BU45" i="27" s="1"/>
  <c r="BT46" i="27"/>
  <c r="BU46" i="27" s="1"/>
  <c r="BT47" i="27"/>
  <c r="BU47" i="27" s="1"/>
  <c r="BT48" i="27"/>
  <c r="BU48" i="27" s="1"/>
  <c r="BT49" i="27"/>
  <c r="BU49" i="27" s="1"/>
  <c r="BT50" i="27"/>
  <c r="BU50" i="27" s="1"/>
  <c r="BT51" i="27"/>
  <c r="BU51" i="27" s="1"/>
  <c r="BT52" i="27"/>
  <c r="BU52" i="27" s="1"/>
  <c r="BW4" i="27"/>
  <c r="BX4" i="27" s="1"/>
  <c r="BW5" i="27"/>
  <c r="BX5" i="27" s="1"/>
  <c r="BW6" i="27"/>
  <c r="BX6" i="27" s="1"/>
  <c r="BW7" i="27"/>
  <c r="BX7" i="27" s="1"/>
  <c r="BW8" i="27"/>
  <c r="BX8" i="27" s="1"/>
  <c r="BW9" i="27"/>
  <c r="BX9" i="27" s="1"/>
  <c r="BW10" i="27"/>
  <c r="BX10" i="27" s="1"/>
  <c r="BW11" i="27"/>
  <c r="BX11" i="27" s="1"/>
  <c r="BW12" i="27"/>
  <c r="BX12" i="27" s="1"/>
  <c r="BW13" i="27"/>
  <c r="BX13" i="27" s="1"/>
  <c r="BW14" i="27"/>
  <c r="BX14" i="27" s="1"/>
  <c r="BW15" i="27"/>
  <c r="BX15" i="27" s="1"/>
  <c r="BW16" i="27"/>
  <c r="BX16" i="27" s="1"/>
  <c r="BW17" i="27"/>
  <c r="BX17" i="27" s="1"/>
  <c r="BW18" i="27"/>
  <c r="BX18" i="27" s="1"/>
  <c r="BW19" i="27"/>
  <c r="BX19" i="27" s="1"/>
  <c r="BW20" i="27"/>
  <c r="BX20" i="27" s="1"/>
  <c r="BW21" i="27"/>
  <c r="BX21" i="27" s="1"/>
  <c r="BW22" i="27"/>
  <c r="BX22" i="27" s="1"/>
  <c r="BW23" i="27"/>
  <c r="BX23" i="27" s="1"/>
  <c r="BW24" i="27"/>
  <c r="BX24" i="27" s="1"/>
  <c r="BW25" i="27"/>
  <c r="BX25" i="27" s="1"/>
  <c r="BW26" i="27"/>
  <c r="BX26" i="27" s="1"/>
  <c r="BW27" i="27"/>
  <c r="BX27" i="27" s="1"/>
  <c r="BW28" i="27"/>
  <c r="BX28" i="27" s="1"/>
  <c r="BW29" i="27"/>
  <c r="BX29" i="27" s="1"/>
  <c r="BW30" i="27"/>
  <c r="BX30" i="27" s="1"/>
  <c r="BW31" i="27"/>
  <c r="BX31" i="27" s="1"/>
  <c r="BW32" i="27"/>
  <c r="BX32" i="27" s="1"/>
  <c r="BW33" i="27"/>
  <c r="BX33" i="27" s="1"/>
  <c r="BW34" i="27"/>
  <c r="BX34" i="27" s="1"/>
  <c r="BW35" i="27"/>
  <c r="BX35" i="27" s="1"/>
  <c r="BW36" i="27"/>
  <c r="BX36" i="27" s="1"/>
  <c r="BW37" i="27"/>
  <c r="BX37" i="27" s="1"/>
  <c r="BW38" i="27"/>
  <c r="BX38" i="27" s="1"/>
  <c r="BW39" i="27"/>
  <c r="BX39" i="27" s="1"/>
  <c r="BW40" i="27"/>
  <c r="BX40" i="27" s="1"/>
  <c r="BW41" i="27"/>
  <c r="BX41" i="27" s="1"/>
  <c r="BW42" i="27"/>
  <c r="BX42" i="27" s="1"/>
  <c r="BW43" i="27"/>
  <c r="BX43" i="27" s="1"/>
  <c r="BW44" i="27"/>
  <c r="BX44" i="27" s="1"/>
  <c r="BW45" i="27"/>
  <c r="BX45" i="27" s="1"/>
  <c r="BW46" i="27"/>
  <c r="BX46" i="27" s="1"/>
  <c r="BW47" i="27"/>
  <c r="BX47" i="27" s="1"/>
  <c r="BW48" i="27"/>
  <c r="BX48" i="27" s="1"/>
  <c r="BW49" i="27"/>
  <c r="BX49" i="27" s="1"/>
  <c r="BW50" i="27"/>
  <c r="BX50" i="27" s="1"/>
  <c r="BW51" i="27"/>
  <c r="BX51" i="27" s="1"/>
  <c r="BW52" i="27"/>
  <c r="BX52" i="27" s="1"/>
  <c r="BZ4" i="27"/>
  <c r="CA4" i="27" s="1"/>
  <c r="BZ5" i="27"/>
  <c r="CA5" i="27" s="1"/>
  <c r="BZ6" i="27"/>
  <c r="BZ7" i="27"/>
  <c r="CA7" i="27" s="1"/>
  <c r="BZ8" i="27"/>
  <c r="CA8" i="27" s="1"/>
  <c r="BZ9" i="27"/>
  <c r="CA9" i="27" s="1"/>
  <c r="BZ10" i="27"/>
  <c r="BZ11" i="27"/>
  <c r="CA11" i="27" s="1"/>
  <c r="BZ12" i="27"/>
  <c r="CA12" i="27" s="1"/>
  <c r="BZ13" i="27"/>
  <c r="CA13" i="27" s="1"/>
  <c r="BZ14" i="27"/>
  <c r="CA14" i="27" s="1"/>
  <c r="BZ15" i="27"/>
  <c r="CA15" i="27" s="1"/>
  <c r="BZ16" i="27"/>
  <c r="CA16" i="27" s="1"/>
  <c r="BZ17" i="27"/>
  <c r="CA17" i="27" s="1"/>
  <c r="BZ18" i="27"/>
  <c r="CA18" i="27" s="1"/>
  <c r="BZ19" i="27"/>
  <c r="CA19" i="27" s="1"/>
  <c r="BZ20" i="27"/>
  <c r="CA20" i="27" s="1"/>
  <c r="BZ21" i="27"/>
  <c r="CA21" i="27" s="1"/>
  <c r="BZ22" i="27"/>
  <c r="CA22" i="27" s="1"/>
  <c r="BZ23" i="27"/>
  <c r="CA23" i="27" s="1"/>
  <c r="BZ24" i="27"/>
  <c r="CA24" i="27" s="1"/>
  <c r="BZ25" i="27"/>
  <c r="CA25" i="27" s="1"/>
  <c r="BZ26" i="27"/>
  <c r="CA26" i="27" s="1"/>
  <c r="BZ27" i="27"/>
  <c r="CA27" i="27" s="1"/>
  <c r="BZ28" i="27"/>
  <c r="CA28" i="27" s="1"/>
  <c r="BZ29" i="27"/>
  <c r="CA29" i="27" s="1"/>
  <c r="BZ30" i="27"/>
  <c r="CA30" i="27" s="1"/>
  <c r="BZ31" i="27"/>
  <c r="CA31" i="27" s="1"/>
  <c r="BZ32" i="27"/>
  <c r="CA32" i="27" s="1"/>
  <c r="BZ33" i="27"/>
  <c r="CA33" i="27" s="1"/>
  <c r="BZ34" i="27"/>
  <c r="CA34" i="27" s="1"/>
  <c r="BZ35" i="27"/>
  <c r="CA35" i="27" s="1"/>
  <c r="BZ36" i="27"/>
  <c r="CA36" i="27" s="1"/>
  <c r="BZ37" i="27"/>
  <c r="CA37" i="27" s="1"/>
  <c r="BZ38" i="27"/>
  <c r="CA38" i="27" s="1"/>
  <c r="BZ39" i="27"/>
  <c r="CA39" i="27" s="1"/>
  <c r="BZ40" i="27"/>
  <c r="CA40" i="27" s="1"/>
  <c r="BZ41" i="27"/>
  <c r="CA41" i="27" s="1"/>
  <c r="BZ42" i="27"/>
  <c r="CA42" i="27" s="1"/>
  <c r="BZ43" i="27"/>
  <c r="CA43" i="27" s="1"/>
  <c r="BZ44" i="27"/>
  <c r="CA44" i="27" s="1"/>
  <c r="BZ45" i="27"/>
  <c r="CA45" i="27" s="1"/>
  <c r="BZ46" i="27"/>
  <c r="CA46" i="27" s="1"/>
  <c r="BZ47" i="27"/>
  <c r="CA47" i="27" s="1"/>
  <c r="BZ48" i="27"/>
  <c r="CA48" i="27" s="1"/>
  <c r="BZ49" i="27"/>
  <c r="CA49" i="27" s="1"/>
  <c r="BZ50" i="27"/>
  <c r="CA50" i="27" s="1"/>
  <c r="BZ51" i="27"/>
  <c r="CA51" i="27" s="1"/>
  <c r="BZ52" i="27"/>
  <c r="CA52" i="27" s="1"/>
  <c r="CC4" i="27"/>
  <c r="CD4" i="27" s="1"/>
  <c r="CC5" i="27"/>
  <c r="CD5" i="27" s="1"/>
  <c r="CC6" i="27"/>
  <c r="CD6" i="27" s="1"/>
  <c r="CC7" i="27"/>
  <c r="CD7" i="27" s="1"/>
  <c r="CC8" i="27"/>
  <c r="CD8" i="27" s="1"/>
  <c r="CC9" i="27"/>
  <c r="CD9" i="27" s="1"/>
  <c r="CC10" i="27"/>
  <c r="CD10" i="27" s="1"/>
  <c r="CC11" i="27"/>
  <c r="CD11" i="27" s="1"/>
  <c r="CC12" i="27"/>
  <c r="CD12" i="27" s="1"/>
  <c r="CC13" i="27"/>
  <c r="CD13" i="27" s="1"/>
  <c r="CC14" i="27"/>
  <c r="CD14" i="27" s="1"/>
  <c r="CC15" i="27"/>
  <c r="CD15" i="27" s="1"/>
  <c r="CC16" i="27"/>
  <c r="CD16" i="27" s="1"/>
  <c r="CC17" i="27"/>
  <c r="CD17" i="27" s="1"/>
  <c r="CC18" i="27"/>
  <c r="CD18" i="27" s="1"/>
  <c r="CC19" i="27"/>
  <c r="CD19" i="27" s="1"/>
  <c r="CC20" i="27"/>
  <c r="CD20" i="27" s="1"/>
  <c r="CC21" i="27"/>
  <c r="CD21" i="27" s="1"/>
  <c r="CC22" i="27"/>
  <c r="CD22" i="27" s="1"/>
  <c r="CC23" i="27"/>
  <c r="CD23" i="27" s="1"/>
  <c r="CC24" i="27"/>
  <c r="CD24" i="27" s="1"/>
  <c r="CC25" i="27"/>
  <c r="CD25" i="27" s="1"/>
  <c r="CC26" i="27"/>
  <c r="CD26" i="27" s="1"/>
  <c r="CC27" i="27"/>
  <c r="CD27" i="27" s="1"/>
  <c r="CC28" i="27"/>
  <c r="CD28" i="27" s="1"/>
  <c r="CC29" i="27"/>
  <c r="CD29" i="27" s="1"/>
  <c r="CC30" i="27"/>
  <c r="CD30" i="27" s="1"/>
  <c r="CC31" i="27"/>
  <c r="CD31" i="27" s="1"/>
  <c r="CC32" i="27"/>
  <c r="CD32" i="27" s="1"/>
  <c r="CC33" i="27"/>
  <c r="CD33" i="27" s="1"/>
  <c r="CC34" i="27"/>
  <c r="CD34" i="27" s="1"/>
  <c r="CC35" i="27"/>
  <c r="CD35" i="27" s="1"/>
  <c r="CC36" i="27"/>
  <c r="CD36" i="27" s="1"/>
  <c r="CC37" i="27"/>
  <c r="CD37" i="27" s="1"/>
  <c r="CC38" i="27"/>
  <c r="CD38" i="27" s="1"/>
  <c r="CC39" i="27"/>
  <c r="CD39" i="27" s="1"/>
  <c r="CC40" i="27"/>
  <c r="CD40" i="27" s="1"/>
  <c r="CC41" i="27"/>
  <c r="CD41" i="27" s="1"/>
  <c r="CC42" i="27"/>
  <c r="CD42" i="27" s="1"/>
  <c r="CC43" i="27"/>
  <c r="CD43" i="27" s="1"/>
  <c r="CC44" i="27"/>
  <c r="CD44" i="27" s="1"/>
  <c r="CC45" i="27"/>
  <c r="CD45" i="27" s="1"/>
  <c r="CC46" i="27"/>
  <c r="CD46" i="27" s="1"/>
  <c r="CC47" i="27"/>
  <c r="CD47" i="27" s="1"/>
  <c r="CC48" i="27"/>
  <c r="CD48" i="27" s="1"/>
  <c r="CC49" i="27"/>
  <c r="CD49" i="27" s="1"/>
  <c r="CC50" i="27"/>
  <c r="CD50" i="27" s="1"/>
  <c r="CC51" i="27"/>
  <c r="CD51" i="27" s="1"/>
  <c r="CC52" i="27"/>
  <c r="CD52" i="27" s="1"/>
  <c r="CF4" i="27"/>
  <c r="CG4" i="27" s="1"/>
  <c r="CF5" i="27"/>
  <c r="CG5" i="27" s="1"/>
  <c r="CF6" i="27"/>
  <c r="CG6" i="27" s="1"/>
  <c r="CF7" i="27"/>
  <c r="CG7" i="27" s="1"/>
  <c r="CF8" i="27"/>
  <c r="CF9" i="27"/>
  <c r="CG9" i="27" s="1"/>
  <c r="CF10" i="27"/>
  <c r="CG10" i="27" s="1"/>
  <c r="CF11" i="27"/>
  <c r="CG11" i="27" s="1"/>
  <c r="CF12" i="27"/>
  <c r="CG12" i="27" s="1"/>
  <c r="CF13" i="27"/>
  <c r="CG13" i="27" s="1"/>
  <c r="CF14" i="27"/>
  <c r="CG14" i="27" s="1"/>
  <c r="CF15" i="27"/>
  <c r="CG15" i="27" s="1"/>
  <c r="CF16" i="27"/>
  <c r="CG16" i="27" s="1"/>
  <c r="CF17" i="27"/>
  <c r="CG17" i="27" s="1"/>
  <c r="CF18" i="27"/>
  <c r="CG18" i="27" s="1"/>
  <c r="CF19" i="27"/>
  <c r="CG19" i="27" s="1"/>
  <c r="CF20" i="27"/>
  <c r="CG20" i="27" s="1"/>
  <c r="CF21" i="27"/>
  <c r="CG21" i="27" s="1"/>
  <c r="CF22" i="27"/>
  <c r="CG22" i="27" s="1"/>
  <c r="CF23" i="27"/>
  <c r="CG23" i="27" s="1"/>
  <c r="CF24" i="27"/>
  <c r="CG24" i="27" s="1"/>
  <c r="CF25" i="27"/>
  <c r="CG25" i="27" s="1"/>
  <c r="CF26" i="27"/>
  <c r="CG26" i="27" s="1"/>
  <c r="CF27" i="27"/>
  <c r="CG27" i="27" s="1"/>
  <c r="CF28" i="27"/>
  <c r="CG28" i="27" s="1"/>
  <c r="CF29" i="27"/>
  <c r="CG29" i="27" s="1"/>
  <c r="CF30" i="27"/>
  <c r="CG30" i="27" s="1"/>
  <c r="CF31" i="27"/>
  <c r="CG31" i="27" s="1"/>
  <c r="CF32" i="27"/>
  <c r="CG32" i="27" s="1"/>
  <c r="CF33" i="27"/>
  <c r="CG33" i="27" s="1"/>
  <c r="CF34" i="27"/>
  <c r="CG34" i="27" s="1"/>
  <c r="CF35" i="27"/>
  <c r="CG35" i="27" s="1"/>
  <c r="CF36" i="27"/>
  <c r="CG36" i="27" s="1"/>
  <c r="CF37" i="27"/>
  <c r="CG37" i="27" s="1"/>
  <c r="CF38" i="27"/>
  <c r="CG38" i="27" s="1"/>
  <c r="CF39" i="27"/>
  <c r="CG39" i="27" s="1"/>
  <c r="CF40" i="27"/>
  <c r="CG40" i="27" s="1"/>
  <c r="CF41" i="27"/>
  <c r="CG41" i="27" s="1"/>
  <c r="CF42" i="27"/>
  <c r="CG42" i="27" s="1"/>
  <c r="CF43" i="27"/>
  <c r="CG43" i="27" s="1"/>
  <c r="CF44" i="27"/>
  <c r="CG44" i="27" s="1"/>
  <c r="CF45" i="27"/>
  <c r="CG45" i="27" s="1"/>
  <c r="CF46" i="27"/>
  <c r="CG46" i="27" s="1"/>
  <c r="CF47" i="27"/>
  <c r="CG47" i="27" s="1"/>
  <c r="CF48" i="27"/>
  <c r="CG48" i="27" s="1"/>
  <c r="CF49" i="27"/>
  <c r="CG49" i="27" s="1"/>
  <c r="CF50" i="27"/>
  <c r="CG50" i="27" s="1"/>
  <c r="CF51" i="27"/>
  <c r="CG51" i="27" s="1"/>
  <c r="CF52" i="27"/>
  <c r="CG52" i="27" s="1"/>
  <c r="CI4" i="27"/>
  <c r="CJ4" i="27" s="1"/>
  <c r="CI5" i="27"/>
  <c r="CJ5" i="27" s="1"/>
  <c r="CI6" i="27"/>
  <c r="CJ6" i="27" s="1"/>
  <c r="CI7" i="27"/>
  <c r="CI8" i="27"/>
  <c r="CJ8" i="27" s="1"/>
  <c r="CI9" i="27"/>
  <c r="CJ9" i="27" s="1"/>
  <c r="CI10" i="27"/>
  <c r="CJ10" i="27" s="1"/>
  <c r="CI11" i="27"/>
  <c r="CJ11" i="27" s="1"/>
  <c r="CI12" i="27"/>
  <c r="CJ12" i="27" s="1"/>
  <c r="CI13" i="27"/>
  <c r="CJ13" i="27" s="1"/>
  <c r="CI14" i="27"/>
  <c r="CJ14" i="27" s="1"/>
  <c r="CI15" i="27"/>
  <c r="CJ15" i="27" s="1"/>
  <c r="CI16" i="27"/>
  <c r="CJ16" i="27" s="1"/>
  <c r="CI17" i="27"/>
  <c r="CJ17" i="27" s="1"/>
  <c r="CI18" i="27"/>
  <c r="CJ18" i="27" s="1"/>
  <c r="CI19" i="27"/>
  <c r="CJ19" i="27" s="1"/>
  <c r="CI20" i="27"/>
  <c r="CJ20" i="27" s="1"/>
  <c r="CI21" i="27"/>
  <c r="CJ21" i="27" s="1"/>
  <c r="CI22" i="27"/>
  <c r="CJ22" i="27" s="1"/>
  <c r="CI23" i="27"/>
  <c r="CJ23" i="27" s="1"/>
  <c r="CI24" i="27"/>
  <c r="CJ24" i="27" s="1"/>
  <c r="CI25" i="27"/>
  <c r="CJ25" i="27" s="1"/>
  <c r="CI26" i="27"/>
  <c r="CJ26" i="27" s="1"/>
  <c r="CI27" i="27"/>
  <c r="CJ27" i="27" s="1"/>
  <c r="CI28" i="27"/>
  <c r="CJ28" i="27" s="1"/>
  <c r="CI29" i="27"/>
  <c r="CJ29" i="27" s="1"/>
  <c r="CI30" i="27"/>
  <c r="CJ30" i="27" s="1"/>
  <c r="CI31" i="27"/>
  <c r="CJ31" i="27" s="1"/>
  <c r="CI32" i="27"/>
  <c r="CJ32" i="27" s="1"/>
  <c r="CI33" i="27"/>
  <c r="CI34" i="27"/>
  <c r="CJ34" i="27" s="1"/>
  <c r="CI35" i="27"/>
  <c r="CJ35" i="27" s="1"/>
  <c r="CI36" i="27"/>
  <c r="CJ36" i="27" s="1"/>
  <c r="CI37" i="27"/>
  <c r="CJ37" i="27" s="1"/>
  <c r="CI38" i="27"/>
  <c r="CJ38" i="27" s="1"/>
  <c r="CI39" i="27"/>
  <c r="CJ39" i="27" s="1"/>
  <c r="CI40" i="27"/>
  <c r="CJ40" i="27" s="1"/>
  <c r="CI41" i="27"/>
  <c r="CJ41" i="27" s="1"/>
  <c r="CI42" i="27"/>
  <c r="CJ42" i="27" s="1"/>
  <c r="CI43" i="27"/>
  <c r="CJ43" i="27" s="1"/>
  <c r="CI44" i="27"/>
  <c r="CJ44" i="27" s="1"/>
  <c r="CI45" i="27"/>
  <c r="CJ45" i="27" s="1"/>
  <c r="CI46" i="27"/>
  <c r="CJ46" i="27" s="1"/>
  <c r="CI47" i="27"/>
  <c r="CJ47" i="27" s="1"/>
  <c r="CI48" i="27"/>
  <c r="CJ48" i="27" s="1"/>
  <c r="CI49" i="27"/>
  <c r="CJ49" i="27" s="1"/>
  <c r="CI50" i="27"/>
  <c r="CJ50" i="27" s="1"/>
  <c r="CI51" i="27"/>
  <c r="CJ51" i="27" s="1"/>
  <c r="CI52" i="27"/>
  <c r="CJ52" i="27" s="1"/>
  <c r="CL4" i="27"/>
  <c r="CM4" i="27" s="1"/>
  <c r="CL5" i="27"/>
  <c r="CM5" i="27" s="1"/>
  <c r="CL6" i="27"/>
  <c r="CL7" i="27"/>
  <c r="CM7" i="27" s="1"/>
  <c r="CL8" i="27"/>
  <c r="CM8" i="27" s="1"/>
  <c r="CL9" i="27"/>
  <c r="CM9" i="27" s="1"/>
  <c r="CL10" i="27"/>
  <c r="CM10" i="27" s="1"/>
  <c r="CL11" i="27"/>
  <c r="CM11" i="27" s="1"/>
  <c r="CL12" i="27"/>
  <c r="CM12" i="27" s="1"/>
  <c r="CL13" i="27"/>
  <c r="CM13" i="27" s="1"/>
  <c r="CL14" i="27"/>
  <c r="CM14" i="27" s="1"/>
  <c r="CL15" i="27"/>
  <c r="CM15" i="27" s="1"/>
  <c r="CL16" i="27"/>
  <c r="CM16" i="27" s="1"/>
  <c r="CL17" i="27"/>
  <c r="CM17" i="27" s="1"/>
  <c r="CL18" i="27"/>
  <c r="CM18" i="27" s="1"/>
  <c r="CL19" i="27"/>
  <c r="CM19" i="27" s="1"/>
  <c r="CL20" i="27"/>
  <c r="CM20" i="27" s="1"/>
  <c r="CL21" i="27"/>
  <c r="CM21" i="27" s="1"/>
  <c r="CL22" i="27"/>
  <c r="CM22" i="27" s="1"/>
  <c r="CL23" i="27"/>
  <c r="CM23" i="27" s="1"/>
  <c r="CL24" i="27"/>
  <c r="CM24" i="27" s="1"/>
  <c r="CL25" i="27"/>
  <c r="CM25" i="27" s="1"/>
  <c r="CL26" i="27"/>
  <c r="CM26" i="27" s="1"/>
  <c r="CL27" i="27"/>
  <c r="CM27" i="27" s="1"/>
  <c r="CL28" i="27"/>
  <c r="CM28" i="27" s="1"/>
  <c r="CL29" i="27"/>
  <c r="CM29" i="27" s="1"/>
  <c r="CL30" i="27"/>
  <c r="CM30" i="27" s="1"/>
  <c r="CL31" i="27"/>
  <c r="CM31" i="27" s="1"/>
  <c r="CL32" i="27"/>
  <c r="CM32" i="27" s="1"/>
  <c r="CL33" i="27"/>
  <c r="CM33" i="27" s="1"/>
  <c r="CL34" i="27"/>
  <c r="CM34" i="27" s="1"/>
  <c r="CL35" i="27"/>
  <c r="CM35" i="27" s="1"/>
  <c r="CL36" i="27"/>
  <c r="CM36" i="27" s="1"/>
  <c r="CL37" i="27"/>
  <c r="CM37" i="27" s="1"/>
  <c r="CL38" i="27"/>
  <c r="CM38" i="27" s="1"/>
  <c r="CL39" i="27"/>
  <c r="CM39" i="27" s="1"/>
  <c r="CL40" i="27"/>
  <c r="CM40" i="27" s="1"/>
  <c r="CL41" i="27"/>
  <c r="CM41" i="27" s="1"/>
  <c r="CL42" i="27"/>
  <c r="CM42" i="27" s="1"/>
  <c r="CL43" i="27"/>
  <c r="CM43" i="27" s="1"/>
  <c r="CL44" i="27"/>
  <c r="CM44" i="27" s="1"/>
  <c r="CL45" i="27"/>
  <c r="CM45" i="27" s="1"/>
  <c r="CL46" i="27"/>
  <c r="CM46" i="27" s="1"/>
  <c r="CL47" i="27"/>
  <c r="CM47" i="27" s="1"/>
  <c r="CL48" i="27"/>
  <c r="CM48" i="27" s="1"/>
  <c r="CL49" i="27"/>
  <c r="CM49" i="27" s="1"/>
  <c r="CL50" i="27"/>
  <c r="CM50" i="27" s="1"/>
  <c r="CL51" i="27"/>
  <c r="CM51" i="27" s="1"/>
  <c r="CL52" i="27"/>
  <c r="CM52" i="27" s="1"/>
  <c r="CO4" i="27"/>
  <c r="CP4" i="27" s="1"/>
  <c r="CO5" i="27"/>
  <c r="CP5" i="27" s="1"/>
  <c r="CO6" i="27"/>
  <c r="CP6" i="27" s="1"/>
  <c r="CO7" i="27"/>
  <c r="CP7" i="27" s="1"/>
  <c r="CO8" i="27"/>
  <c r="CP8" i="27" s="1"/>
  <c r="CO9" i="27"/>
  <c r="CP9" i="27" s="1"/>
  <c r="CO10" i="27"/>
  <c r="CP10" i="27" s="1"/>
  <c r="CO11" i="27"/>
  <c r="CP11" i="27" s="1"/>
  <c r="CO12" i="27"/>
  <c r="CP12" i="27" s="1"/>
  <c r="CO13" i="27"/>
  <c r="CP13" i="27" s="1"/>
  <c r="CO14" i="27"/>
  <c r="CP14" i="27" s="1"/>
  <c r="CO15" i="27"/>
  <c r="CP15" i="27" s="1"/>
  <c r="CO16" i="27"/>
  <c r="CP16" i="27" s="1"/>
  <c r="CO17" i="27"/>
  <c r="CP17" i="27" s="1"/>
  <c r="CO18" i="27"/>
  <c r="CP18" i="27" s="1"/>
  <c r="CO19" i="27"/>
  <c r="CP19" i="27" s="1"/>
  <c r="CO20" i="27"/>
  <c r="CP20" i="27" s="1"/>
  <c r="CO21" i="27"/>
  <c r="CP21" i="27" s="1"/>
  <c r="CO22" i="27"/>
  <c r="CP22" i="27" s="1"/>
  <c r="CO23" i="27"/>
  <c r="CP23" i="27" s="1"/>
  <c r="CO24" i="27"/>
  <c r="CP24" i="27" s="1"/>
  <c r="CO25" i="27"/>
  <c r="CP25" i="27" s="1"/>
  <c r="CO26" i="27"/>
  <c r="CP26" i="27" s="1"/>
  <c r="CO27" i="27"/>
  <c r="CP27" i="27" s="1"/>
  <c r="CO28" i="27"/>
  <c r="CP28" i="27" s="1"/>
  <c r="CO29" i="27"/>
  <c r="CP29" i="27" s="1"/>
  <c r="CO30" i="27"/>
  <c r="CP30" i="27" s="1"/>
  <c r="CO31" i="27"/>
  <c r="CP31" i="27" s="1"/>
  <c r="CO32" i="27"/>
  <c r="CP32" i="27" s="1"/>
  <c r="CO33" i="27"/>
  <c r="CP33" i="27" s="1"/>
  <c r="CO34" i="27"/>
  <c r="CP34" i="27" s="1"/>
  <c r="CO35" i="27"/>
  <c r="CP35" i="27" s="1"/>
  <c r="CO36" i="27"/>
  <c r="CP36" i="27" s="1"/>
  <c r="CO37" i="27"/>
  <c r="CP37" i="27" s="1"/>
  <c r="CO38" i="27"/>
  <c r="CP38" i="27" s="1"/>
  <c r="CO39" i="27"/>
  <c r="CP39" i="27" s="1"/>
  <c r="CO40" i="27"/>
  <c r="CP40" i="27" s="1"/>
  <c r="CO41" i="27"/>
  <c r="CP41" i="27" s="1"/>
  <c r="CO42" i="27"/>
  <c r="CP42" i="27" s="1"/>
  <c r="CO43" i="27"/>
  <c r="CP43" i="27" s="1"/>
  <c r="CO44" i="27"/>
  <c r="CP44" i="27" s="1"/>
  <c r="CO45" i="27"/>
  <c r="CP45" i="27" s="1"/>
  <c r="CO46" i="27"/>
  <c r="CP46" i="27" s="1"/>
  <c r="CO47" i="27"/>
  <c r="CP47" i="27" s="1"/>
  <c r="CO48" i="27"/>
  <c r="CP48" i="27" s="1"/>
  <c r="CO49" i="27"/>
  <c r="CP49" i="27" s="1"/>
  <c r="CO50" i="27"/>
  <c r="CP50" i="27" s="1"/>
  <c r="CO51" i="27"/>
  <c r="CP51" i="27" s="1"/>
  <c r="CO52" i="27"/>
  <c r="CP52" i="27" s="1"/>
  <c r="CR4" i="27"/>
  <c r="CS4" i="27" s="1"/>
  <c r="CR5" i="27"/>
  <c r="CS5" i="27" s="1"/>
  <c r="CR6" i="27"/>
  <c r="CS6" i="27" s="1"/>
  <c r="CR7" i="27"/>
  <c r="CS7" i="27" s="1"/>
  <c r="CR8" i="27"/>
  <c r="CS8" i="27" s="1"/>
  <c r="CR9" i="27"/>
  <c r="CS9" i="27" s="1"/>
  <c r="CR10" i="27"/>
  <c r="CS10" i="27" s="1"/>
  <c r="CR11" i="27"/>
  <c r="CS11" i="27" s="1"/>
  <c r="CR12" i="27"/>
  <c r="CS12" i="27" s="1"/>
  <c r="CR13" i="27"/>
  <c r="CS13" i="27" s="1"/>
  <c r="CR14" i="27"/>
  <c r="CS14" i="27" s="1"/>
  <c r="CR15" i="27"/>
  <c r="CS15" i="27" s="1"/>
  <c r="CR16" i="27"/>
  <c r="CS16" i="27" s="1"/>
  <c r="CR17" i="27"/>
  <c r="CS17" i="27" s="1"/>
  <c r="CR18" i="27"/>
  <c r="CS18" i="27" s="1"/>
  <c r="CR19" i="27"/>
  <c r="CS19" i="27" s="1"/>
  <c r="CR20" i="27"/>
  <c r="CS20" i="27" s="1"/>
  <c r="CR21" i="27"/>
  <c r="CS21" i="27" s="1"/>
  <c r="CR22" i="27"/>
  <c r="CS22" i="27" s="1"/>
  <c r="CR23" i="27"/>
  <c r="CS23" i="27" s="1"/>
  <c r="CR24" i="27"/>
  <c r="CS24" i="27" s="1"/>
  <c r="CR25" i="27"/>
  <c r="CS25" i="27" s="1"/>
  <c r="CR26" i="27"/>
  <c r="CS26" i="27" s="1"/>
  <c r="CR27" i="27"/>
  <c r="CS27" i="27" s="1"/>
  <c r="CR28" i="27"/>
  <c r="CS28" i="27" s="1"/>
  <c r="CR29" i="27"/>
  <c r="CS29" i="27" s="1"/>
  <c r="CR30" i="27"/>
  <c r="CS30" i="27" s="1"/>
  <c r="CR31" i="27"/>
  <c r="CS31" i="27" s="1"/>
  <c r="CR32" i="27"/>
  <c r="CS32" i="27" s="1"/>
  <c r="CR33" i="27"/>
  <c r="CS33" i="27" s="1"/>
  <c r="CR34" i="27"/>
  <c r="CS34" i="27" s="1"/>
  <c r="CR35" i="27"/>
  <c r="CS35" i="27" s="1"/>
  <c r="CR36" i="27"/>
  <c r="CS36" i="27" s="1"/>
  <c r="CR37" i="27"/>
  <c r="CS37" i="27" s="1"/>
  <c r="CR38" i="27"/>
  <c r="CS38" i="27" s="1"/>
  <c r="CR39" i="27"/>
  <c r="CS39" i="27" s="1"/>
  <c r="CR40" i="27"/>
  <c r="CS40" i="27" s="1"/>
  <c r="CR41" i="27"/>
  <c r="CS41" i="27" s="1"/>
  <c r="CR42" i="27"/>
  <c r="CS42" i="27" s="1"/>
  <c r="CR43" i="27"/>
  <c r="CS43" i="27" s="1"/>
  <c r="CR44" i="27"/>
  <c r="CS44" i="27" s="1"/>
  <c r="CR45" i="27"/>
  <c r="CS45" i="27" s="1"/>
  <c r="CR46" i="27"/>
  <c r="CS46" i="27" s="1"/>
  <c r="CR47" i="27"/>
  <c r="CS47" i="27" s="1"/>
  <c r="CR48" i="27"/>
  <c r="CS48" i="27" s="1"/>
  <c r="CR49" i="27"/>
  <c r="CS49" i="27" s="1"/>
  <c r="CR50" i="27"/>
  <c r="CS50" i="27" s="1"/>
  <c r="CR51" i="27"/>
  <c r="CS51" i="27" s="1"/>
  <c r="CR52" i="27"/>
  <c r="CS52" i="27" s="1"/>
  <c r="CU4" i="27"/>
  <c r="CV4" i="27" s="1"/>
  <c r="CU5" i="27"/>
  <c r="CV5" i="27" s="1"/>
  <c r="CU6" i="27"/>
  <c r="CV6" i="27" s="1"/>
  <c r="CU7" i="27"/>
  <c r="CU8" i="27"/>
  <c r="CV8" i="27" s="1"/>
  <c r="CU9" i="27"/>
  <c r="CV9" i="27" s="1"/>
  <c r="CU10" i="27"/>
  <c r="CV10" i="27" s="1"/>
  <c r="CU11" i="27"/>
  <c r="CV11" i="27" s="1"/>
  <c r="CU12" i="27"/>
  <c r="CV12" i="27" s="1"/>
  <c r="CU13" i="27"/>
  <c r="CV13" i="27" s="1"/>
  <c r="CU14" i="27"/>
  <c r="CV14" i="27" s="1"/>
  <c r="CU15" i="27"/>
  <c r="CV15" i="27" s="1"/>
  <c r="CU16" i="27"/>
  <c r="CV16" i="27" s="1"/>
  <c r="CU17" i="27"/>
  <c r="CV17" i="27" s="1"/>
  <c r="CU18" i="27"/>
  <c r="CV18" i="27" s="1"/>
  <c r="CU19" i="27"/>
  <c r="CV19" i="27" s="1"/>
  <c r="CU20" i="27"/>
  <c r="CV20" i="27" s="1"/>
  <c r="CU21" i="27"/>
  <c r="CV21" i="27" s="1"/>
  <c r="CU22" i="27"/>
  <c r="CV22" i="27" s="1"/>
  <c r="CU23" i="27"/>
  <c r="CV23" i="27" s="1"/>
  <c r="CU24" i="27"/>
  <c r="CV24" i="27" s="1"/>
  <c r="CU25" i="27"/>
  <c r="CV25" i="27" s="1"/>
  <c r="CU26" i="27"/>
  <c r="CV26" i="27" s="1"/>
  <c r="CU27" i="27"/>
  <c r="CV27" i="27" s="1"/>
  <c r="CU28" i="27"/>
  <c r="CV28" i="27" s="1"/>
  <c r="CU29" i="27"/>
  <c r="CV29" i="27" s="1"/>
  <c r="CU30" i="27"/>
  <c r="CV30" i="27" s="1"/>
  <c r="CU31" i="27"/>
  <c r="CV31" i="27" s="1"/>
  <c r="CU32" i="27"/>
  <c r="CV32" i="27" s="1"/>
  <c r="CU33" i="27"/>
  <c r="CV33" i="27" s="1"/>
  <c r="CU34" i="27"/>
  <c r="CV34" i="27" s="1"/>
  <c r="CU35" i="27"/>
  <c r="CV35" i="27" s="1"/>
  <c r="CU36" i="27"/>
  <c r="CV36" i="27" s="1"/>
  <c r="CU37" i="27"/>
  <c r="CV37" i="27" s="1"/>
  <c r="CU38" i="27"/>
  <c r="CV38" i="27" s="1"/>
  <c r="CU39" i="27"/>
  <c r="CV39" i="27" s="1"/>
  <c r="CU40" i="27"/>
  <c r="CV40" i="27" s="1"/>
  <c r="CU41" i="27"/>
  <c r="CV41" i="27" s="1"/>
  <c r="CU42" i="27"/>
  <c r="CV42" i="27" s="1"/>
  <c r="CU43" i="27"/>
  <c r="CV43" i="27" s="1"/>
  <c r="CU44" i="27"/>
  <c r="CV44" i="27" s="1"/>
  <c r="CU45" i="27"/>
  <c r="CV45" i="27" s="1"/>
  <c r="CU46" i="27"/>
  <c r="CV46" i="27" s="1"/>
  <c r="CU47" i="27"/>
  <c r="CV47" i="27" s="1"/>
  <c r="CU48" i="27"/>
  <c r="CV48" i="27" s="1"/>
  <c r="CU49" i="27"/>
  <c r="CV49" i="27" s="1"/>
  <c r="CU50" i="27"/>
  <c r="CV50" i="27" s="1"/>
  <c r="CU51" i="27"/>
  <c r="CV51" i="27" s="1"/>
  <c r="CU52" i="27"/>
  <c r="CV52" i="27" s="1"/>
  <c r="CX4" i="27"/>
  <c r="CY4" i="27" s="1"/>
  <c r="CX5" i="27"/>
  <c r="CY5" i="27" s="1"/>
  <c r="CX6" i="27"/>
  <c r="CY6" i="27" s="1"/>
  <c r="CX7" i="27"/>
  <c r="CY7" i="27" s="1"/>
  <c r="CX8" i="27"/>
  <c r="CY8" i="27" s="1"/>
  <c r="CX9" i="27"/>
  <c r="CY9" i="27" s="1"/>
  <c r="CX10" i="27"/>
  <c r="CX11" i="27"/>
  <c r="CY11" i="27" s="1"/>
  <c r="CX12" i="27"/>
  <c r="CY12" i="27" s="1"/>
  <c r="CX13" i="27"/>
  <c r="CY13" i="27" s="1"/>
  <c r="CX14" i="27"/>
  <c r="CY14" i="27" s="1"/>
  <c r="CX15" i="27"/>
  <c r="CY15" i="27" s="1"/>
  <c r="CX16" i="27"/>
  <c r="CY16" i="27" s="1"/>
  <c r="CX17" i="27"/>
  <c r="CY17" i="27" s="1"/>
  <c r="CX18" i="27"/>
  <c r="CY18" i="27" s="1"/>
  <c r="CX19" i="27"/>
  <c r="CY19" i="27" s="1"/>
  <c r="CX20" i="27"/>
  <c r="CY20" i="27" s="1"/>
  <c r="CX21" i="27"/>
  <c r="CY21" i="27" s="1"/>
  <c r="CX22" i="27"/>
  <c r="CY22" i="27" s="1"/>
  <c r="CX23" i="27"/>
  <c r="CY23" i="27" s="1"/>
  <c r="CX24" i="27"/>
  <c r="CY24" i="27" s="1"/>
  <c r="CX25" i="27"/>
  <c r="CY25" i="27" s="1"/>
  <c r="CX26" i="27"/>
  <c r="CY26" i="27" s="1"/>
  <c r="CX27" i="27"/>
  <c r="CY27" i="27" s="1"/>
  <c r="CX28" i="27"/>
  <c r="CY28" i="27" s="1"/>
  <c r="CX29" i="27"/>
  <c r="CY29" i="27" s="1"/>
  <c r="CX30" i="27"/>
  <c r="CY30" i="27" s="1"/>
  <c r="CX31" i="27"/>
  <c r="CY31" i="27" s="1"/>
  <c r="CX32" i="27"/>
  <c r="CY32" i="27" s="1"/>
  <c r="CX33" i="27"/>
  <c r="CY33" i="27" s="1"/>
  <c r="CX34" i="27"/>
  <c r="CY34" i="27" s="1"/>
  <c r="CX35" i="27"/>
  <c r="CY35" i="27" s="1"/>
  <c r="CX36" i="27"/>
  <c r="CY36" i="27" s="1"/>
  <c r="CX37" i="27"/>
  <c r="CY37" i="27" s="1"/>
  <c r="CX38" i="27"/>
  <c r="CY38" i="27" s="1"/>
  <c r="CX39" i="27"/>
  <c r="CY39" i="27" s="1"/>
  <c r="CX40" i="27"/>
  <c r="CY40" i="27" s="1"/>
  <c r="CX41" i="27"/>
  <c r="CY41" i="27" s="1"/>
  <c r="CX42" i="27"/>
  <c r="CY42" i="27" s="1"/>
  <c r="CX43" i="27"/>
  <c r="CY43" i="27" s="1"/>
  <c r="CX44" i="27"/>
  <c r="CY44" i="27" s="1"/>
  <c r="CX45" i="27"/>
  <c r="CY45" i="27" s="1"/>
  <c r="CX46" i="27"/>
  <c r="CY46" i="27" s="1"/>
  <c r="CX47" i="27"/>
  <c r="CY47" i="27" s="1"/>
  <c r="CX48" i="27"/>
  <c r="CY48" i="27" s="1"/>
  <c r="CX49" i="27"/>
  <c r="CY49" i="27" s="1"/>
  <c r="CX50" i="27"/>
  <c r="CY50" i="27" s="1"/>
  <c r="CX51" i="27"/>
  <c r="CY51" i="27" s="1"/>
  <c r="CX52" i="27"/>
  <c r="CY52" i="27" s="1"/>
  <c r="DA4" i="27"/>
  <c r="DB4" i="27" s="1"/>
  <c r="DA5" i="27"/>
  <c r="DB5" i="27" s="1"/>
  <c r="DA6" i="27"/>
  <c r="DB6" i="27" s="1"/>
  <c r="DA7" i="27"/>
  <c r="DB7" i="27" s="1"/>
  <c r="DA8" i="27"/>
  <c r="DB8" i="27" s="1"/>
  <c r="DA9" i="27"/>
  <c r="DA10" i="27"/>
  <c r="DB10" i="27" s="1"/>
  <c r="DA11" i="27"/>
  <c r="DB11" i="27" s="1"/>
  <c r="DA12" i="27"/>
  <c r="DB12" i="27" s="1"/>
  <c r="DA13" i="27"/>
  <c r="DB13" i="27" s="1"/>
  <c r="DA14" i="27"/>
  <c r="DB14" i="27" s="1"/>
  <c r="DA15" i="27"/>
  <c r="DB15" i="27" s="1"/>
  <c r="DA16" i="27"/>
  <c r="DB16" i="27" s="1"/>
  <c r="DA17" i="27"/>
  <c r="DB17" i="27" s="1"/>
  <c r="DA18" i="27"/>
  <c r="DB18" i="27" s="1"/>
  <c r="DA19" i="27"/>
  <c r="DB19" i="27" s="1"/>
  <c r="DA20" i="27"/>
  <c r="DB20" i="27" s="1"/>
  <c r="DA21" i="27"/>
  <c r="DB21" i="27" s="1"/>
  <c r="DA22" i="27"/>
  <c r="DB22" i="27" s="1"/>
  <c r="DA23" i="27"/>
  <c r="DB23" i="27" s="1"/>
  <c r="DA24" i="27"/>
  <c r="DB24" i="27" s="1"/>
  <c r="DA25" i="27"/>
  <c r="DB25" i="27" s="1"/>
  <c r="DA26" i="27"/>
  <c r="DB26" i="27" s="1"/>
  <c r="DA27" i="27"/>
  <c r="DB27" i="27" s="1"/>
  <c r="DA28" i="27"/>
  <c r="DB28" i="27" s="1"/>
  <c r="DA29" i="27"/>
  <c r="DB29" i="27" s="1"/>
  <c r="DA30" i="27"/>
  <c r="DB30" i="27" s="1"/>
  <c r="DA31" i="27"/>
  <c r="DB31" i="27" s="1"/>
  <c r="DA32" i="27"/>
  <c r="DB32" i="27" s="1"/>
  <c r="DA33" i="27"/>
  <c r="DB33" i="27" s="1"/>
  <c r="DA34" i="27"/>
  <c r="DB34" i="27" s="1"/>
  <c r="DA35" i="27"/>
  <c r="DB35" i="27" s="1"/>
  <c r="DA36" i="27"/>
  <c r="DB36" i="27" s="1"/>
  <c r="DA37" i="27"/>
  <c r="DB37" i="27" s="1"/>
  <c r="DA38" i="27"/>
  <c r="DB38" i="27" s="1"/>
  <c r="DA39" i="27"/>
  <c r="DB39" i="27" s="1"/>
  <c r="DA40" i="27"/>
  <c r="DB40" i="27" s="1"/>
  <c r="DA41" i="27"/>
  <c r="DB41" i="27" s="1"/>
  <c r="DA42" i="27"/>
  <c r="DB42" i="27" s="1"/>
  <c r="DA43" i="27"/>
  <c r="DB43" i="27" s="1"/>
  <c r="DA44" i="27"/>
  <c r="DB44" i="27" s="1"/>
  <c r="DA45" i="27"/>
  <c r="DB45" i="27" s="1"/>
  <c r="DA46" i="27"/>
  <c r="DB46" i="27" s="1"/>
  <c r="DA47" i="27"/>
  <c r="DB47" i="27" s="1"/>
  <c r="DA48" i="27"/>
  <c r="DB48" i="27" s="1"/>
  <c r="DA49" i="27"/>
  <c r="DB49" i="27" s="1"/>
  <c r="DA50" i="27"/>
  <c r="DB50" i="27" s="1"/>
  <c r="DA51" i="27"/>
  <c r="DB51" i="27" s="1"/>
  <c r="DA52" i="27"/>
  <c r="DB52" i="27" s="1"/>
  <c r="DD4" i="27"/>
  <c r="DE4" i="27" s="1"/>
  <c r="DD5" i="27"/>
  <c r="DE5" i="27" s="1"/>
  <c r="DD6" i="27"/>
  <c r="DE6" i="27" s="1"/>
  <c r="DD7" i="27"/>
  <c r="DE7" i="27" s="1"/>
  <c r="DD8" i="27"/>
  <c r="DE8" i="27" s="1"/>
  <c r="DD9" i="27"/>
  <c r="DE9" i="27" s="1"/>
  <c r="DD10" i="27"/>
  <c r="DE10" i="27" s="1"/>
  <c r="DD11" i="27"/>
  <c r="DE11" i="27" s="1"/>
  <c r="DD12" i="27"/>
  <c r="DE12" i="27" s="1"/>
  <c r="DD13" i="27"/>
  <c r="DE13" i="27" s="1"/>
  <c r="DD14" i="27"/>
  <c r="DE14" i="27" s="1"/>
  <c r="DD15" i="27"/>
  <c r="DE15" i="27" s="1"/>
  <c r="DD16" i="27"/>
  <c r="DE16" i="27" s="1"/>
  <c r="DD17" i="27"/>
  <c r="DE17" i="27" s="1"/>
  <c r="DD18" i="27"/>
  <c r="DE18" i="27" s="1"/>
  <c r="DD19" i="27"/>
  <c r="DE19" i="27" s="1"/>
  <c r="DD20" i="27"/>
  <c r="DE20" i="27" s="1"/>
  <c r="DD21" i="27"/>
  <c r="DE21" i="27" s="1"/>
  <c r="DD22" i="27"/>
  <c r="DE22" i="27" s="1"/>
  <c r="DD23" i="27"/>
  <c r="DE23" i="27" s="1"/>
  <c r="DD24" i="27"/>
  <c r="DE24" i="27" s="1"/>
  <c r="DD25" i="27"/>
  <c r="DE25" i="27" s="1"/>
  <c r="DD26" i="27"/>
  <c r="DE26" i="27" s="1"/>
  <c r="DD27" i="27"/>
  <c r="DE27" i="27" s="1"/>
  <c r="DD28" i="27"/>
  <c r="DE28" i="27" s="1"/>
  <c r="DD29" i="27"/>
  <c r="DE29" i="27" s="1"/>
  <c r="DD30" i="27"/>
  <c r="DE30" i="27" s="1"/>
  <c r="DD31" i="27"/>
  <c r="DE31" i="27" s="1"/>
  <c r="DD32" i="27"/>
  <c r="DE32" i="27" s="1"/>
  <c r="DD33" i="27"/>
  <c r="DE33" i="27" s="1"/>
  <c r="DD34" i="27"/>
  <c r="DE34" i="27" s="1"/>
  <c r="DD35" i="27"/>
  <c r="DE35" i="27" s="1"/>
  <c r="DD36" i="27"/>
  <c r="DE36" i="27" s="1"/>
  <c r="DD37" i="27"/>
  <c r="DE37" i="27" s="1"/>
  <c r="DD38" i="27"/>
  <c r="DE38" i="27" s="1"/>
  <c r="DD39" i="27"/>
  <c r="DE39" i="27" s="1"/>
  <c r="DD40" i="27"/>
  <c r="DE40" i="27" s="1"/>
  <c r="DD41" i="27"/>
  <c r="DE41" i="27" s="1"/>
  <c r="DD42" i="27"/>
  <c r="DE42" i="27" s="1"/>
  <c r="DD43" i="27"/>
  <c r="DE43" i="27" s="1"/>
  <c r="DD44" i="27"/>
  <c r="DE44" i="27" s="1"/>
  <c r="DD45" i="27"/>
  <c r="DE45" i="27" s="1"/>
  <c r="DD46" i="27"/>
  <c r="DE46" i="27" s="1"/>
  <c r="DD47" i="27"/>
  <c r="DE47" i="27" s="1"/>
  <c r="DD48" i="27"/>
  <c r="DE48" i="27" s="1"/>
  <c r="DD49" i="27"/>
  <c r="DE49" i="27" s="1"/>
  <c r="DD50" i="27"/>
  <c r="DE50" i="27" s="1"/>
  <c r="DD51" i="27"/>
  <c r="DE51" i="27" s="1"/>
  <c r="DD52" i="27"/>
  <c r="DE52" i="27" s="1"/>
  <c r="DG4" i="27"/>
  <c r="DH4" i="27" s="1"/>
  <c r="DG5" i="27"/>
  <c r="DH5" i="27" s="1"/>
  <c r="DG6" i="27"/>
  <c r="DH6" i="27" s="1"/>
  <c r="DG7" i="27"/>
  <c r="DG8" i="27"/>
  <c r="DH8" i="27" s="1"/>
  <c r="DG9" i="27"/>
  <c r="DH9" i="27" s="1"/>
  <c r="DG10" i="27"/>
  <c r="DH10" i="27" s="1"/>
  <c r="DG11" i="27"/>
  <c r="DH11" i="27" s="1"/>
  <c r="DG12" i="27"/>
  <c r="DH12" i="27" s="1"/>
  <c r="DG13" i="27"/>
  <c r="DH13" i="27" s="1"/>
  <c r="DG14" i="27"/>
  <c r="DH14" i="27" s="1"/>
  <c r="DG15" i="27"/>
  <c r="DH15" i="27" s="1"/>
  <c r="DG16" i="27"/>
  <c r="DH16" i="27" s="1"/>
  <c r="DG17" i="27"/>
  <c r="DH17" i="27" s="1"/>
  <c r="DG18" i="27"/>
  <c r="DH18" i="27" s="1"/>
  <c r="DG19" i="27"/>
  <c r="DH19" i="27" s="1"/>
  <c r="DG20" i="27"/>
  <c r="DH20" i="27" s="1"/>
  <c r="DG21" i="27"/>
  <c r="DH21" i="27" s="1"/>
  <c r="DG22" i="27"/>
  <c r="DH22" i="27" s="1"/>
  <c r="DG23" i="27"/>
  <c r="DH23" i="27" s="1"/>
  <c r="DG24" i="27"/>
  <c r="DH24" i="27" s="1"/>
  <c r="DG25" i="27"/>
  <c r="DH25" i="27" s="1"/>
  <c r="DG26" i="27"/>
  <c r="DH26" i="27" s="1"/>
  <c r="DG27" i="27"/>
  <c r="DH27" i="27" s="1"/>
  <c r="DG28" i="27"/>
  <c r="DH28" i="27" s="1"/>
  <c r="DG29" i="27"/>
  <c r="DH29" i="27" s="1"/>
  <c r="DG30" i="27"/>
  <c r="DH30" i="27" s="1"/>
  <c r="DG31" i="27"/>
  <c r="DH31" i="27" s="1"/>
  <c r="DG32" i="27"/>
  <c r="DH32" i="27" s="1"/>
  <c r="DG33" i="27"/>
  <c r="DH33" i="27" s="1"/>
  <c r="DG34" i="27"/>
  <c r="DH34" i="27" s="1"/>
  <c r="DG35" i="27"/>
  <c r="DH35" i="27" s="1"/>
  <c r="DG36" i="27"/>
  <c r="DH36" i="27" s="1"/>
  <c r="DG37" i="27"/>
  <c r="DH37" i="27" s="1"/>
  <c r="DG38" i="27"/>
  <c r="DH38" i="27" s="1"/>
  <c r="DG39" i="27"/>
  <c r="DH39" i="27" s="1"/>
  <c r="DG40" i="27"/>
  <c r="DH40" i="27" s="1"/>
  <c r="DG41" i="27"/>
  <c r="DH41" i="27" s="1"/>
  <c r="DG42" i="27"/>
  <c r="DH42" i="27" s="1"/>
  <c r="DG43" i="27"/>
  <c r="DH43" i="27" s="1"/>
  <c r="DG44" i="27"/>
  <c r="DH44" i="27" s="1"/>
  <c r="DG45" i="27"/>
  <c r="DH45" i="27" s="1"/>
  <c r="DG46" i="27"/>
  <c r="DH46" i="27" s="1"/>
  <c r="DG47" i="27"/>
  <c r="DH47" i="27" s="1"/>
  <c r="DG48" i="27"/>
  <c r="DH48" i="27" s="1"/>
  <c r="DG49" i="27"/>
  <c r="DH49" i="27" s="1"/>
  <c r="DG50" i="27"/>
  <c r="DH50" i="27" s="1"/>
  <c r="DG51" i="27"/>
  <c r="DH51" i="27" s="1"/>
  <c r="DG52" i="27"/>
  <c r="DH52" i="27" s="1"/>
  <c r="DJ4" i="27"/>
  <c r="DK4" i="27" s="1"/>
  <c r="DJ5" i="27"/>
  <c r="DK5" i="27" s="1"/>
  <c r="DJ6" i="27"/>
  <c r="DK6" i="27" s="1"/>
  <c r="DJ7" i="27"/>
  <c r="DK7" i="27" s="1"/>
  <c r="DJ8" i="27"/>
  <c r="DK8" i="27" s="1"/>
  <c r="DJ9" i="27"/>
  <c r="DK9" i="27" s="1"/>
  <c r="DJ10" i="27"/>
  <c r="DJ11" i="27"/>
  <c r="DK11" i="27" s="1"/>
  <c r="DJ12" i="27"/>
  <c r="DK12" i="27" s="1"/>
  <c r="DJ13" i="27"/>
  <c r="DK13" i="27" s="1"/>
  <c r="DJ14" i="27"/>
  <c r="DK14" i="27" s="1"/>
  <c r="DJ15" i="27"/>
  <c r="DK15" i="27" s="1"/>
  <c r="DJ16" i="27"/>
  <c r="DK16" i="27" s="1"/>
  <c r="DJ17" i="27"/>
  <c r="DK17" i="27" s="1"/>
  <c r="DJ18" i="27"/>
  <c r="DK18" i="27" s="1"/>
  <c r="DJ19" i="27"/>
  <c r="DK19" i="27" s="1"/>
  <c r="DJ20" i="27"/>
  <c r="DK20" i="27" s="1"/>
  <c r="DJ21" i="27"/>
  <c r="DK21" i="27" s="1"/>
  <c r="DJ22" i="27"/>
  <c r="DK22" i="27" s="1"/>
  <c r="DJ23" i="27"/>
  <c r="DK23" i="27" s="1"/>
  <c r="DJ24" i="27"/>
  <c r="DK24" i="27" s="1"/>
  <c r="DJ25" i="27"/>
  <c r="DK25" i="27" s="1"/>
  <c r="DJ26" i="27"/>
  <c r="DK26" i="27" s="1"/>
  <c r="DJ27" i="27"/>
  <c r="DK27" i="27" s="1"/>
  <c r="DJ28" i="27"/>
  <c r="DK28" i="27" s="1"/>
  <c r="DJ29" i="27"/>
  <c r="DK29" i="27" s="1"/>
  <c r="DJ30" i="27"/>
  <c r="DK30" i="27" s="1"/>
  <c r="DJ31" i="27"/>
  <c r="DK31" i="27" s="1"/>
  <c r="DJ32" i="27"/>
  <c r="DK32" i="27" s="1"/>
  <c r="DJ33" i="27"/>
  <c r="DK33" i="27" s="1"/>
  <c r="DJ34" i="27"/>
  <c r="DJ35" i="27"/>
  <c r="DK35" i="27" s="1"/>
  <c r="DJ36" i="27"/>
  <c r="DK36" i="27" s="1"/>
  <c r="DJ37" i="27"/>
  <c r="DK37" i="27" s="1"/>
  <c r="DJ38" i="27"/>
  <c r="DK38" i="27" s="1"/>
  <c r="DJ39" i="27"/>
  <c r="DK39" i="27" s="1"/>
  <c r="DJ40" i="27"/>
  <c r="DK40" i="27" s="1"/>
  <c r="DJ41" i="27"/>
  <c r="DK41" i="27" s="1"/>
  <c r="DJ42" i="27"/>
  <c r="DK42" i="27" s="1"/>
  <c r="DJ43" i="27"/>
  <c r="DK43" i="27" s="1"/>
  <c r="DJ44" i="27"/>
  <c r="DK44" i="27" s="1"/>
  <c r="DJ45" i="27"/>
  <c r="DK45" i="27" s="1"/>
  <c r="DJ46" i="27"/>
  <c r="DK46" i="27" s="1"/>
  <c r="DJ47" i="27"/>
  <c r="DK47" i="27" s="1"/>
  <c r="DJ48" i="27"/>
  <c r="DK48" i="27" s="1"/>
  <c r="DJ49" i="27"/>
  <c r="DK49" i="27" s="1"/>
  <c r="DJ50" i="27"/>
  <c r="DK50" i="27" s="1"/>
  <c r="DJ51" i="27"/>
  <c r="DK51" i="27" s="1"/>
  <c r="DJ52" i="27"/>
  <c r="DK52" i="27" s="1"/>
  <c r="DM4" i="27"/>
  <c r="DN4" i="27" s="1"/>
  <c r="DM5" i="27"/>
  <c r="DN5" i="27" s="1"/>
  <c r="DM6" i="27"/>
  <c r="DN6" i="27" s="1"/>
  <c r="DM7" i="27"/>
  <c r="DN7" i="27" s="1"/>
  <c r="DM8" i="27"/>
  <c r="DN8" i="27" s="1"/>
  <c r="DM9" i="27"/>
  <c r="DM10" i="27"/>
  <c r="DN10" i="27" s="1"/>
  <c r="DM11" i="27"/>
  <c r="DN11" i="27" s="1"/>
  <c r="DM12" i="27"/>
  <c r="DN12" i="27" s="1"/>
  <c r="DM13" i="27"/>
  <c r="DN13" i="27" s="1"/>
  <c r="DM14" i="27"/>
  <c r="DN14" i="27" s="1"/>
  <c r="DM15" i="27"/>
  <c r="DN15" i="27" s="1"/>
  <c r="DM16" i="27"/>
  <c r="DN16" i="27" s="1"/>
  <c r="DM17" i="27"/>
  <c r="DN17" i="27" s="1"/>
  <c r="DM18" i="27"/>
  <c r="DN18" i="27" s="1"/>
  <c r="DM19" i="27"/>
  <c r="DN19" i="27" s="1"/>
  <c r="DM20" i="27"/>
  <c r="DN20" i="27" s="1"/>
  <c r="DM21" i="27"/>
  <c r="DN21" i="27" s="1"/>
  <c r="DM22" i="27"/>
  <c r="DN22" i="27" s="1"/>
  <c r="DM23" i="27"/>
  <c r="DN23" i="27" s="1"/>
  <c r="DM24" i="27"/>
  <c r="DN24" i="27" s="1"/>
  <c r="DM25" i="27"/>
  <c r="DN25" i="27" s="1"/>
  <c r="DM26" i="27"/>
  <c r="DN26" i="27" s="1"/>
  <c r="DM27" i="27"/>
  <c r="DN27" i="27" s="1"/>
  <c r="DM28" i="27"/>
  <c r="DN28" i="27" s="1"/>
  <c r="DM29" i="27"/>
  <c r="DN29" i="27" s="1"/>
  <c r="DM30" i="27"/>
  <c r="DN30" i="27" s="1"/>
  <c r="DM31" i="27"/>
  <c r="DN31" i="27" s="1"/>
  <c r="DM32" i="27"/>
  <c r="DN32" i="27" s="1"/>
  <c r="DM33" i="27"/>
  <c r="DN33" i="27" s="1"/>
  <c r="DM34" i="27"/>
  <c r="DM35" i="27"/>
  <c r="DN35" i="27" s="1"/>
  <c r="DM36" i="27"/>
  <c r="DN36" i="27" s="1"/>
  <c r="DM37" i="27"/>
  <c r="DN37" i="27" s="1"/>
  <c r="DM38" i="27"/>
  <c r="DN38" i="27" s="1"/>
  <c r="DM39" i="27"/>
  <c r="DN39" i="27" s="1"/>
  <c r="DM40" i="27"/>
  <c r="DN40" i="27" s="1"/>
  <c r="DM41" i="27"/>
  <c r="DN41" i="27" s="1"/>
  <c r="DM42" i="27"/>
  <c r="DN42" i="27" s="1"/>
  <c r="DM43" i="27"/>
  <c r="DN43" i="27" s="1"/>
  <c r="DM44" i="27"/>
  <c r="DN44" i="27" s="1"/>
  <c r="DM45" i="27"/>
  <c r="DN45" i="27" s="1"/>
  <c r="DM46" i="27"/>
  <c r="DN46" i="27" s="1"/>
  <c r="DM47" i="27"/>
  <c r="DN47" i="27" s="1"/>
  <c r="DM48" i="27"/>
  <c r="DN48" i="27" s="1"/>
  <c r="DM49" i="27"/>
  <c r="DN49" i="27" s="1"/>
  <c r="DM50" i="27"/>
  <c r="DN50" i="27" s="1"/>
  <c r="DM51" i="27"/>
  <c r="DN51" i="27" s="1"/>
  <c r="DM52" i="27"/>
  <c r="DN52" i="27" s="1"/>
  <c r="DP4" i="27"/>
  <c r="DQ4" i="27" s="1"/>
  <c r="DP5" i="27"/>
  <c r="DQ5" i="27" s="1"/>
  <c r="DP6" i="27"/>
  <c r="DQ6" i="27" s="1"/>
  <c r="DP7" i="27"/>
  <c r="DQ7" i="27" s="1"/>
  <c r="DP8" i="27"/>
  <c r="DP9" i="27"/>
  <c r="DQ9" i="27" s="1"/>
  <c r="DP10" i="27"/>
  <c r="DQ10" i="27" s="1"/>
  <c r="DP11" i="27"/>
  <c r="DQ11" i="27" s="1"/>
  <c r="DP12" i="27"/>
  <c r="DQ12" i="27" s="1"/>
  <c r="DP13" i="27"/>
  <c r="DQ13" i="27" s="1"/>
  <c r="DP14" i="27"/>
  <c r="DQ14" i="27" s="1"/>
  <c r="DP15" i="27"/>
  <c r="DQ15" i="27" s="1"/>
  <c r="DP16" i="27"/>
  <c r="DQ16" i="27" s="1"/>
  <c r="DP17" i="27"/>
  <c r="DQ17" i="27" s="1"/>
  <c r="DP18" i="27"/>
  <c r="DQ18" i="27" s="1"/>
  <c r="DP19" i="27"/>
  <c r="DQ19" i="27" s="1"/>
  <c r="DP20" i="27"/>
  <c r="DQ20" i="27" s="1"/>
  <c r="DP21" i="27"/>
  <c r="DQ21" i="27" s="1"/>
  <c r="DP22" i="27"/>
  <c r="DQ22" i="27" s="1"/>
  <c r="DP23" i="27"/>
  <c r="DQ23" i="27" s="1"/>
  <c r="DP24" i="27"/>
  <c r="DQ24" i="27" s="1"/>
  <c r="DP25" i="27"/>
  <c r="DQ25" i="27" s="1"/>
  <c r="DP26" i="27"/>
  <c r="DQ26" i="27" s="1"/>
  <c r="DP27" i="27"/>
  <c r="DQ27" i="27" s="1"/>
  <c r="DP28" i="27"/>
  <c r="DQ28" i="27" s="1"/>
  <c r="DP29" i="27"/>
  <c r="DQ29" i="27" s="1"/>
  <c r="DP30" i="27"/>
  <c r="DQ30" i="27" s="1"/>
  <c r="DP31" i="27"/>
  <c r="DQ31" i="27" s="1"/>
  <c r="DP32" i="27"/>
  <c r="DQ32" i="27" s="1"/>
  <c r="DP33" i="27"/>
  <c r="DQ33" i="27" s="1"/>
  <c r="DP34" i="27"/>
  <c r="DQ34" i="27" s="1"/>
  <c r="DP35" i="27"/>
  <c r="DQ35" i="27" s="1"/>
  <c r="DP36" i="27"/>
  <c r="DQ36" i="27" s="1"/>
  <c r="DP37" i="27"/>
  <c r="DQ37" i="27" s="1"/>
  <c r="DP38" i="27"/>
  <c r="DQ38" i="27" s="1"/>
  <c r="DP39" i="27"/>
  <c r="DQ39" i="27" s="1"/>
  <c r="DP40" i="27"/>
  <c r="DQ40" i="27" s="1"/>
  <c r="DP41" i="27"/>
  <c r="DQ41" i="27" s="1"/>
  <c r="DP42" i="27"/>
  <c r="DQ42" i="27" s="1"/>
  <c r="DP43" i="27"/>
  <c r="DQ43" i="27" s="1"/>
  <c r="DP44" i="27"/>
  <c r="DQ44" i="27" s="1"/>
  <c r="DP45" i="27"/>
  <c r="DQ45" i="27" s="1"/>
  <c r="DP46" i="27"/>
  <c r="DQ46" i="27" s="1"/>
  <c r="DP47" i="27"/>
  <c r="DQ47" i="27" s="1"/>
  <c r="DP48" i="27"/>
  <c r="DQ48" i="27" s="1"/>
  <c r="DP49" i="27"/>
  <c r="DQ49" i="27" s="1"/>
  <c r="DP50" i="27"/>
  <c r="DQ50" i="27" s="1"/>
  <c r="DP51" i="27"/>
  <c r="DQ51" i="27" s="1"/>
  <c r="DP52" i="27"/>
  <c r="DQ52" i="27" s="1"/>
  <c r="DS4" i="27"/>
  <c r="DT4" i="27" s="1"/>
  <c r="DS5" i="27"/>
  <c r="DT5" i="27" s="1"/>
  <c r="DS6" i="27"/>
  <c r="DT6" i="27" s="1"/>
  <c r="DS7" i="27"/>
  <c r="DS8" i="27"/>
  <c r="DT8" i="27" s="1"/>
  <c r="DS9" i="27"/>
  <c r="DT9" i="27" s="1"/>
  <c r="DS10" i="27"/>
  <c r="DT10" i="27" s="1"/>
  <c r="DS11" i="27"/>
  <c r="DT11" i="27" s="1"/>
  <c r="DS12" i="27"/>
  <c r="DT12" i="27" s="1"/>
  <c r="DS13" i="27"/>
  <c r="DT13" i="27" s="1"/>
  <c r="DS14" i="27"/>
  <c r="DT14" i="27" s="1"/>
  <c r="DS15" i="27"/>
  <c r="DT15" i="27" s="1"/>
  <c r="DS16" i="27"/>
  <c r="DT16" i="27" s="1"/>
  <c r="DS17" i="27"/>
  <c r="DT17" i="27" s="1"/>
  <c r="DS18" i="27"/>
  <c r="DT18" i="27" s="1"/>
  <c r="DS19" i="27"/>
  <c r="DT19" i="27" s="1"/>
  <c r="DS20" i="27"/>
  <c r="DT20" i="27" s="1"/>
  <c r="DS21" i="27"/>
  <c r="DT21" i="27" s="1"/>
  <c r="DS22" i="27"/>
  <c r="DT22" i="27" s="1"/>
  <c r="DS23" i="27"/>
  <c r="DT23" i="27" s="1"/>
  <c r="DS24" i="27"/>
  <c r="DT24" i="27" s="1"/>
  <c r="DS25" i="27"/>
  <c r="DT25" i="27" s="1"/>
  <c r="DS26" i="27"/>
  <c r="DT26" i="27" s="1"/>
  <c r="DS27" i="27"/>
  <c r="DT27" i="27" s="1"/>
  <c r="DS28" i="27"/>
  <c r="DT28" i="27" s="1"/>
  <c r="DS29" i="27"/>
  <c r="DT29" i="27" s="1"/>
  <c r="DS30" i="27"/>
  <c r="DT30" i="27" s="1"/>
  <c r="DS31" i="27"/>
  <c r="DT31" i="27" s="1"/>
  <c r="DS32" i="27"/>
  <c r="DT32" i="27" s="1"/>
  <c r="DS33" i="27"/>
  <c r="DT33" i="27" s="1"/>
  <c r="DS34" i="27"/>
  <c r="DT34" i="27" s="1"/>
  <c r="DS35" i="27"/>
  <c r="DT35" i="27" s="1"/>
  <c r="DS36" i="27"/>
  <c r="DT36" i="27" s="1"/>
  <c r="DS37" i="27"/>
  <c r="DT37" i="27" s="1"/>
  <c r="DS38" i="27"/>
  <c r="DT38" i="27" s="1"/>
  <c r="DS39" i="27"/>
  <c r="DT39" i="27" s="1"/>
  <c r="DS40" i="27"/>
  <c r="DT40" i="27" s="1"/>
  <c r="DS41" i="27"/>
  <c r="DT41" i="27" s="1"/>
  <c r="DS42" i="27"/>
  <c r="DT42" i="27" s="1"/>
  <c r="DS43" i="27"/>
  <c r="DT43" i="27" s="1"/>
  <c r="DS44" i="27"/>
  <c r="DT44" i="27" s="1"/>
  <c r="DS45" i="27"/>
  <c r="DT45" i="27" s="1"/>
  <c r="DS46" i="27"/>
  <c r="DT46" i="27" s="1"/>
  <c r="DS47" i="27"/>
  <c r="DT47" i="27" s="1"/>
  <c r="DS48" i="27"/>
  <c r="DT48" i="27" s="1"/>
  <c r="DS49" i="27"/>
  <c r="DT49" i="27" s="1"/>
  <c r="DS50" i="27"/>
  <c r="DT50" i="27" s="1"/>
  <c r="DS51" i="27"/>
  <c r="DT51" i="27" s="1"/>
  <c r="DS52" i="27"/>
  <c r="DT52" i="27" s="1"/>
  <c r="DV4" i="27"/>
  <c r="DW4" i="27" s="1"/>
  <c r="DV5" i="27"/>
  <c r="DW5" i="27" s="1"/>
  <c r="DV6" i="27"/>
  <c r="DV7" i="27"/>
  <c r="DW7" i="27" s="1"/>
  <c r="DV8" i="27"/>
  <c r="DW8" i="27" s="1"/>
  <c r="DV9" i="27"/>
  <c r="DW9" i="27" s="1"/>
  <c r="DV10" i="27"/>
  <c r="DV11" i="27"/>
  <c r="DW11" i="27" s="1"/>
  <c r="DV12" i="27"/>
  <c r="DW12" i="27" s="1"/>
  <c r="DV13" i="27"/>
  <c r="DW13" i="27" s="1"/>
  <c r="DV14" i="27"/>
  <c r="DW14" i="27" s="1"/>
  <c r="DV15" i="27"/>
  <c r="DW15" i="27" s="1"/>
  <c r="DV16" i="27"/>
  <c r="DW16" i="27" s="1"/>
  <c r="DV17" i="27"/>
  <c r="DW17" i="27" s="1"/>
  <c r="DV18" i="27"/>
  <c r="DW18" i="27" s="1"/>
  <c r="DV19" i="27"/>
  <c r="DW19" i="27" s="1"/>
  <c r="DV20" i="27"/>
  <c r="DW20" i="27" s="1"/>
  <c r="DV21" i="27"/>
  <c r="DW21" i="27" s="1"/>
  <c r="DV22" i="27"/>
  <c r="DW22" i="27" s="1"/>
  <c r="DV23" i="27"/>
  <c r="DW23" i="27" s="1"/>
  <c r="DV24" i="27"/>
  <c r="DW24" i="27" s="1"/>
  <c r="DV25" i="27"/>
  <c r="DW25" i="27" s="1"/>
  <c r="DV26" i="27"/>
  <c r="DW26" i="27" s="1"/>
  <c r="DV27" i="27"/>
  <c r="DW27" i="27" s="1"/>
  <c r="DV28" i="27"/>
  <c r="DW28" i="27" s="1"/>
  <c r="DV29" i="27"/>
  <c r="DW29" i="27" s="1"/>
  <c r="DV30" i="27"/>
  <c r="DW30" i="27" s="1"/>
  <c r="DV31" i="27"/>
  <c r="DW31" i="27" s="1"/>
  <c r="DV32" i="27"/>
  <c r="DW32" i="27" s="1"/>
  <c r="DV33" i="27"/>
  <c r="DW33" i="27" s="1"/>
  <c r="DV34" i="27"/>
  <c r="DW34" i="27" s="1"/>
  <c r="DV35" i="27"/>
  <c r="DW35" i="27" s="1"/>
  <c r="DV36" i="27"/>
  <c r="DW36" i="27" s="1"/>
  <c r="DV37" i="27"/>
  <c r="DW37" i="27" s="1"/>
  <c r="DV38" i="27"/>
  <c r="DW38" i="27" s="1"/>
  <c r="DV39" i="27"/>
  <c r="DW39" i="27" s="1"/>
  <c r="DV40" i="27"/>
  <c r="DW40" i="27" s="1"/>
  <c r="DV41" i="27"/>
  <c r="DW41" i="27" s="1"/>
  <c r="DV42" i="27"/>
  <c r="DW42" i="27" s="1"/>
  <c r="DV43" i="27"/>
  <c r="DW43" i="27" s="1"/>
  <c r="DV44" i="27"/>
  <c r="DW44" i="27" s="1"/>
  <c r="DV45" i="27"/>
  <c r="DW45" i="27" s="1"/>
  <c r="DV46" i="27"/>
  <c r="DW46" i="27" s="1"/>
  <c r="DV47" i="27"/>
  <c r="DW47" i="27" s="1"/>
  <c r="DV48" i="27"/>
  <c r="DW48" i="27" s="1"/>
  <c r="DV49" i="27"/>
  <c r="DW49" i="27" s="1"/>
  <c r="DV50" i="27"/>
  <c r="DW50" i="27" s="1"/>
  <c r="DV51" i="27"/>
  <c r="DW51" i="27" s="1"/>
  <c r="DV52" i="27"/>
  <c r="DW52" i="27" s="1"/>
  <c r="DY4" i="27"/>
  <c r="DZ4" i="27" s="1"/>
  <c r="DY5" i="27"/>
  <c r="DZ5" i="27" s="1"/>
  <c r="DY6" i="27"/>
  <c r="DZ6" i="27" s="1"/>
  <c r="DY7" i="27"/>
  <c r="DZ7" i="27" s="1"/>
  <c r="DY8" i="27"/>
  <c r="DZ8" i="27" s="1"/>
  <c r="DY9" i="27"/>
  <c r="DZ9" i="27" s="1"/>
  <c r="DY10" i="27"/>
  <c r="DZ10" i="27" s="1"/>
  <c r="DY11" i="27"/>
  <c r="DZ11" i="27" s="1"/>
  <c r="DY12" i="27"/>
  <c r="DZ12" i="27" s="1"/>
  <c r="DY13" i="27"/>
  <c r="DZ13" i="27" s="1"/>
  <c r="DY14" i="27"/>
  <c r="DZ14" i="27" s="1"/>
  <c r="DY15" i="27"/>
  <c r="DZ15" i="27" s="1"/>
  <c r="DY16" i="27"/>
  <c r="DZ16" i="27" s="1"/>
  <c r="DY17" i="27"/>
  <c r="DZ17" i="27" s="1"/>
  <c r="DY18" i="27"/>
  <c r="DZ18" i="27" s="1"/>
  <c r="DY19" i="27"/>
  <c r="DZ19" i="27" s="1"/>
  <c r="DY20" i="27"/>
  <c r="DZ20" i="27" s="1"/>
  <c r="DY21" i="27"/>
  <c r="DZ21" i="27" s="1"/>
  <c r="DY22" i="27"/>
  <c r="DZ22" i="27" s="1"/>
  <c r="DY23" i="27"/>
  <c r="DZ23" i="27" s="1"/>
  <c r="DY24" i="27"/>
  <c r="DZ24" i="27" s="1"/>
  <c r="DY25" i="27"/>
  <c r="DZ25" i="27" s="1"/>
  <c r="DY26" i="27"/>
  <c r="DZ26" i="27" s="1"/>
  <c r="DY27" i="27"/>
  <c r="DZ27" i="27" s="1"/>
  <c r="DY28" i="27"/>
  <c r="DZ28" i="27" s="1"/>
  <c r="DY29" i="27"/>
  <c r="DZ29" i="27" s="1"/>
  <c r="DY30" i="27"/>
  <c r="DZ30" i="27" s="1"/>
  <c r="DY31" i="27"/>
  <c r="DZ31" i="27" s="1"/>
  <c r="DY32" i="27"/>
  <c r="DZ32" i="27" s="1"/>
  <c r="DY33" i="27"/>
  <c r="DZ33" i="27" s="1"/>
  <c r="DY34" i="27"/>
  <c r="DZ34" i="27" s="1"/>
  <c r="DY35" i="27"/>
  <c r="DZ35" i="27" s="1"/>
  <c r="DY36" i="27"/>
  <c r="DZ36" i="27" s="1"/>
  <c r="DY37" i="27"/>
  <c r="DZ37" i="27" s="1"/>
  <c r="DY38" i="27"/>
  <c r="DZ38" i="27" s="1"/>
  <c r="DY39" i="27"/>
  <c r="DZ39" i="27" s="1"/>
  <c r="DY40" i="27"/>
  <c r="DZ40" i="27" s="1"/>
  <c r="DY41" i="27"/>
  <c r="DZ41" i="27" s="1"/>
  <c r="DY42" i="27"/>
  <c r="DZ42" i="27" s="1"/>
  <c r="DY43" i="27"/>
  <c r="DZ43" i="27" s="1"/>
  <c r="DY44" i="27"/>
  <c r="DZ44" i="27" s="1"/>
  <c r="DY45" i="27"/>
  <c r="DZ45" i="27" s="1"/>
  <c r="DY46" i="27"/>
  <c r="DZ46" i="27" s="1"/>
  <c r="DY47" i="27"/>
  <c r="DZ47" i="27" s="1"/>
  <c r="DY48" i="27"/>
  <c r="DZ48" i="27" s="1"/>
  <c r="DY49" i="27"/>
  <c r="DZ49" i="27" s="1"/>
  <c r="DY50" i="27"/>
  <c r="DZ50" i="27" s="1"/>
  <c r="DY51" i="27"/>
  <c r="DZ51" i="27" s="1"/>
  <c r="DY52" i="27"/>
  <c r="DZ52" i="27" s="1"/>
  <c r="EB4" i="27"/>
  <c r="EC4" i="27" s="1"/>
  <c r="EB5" i="27"/>
  <c r="EC5" i="27" s="1"/>
  <c r="EB6" i="27"/>
  <c r="EC6" i="27" s="1"/>
  <c r="EB7" i="27"/>
  <c r="EC7" i="27" s="1"/>
  <c r="EB8" i="27"/>
  <c r="EB9" i="27"/>
  <c r="EC9" i="27" s="1"/>
  <c r="EB10" i="27"/>
  <c r="EC10" i="27" s="1"/>
  <c r="EB11" i="27"/>
  <c r="EC11" i="27" s="1"/>
  <c r="EB12" i="27"/>
  <c r="EC12" i="27" s="1"/>
  <c r="EB13" i="27"/>
  <c r="EC13" i="27" s="1"/>
  <c r="EB14" i="27"/>
  <c r="EC14" i="27" s="1"/>
  <c r="EB15" i="27"/>
  <c r="EC15" i="27" s="1"/>
  <c r="EB16" i="27"/>
  <c r="EC16" i="27" s="1"/>
  <c r="EB17" i="27"/>
  <c r="EC17" i="27" s="1"/>
  <c r="EB18" i="27"/>
  <c r="EC18" i="27" s="1"/>
  <c r="EB19" i="27"/>
  <c r="EC19" i="27" s="1"/>
  <c r="EB20" i="27"/>
  <c r="EC20" i="27" s="1"/>
  <c r="EB21" i="27"/>
  <c r="EC21" i="27" s="1"/>
  <c r="EB22" i="27"/>
  <c r="EC22" i="27" s="1"/>
  <c r="EB23" i="27"/>
  <c r="EC23" i="27" s="1"/>
  <c r="EB24" i="27"/>
  <c r="EC24" i="27" s="1"/>
  <c r="EB25" i="27"/>
  <c r="EC25" i="27" s="1"/>
  <c r="EB26" i="27"/>
  <c r="EC26" i="27" s="1"/>
  <c r="EB27" i="27"/>
  <c r="EC27" i="27" s="1"/>
  <c r="EB28" i="27"/>
  <c r="EC28" i="27" s="1"/>
  <c r="EB29" i="27"/>
  <c r="EC29" i="27" s="1"/>
  <c r="EB30" i="27"/>
  <c r="EC30" i="27" s="1"/>
  <c r="EB31" i="27"/>
  <c r="EC31" i="27" s="1"/>
  <c r="EB32" i="27"/>
  <c r="EC32" i="27" s="1"/>
  <c r="EB33" i="27"/>
  <c r="EC33" i="27" s="1"/>
  <c r="EB34" i="27"/>
  <c r="EC34" i="27" s="1"/>
  <c r="EB35" i="27"/>
  <c r="EC35" i="27" s="1"/>
  <c r="EB36" i="27"/>
  <c r="EC36" i="27" s="1"/>
  <c r="EB37" i="27"/>
  <c r="EC37" i="27" s="1"/>
  <c r="EB38" i="27"/>
  <c r="EC38" i="27" s="1"/>
  <c r="EB39" i="27"/>
  <c r="EC39" i="27" s="1"/>
  <c r="EB40" i="27"/>
  <c r="EC40" i="27" s="1"/>
  <c r="EB41" i="27"/>
  <c r="EC41" i="27" s="1"/>
  <c r="EB42" i="27"/>
  <c r="EC42" i="27" s="1"/>
  <c r="EB43" i="27"/>
  <c r="EC43" i="27" s="1"/>
  <c r="EB44" i="27"/>
  <c r="EC44" i="27" s="1"/>
  <c r="EB45" i="27"/>
  <c r="EC45" i="27" s="1"/>
  <c r="EB46" i="27"/>
  <c r="EC46" i="27" s="1"/>
  <c r="EB47" i="27"/>
  <c r="EC47" i="27" s="1"/>
  <c r="EB48" i="27"/>
  <c r="EC48" i="27" s="1"/>
  <c r="EB49" i="27"/>
  <c r="EC49" i="27" s="1"/>
  <c r="EB50" i="27"/>
  <c r="EC50" i="27" s="1"/>
  <c r="EB51" i="27"/>
  <c r="EC51" i="27" s="1"/>
  <c r="EB52" i="27"/>
  <c r="EC52" i="27" s="1"/>
  <c r="EE4" i="27"/>
  <c r="EF4" i="27" s="1"/>
  <c r="EE5" i="27"/>
  <c r="EF5" i="27" s="1"/>
  <c r="EE6" i="27"/>
  <c r="EF6" i="27" s="1"/>
  <c r="EE7" i="27"/>
  <c r="EE8" i="27"/>
  <c r="EF8" i="27" s="1"/>
  <c r="EE9" i="27"/>
  <c r="EF9" i="27" s="1"/>
  <c r="EE10" i="27"/>
  <c r="EF10" i="27" s="1"/>
  <c r="EE11" i="27"/>
  <c r="EF11" i="27" s="1"/>
  <c r="EE12" i="27"/>
  <c r="EF12" i="27" s="1"/>
  <c r="EE13" i="27"/>
  <c r="EF13" i="27" s="1"/>
  <c r="EE14" i="27"/>
  <c r="EF14" i="27" s="1"/>
  <c r="EE15" i="27"/>
  <c r="EF15" i="27" s="1"/>
  <c r="EE16" i="27"/>
  <c r="EF16" i="27" s="1"/>
  <c r="EE17" i="27"/>
  <c r="EF17" i="27" s="1"/>
  <c r="EE18" i="27"/>
  <c r="EF18" i="27" s="1"/>
  <c r="EE19" i="27"/>
  <c r="EF19" i="27" s="1"/>
  <c r="EE20" i="27"/>
  <c r="EF20" i="27" s="1"/>
  <c r="EE21" i="27"/>
  <c r="EF21" i="27" s="1"/>
  <c r="EE22" i="27"/>
  <c r="EF22" i="27" s="1"/>
  <c r="EE23" i="27"/>
  <c r="EF23" i="27" s="1"/>
  <c r="EE24" i="27"/>
  <c r="EF24" i="27" s="1"/>
  <c r="EE25" i="27"/>
  <c r="EF25" i="27" s="1"/>
  <c r="EE26" i="27"/>
  <c r="EF26" i="27" s="1"/>
  <c r="EE27" i="27"/>
  <c r="EF27" i="27" s="1"/>
  <c r="EE28" i="27"/>
  <c r="EF28" i="27" s="1"/>
  <c r="EE29" i="27"/>
  <c r="EF29" i="27" s="1"/>
  <c r="EE30" i="27"/>
  <c r="EF30" i="27" s="1"/>
  <c r="EE31" i="27"/>
  <c r="EF31" i="27" s="1"/>
  <c r="EE32" i="27"/>
  <c r="EF32" i="27" s="1"/>
  <c r="EE33" i="27"/>
  <c r="EF33" i="27" s="1"/>
  <c r="EE34" i="27"/>
  <c r="EF34" i="27" s="1"/>
  <c r="EE35" i="27"/>
  <c r="EF35" i="27" s="1"/>
  <c r="EE36" i="27"/>
  <c r="EF36" i="27" s="1"/>
  <c r="EE37" i="27"/>
  <c r="EF37" i="27" s="1"/>
  <c r="EE38" i="27"/>
  <c r="EF38" i="27" s="1"/>
  <c r="EE39" i="27"/>
  <c r="EF39" i="27" s="1"/>
  <c r="EE40" i="27"/>
  <c r="EF40" i="27" s="1"/>
  <c r="EE41" i="27"/>
  <c r="EF41" i="27" s="1"/>
  <c r="EE42" i="27"/>
  <c r="EF42" i="27" s="1"/>
  <c r="EE43" i="27"/>
  <c r="EF43" i="27" s="1"/>
  <c r="EE44" i="27"/>
  <c r="EF44" i="27" s="1"/>
  <c r="EE45" i="27"/>
  <c r="EF45" i="27" s="1"/>
  <c r="EE46" i="27"/>
  <c r="EF46" i="27" s="1"/>
  <c r="EE47" i="27"/>
  <c r="EF47" i="27" s="1"/>
  <c r="EE48" i="27"/>
  <c r="EF48" i="27" s="1"/>
  <c r="EE49" i="27"/>
  <c r="EF49" i="27" s="1"/>
  <c r="EE50" i="27"/>
  <c r="EF50" i="27" s="1"/>
  <c r="EE51" i="27"/>
  <c r="EF51" i="27" s="1"/>
  <c r="EE52" i="27"/>
  <c r="EF52" i="27" s="1"/>
  <c r="EH4" i="27"/>
  <c r="EI4" i="27" s="1"/>
  <c r="EH5" i="27"/>
  <c r="EI5" i="27" s="1"/>
  <c r="EH6" i="27"/>
  <c r="EI6" i="27" s="1"/>
  <c r="EH7" i="27"/>
  <c r="EI7" i="27" s="1"/>
  <c r="EH8" i="27"/>
  <c r="EI8" i="27" s="1"/>
  <c r="EH9" i="27"/>
  <c r="EI9" i="27" s="1"/>
  <c r="EH10" i="27"/>
  <c r="EH11" i="27"/>
  <c r="EI11" i="27" s="1"/>
  <c r="EH12" i="27"/>
  <c r="EI12" i="27" s="1"/>
  <c r="EH13" i="27"/>
  <c r="EI13" i="27" s="1"/>
  <c r="EH14" i="27"/>
  <c r="EI14" i="27" s="1"/>
  <c r="EH15" i="27"/>
  <c r="EI15" i="27" s="1"/>
  <c r="EH16" i="27"/>
  <c r="EI16" i="27" s="1"/>
  <c r="EH17" i="27"/>
  <c r="EI17" i="27" s="1"/>
  <c r="EH18" i="27"/>
  <c r="EI18" i="27" s="1"/>
  <c r="EH19" i="27"/>
  <c r="EI19" i="27" s="1"/>
  <c r="EH20" i="27"/>
  <c r="EI20" i="27" s="1"/>
  <c r="EH21" i="27"/>
  <c r="EI21" i="27" s="1"/>
  <c r="EH22" i="27"/>
  <c r="EI22" i="27" s="1"/>
  <c r="EH23" i="27"/>
  <c r="EI23" i="27" s="1"/>
  <c r="EH24" i="27"/>
  <c r="EI24" i="27" s="1"/>
  <c r="EH25" i="27"/>
  <c r="EI25" i="27" s="1"/>
  <c r="EH26" i="27"/>
  <c r="EI26" i="27" s="1"/>
  <c r="EH27" i="27"/>
  <c r="EI27" i="27" s="1"/>
  <c r="EH28" i="27"/>
  <c r="EI28" i="27" s="1"/>
  <c r="EH29" i="27"/>
  <c r="EI29" i="27" s="1"/>
  <c r="EH30" i="27"/>
  <c r="EI30" i="27" s="1"/>
  <c r="EH31" i="27"/>
  <c r="EI31" i="27" s="1"/>
  <c r="EH32" i="27"/>
  <c r="EI32" i="27" s="1"/>
  <c r="EH33" i="27"/>
  <c r="EI33" i="27" s="1"/>
  <c r="EH34" i="27"/>
  <c r="EI34" i="27" s="1"/>
  <c r="EH35" i="27"/>
  <c r="EI35" i="27" s="1"/>
  <c r="EH36" i="27"/>
  <c r="EI36" i="27" s="1"/>
  <c r="EH37" i="27"/>
  <c r="EI37" i="27" s="1"/>
  <c r="EH38" i="27"/>
  <c r="EI38" i="27" s="1"/>
  <c r="EH39" i="27"/>
  <c r="EI39" i="27" s="1"/>
  <c r="EH40" i="27"/>
  <c r="EI40" i="27" s="1"/>
  <c r="EH41" i="27"/>
  <c r="EI41" i="27" s="1"/>
  <c r="EH42" i="27"/>
  <c r="EI42" i="27" s="1"/>
  <c r="EH43" i="27"/>
  <c r="EI43" i="27" s="1"/>
  <c r="EH44" i="27"/>
  <c r="EI44" i="27" s="1"/>
  <c r="EH45" i="27"/>
  <c r="EI45" i="27" s="1"/>
  <c r="EH46" i="27"/>
  <c r="EI46" i="27" s="1"/>
  <c r="EH47" i="27"/>
  <c r="EI47" i="27" s="1"/>
  <c r="EH48" i="27"/>
  <c r="EI48" i="27" s="1"/>
  <c r="EH49" i="27"/>
  <c r="EI49" i="27" s="1"/>
  <c r="EH50" i="27"/>
  <c r="EI50" i="27" s="1"/>
  <c r="EH51" i="27"/>
  <c r="EI51" i="27" s="1"/>
  <c r="EH52" i="27"/>
  <c r="EI52" i="27" s="1"/>
  <c r="EK4" i="27"/>
  <c r="EL4" i="27" s="1"/>
  <c r="EK5" i="27"/>
  <c r="EL5" i="27" s="1"/>
  <c r="EK6" i="27"/>
  <c r="EL6" i="27" s="1"/>
  <c r="EK7" i="27"/>
  <c r="EL7" i="27" s="1"/>
  <c r="EK8" i="27"/>
  <c r="EL8" i="27" s="1"/>
  <c r="EK9" i="27"/>
  <c r="EL9" i="27" s="1"/>
  <c r="EK10" i="27"/>
  <c r="EL10" i="27" s="1"/>
  <c r="EK11" i="27"/>
  <c r="EL11" i="27" s="1"/>
  <c r="EK12" i="27"/>
  <c r="EL12" i="27" s="1"/>
  <c r="EK13" i="27"/>
  <c r="EL13" i="27" s="1"/>
  <c r="EK14" i="27"/>
  <c r="EL14" i="27" s="1"/>
  <c r="EK15" i="27"/>
  <c r="EL15" i="27" s="1"/>
  <c r="EK16" i="27"/>
  <c r="EL16" i="27" s="1"/>
  <c r="EK17" i="27"/>
  <c r="EL17" i="27" s="1"/>
  <c r="EK18" i="27"/>
  <c r="EL18" i="27" s="1"/>
  <c r="EK19" i="27"/>
  <c r="EL19" i="27" s="1"/>
  <c r="EK20" i="27"/>
  <c r="EL20" i="27" s="1"/>
  <c r="EK21" i="27"/>
  <c r="EL21" i="27" s="1"/>
  <c r="EK22" i="27"/>
  <c r="EL22" i="27" s="1"/>
  <c r="EK23" i="27"/>
  <c r="EL23" i="27" s="1"/>
  <c r="EK24" i="27"/>
  <c r="EL24" i="27" s="1"/>
  <c r="EK25" i="27"/>
  <c r="EL25" i="27" s="1"/>
  <c r="EK26" i="27"/>
  <c r="EL26" i="27" s="1"/>
  <c r="EK27" i="27"/>
  <c r="EL27" i="27" s="1"/>
  <c r="EK28" i="27"/>
  <c r="EL28" i="27" s="1"/>
  <c r="EK29" i="27"/>
  <c r="EL29" i="27" s="1"/>
  <c r="EK30" i="27"/>
  <c r="EL30" i="27" s="1"/>
  <c r="EK31" i="27"/>
  <c r="EL31" i="27" s="1"/>
  <c r="EK32" i="27"/>
  <c r="EL32" i="27" s="1"/>
  <c r="EK33" i="27"/>
  <c r="EL33" i="27" s="1"/>
  <c r="EK34" i="27"/>
  <c r="EL34" i="27" s="1"/>
  <c r="EK35" i="27"/>
  <c r="EL35" i="27" s="1"/>
  <c r="EK36" i="27"/>
  <c r="EL36" i="27" s="1"/>
  <c r="EK37" i="27"/>
  <c r="EL37" i="27" s="1"/>
  <c r="EK38" i="27"/>
  <c r="EL38" i="27" s="1"/>
  <c r="EK39" i="27"/>
  <c r="EL39" i="27" s="1"/>
  <c r="EK40" i="27"/>
  <c r="EL40" i="27" s="1"/>
  <c r="EK41" i="27"/>
  <c r="EL41" i="27" s="1"/>
  <c r="EK42" i="27"/>
  <c r="EL42" i="27" s="1"/>
  <c r="EK43" i="27"/>
  <c r="EL43" i="27" s="1"/>
  <c r="EK44" i="27"/>
  <c r="EL44" i="27" s="1"/>
  <c r="EK45" i="27"/>
  <c r="EL45" i="27" s="1"/>
  <c r="EK46" i="27"/>
  <c r="EL46" i="27" s="1"/>
  <c r="EK47" i="27"/>
  <c r="EL47" i="27" s="1"/>
  <c r="EK48" i="27"/>
  <c r="EL48" i="27" s="1"/>
  <c r="EK49" i="27"/>
  <c r="EL49" i="27" s="1"/>
  <c r="EK50" i="27"/>
  <c r="EL50" i="27" s="1"/>
  <c r="EK51" i="27"/>
  <c r="EL51" i="27" s="1"/>
  <c r="EK52" i="27"/>
  <c r="EL52" i="27" s="1"/>
  <c r="EN4" i="27"/>
  <c r="EO4" i="27" s="1"/>
  <c r="EN5" i="27"/>
  <c r="EO5" i="27" s="1"/>
  <c r="EN6" i="27"/>
  <c r="EO6" i="27" s="1"/>
  <c r="EN7" i="27"/>
  <c r="EO7" i="27" s="1"/>
  <c r="EN8" i="27"/>
  <c r="EO8" i="27" s="1"/>
  <c r="EN9" i="27"/>
  <c r="EO9" i="27" s="1"/>
  <c r="EN10" i="27"/>
  <c r="EO10" i="27" s="1"/>
  <c r="EN11" i="27"/>
  <c r="EO11" i="27" s="1"/>
  <c r="EN12" i="27"/>
  <c r="EO12" i="27" s="1"/>
  <c r="EN13" i="27"/>
  <c r="EO13" i="27" s="1"/>
  <c r="EN14" i="27"/>
  <c r="EO14" i="27" s="1"/>
  <c r="EN15" i="27"/>
  <c r="EO15" i="27" s="1"/>
  <c r="EN16" i="27"/>
  <c r="EO16" i="27" s="1"/>
  <c r="EN17" i="27"/>
  <c r="EO17" i="27" s="1"/>
  <c r="EN18" i="27"/>
  <c r="EO18" i="27" s="1"/>
  <c r="EN19" i="27"/>
  <c r="EO19" i="27" s="1"/>
  <c r="EN20" i="27"/>
  <c r="EO20" i="27" s="1"/>
  <c r="EN21" i="27"/>
  <c r="EO21" i="27" s="1"/>
  <c r="EN22" i="27"/>
  <c r="EO22" i="27" s="1"/>
  <c r="EN23" i="27"/>
  <c r="EO23" i="27" s="1"/>
  <c r="EN24" i="27"/>
  <c r="EO24" i="27" s="1"/>
  <c r="EN25" i="27"/>
  <c r="EO25" i="27" s="1"/>
  <c r="EN26" i="27"/>
  <c r="EO26" i="27" s="1"/>
  <c r="EN27" i="27"/>
  <c r="EO27" i="27" s="1"/>
  <c r="EN28" i="27"/>
  <c r="EO28" i="27" s="1"/>
  <c r="EN29" i="27"/>
  <c r="EO29" i="27" s="1"/>
  <c r="EN30" i="27"/>
  <c r="EO30" i="27" s="1"/>
  <c r="EN31" i="27"/>
  <c r="EO31" i="27" s="1"/>
  <c r="EN32" i="27"/>
  <c r="EO32" i="27" s="1"/>
  <c r="EN33" i="27"/>
  <c r="EO33" i="27" s="1"/>
  <c r="EN34" i="27"/>
  <c r="EO34" i="27" s="1"/>
  <c r="EN35" i="27"/>
  <c r="EO35" i="27" s="1"/>
  <c r="EN36" i="27"/>
  <c r="EO36" i="27" s="1"/>
  <c r="EN37" i="27"/>
  <c r="EO37" i="27" s="1"/>
  <c r="EN38" i="27"/>
  <c r="EO38" i="27" s="1"/>
  <c r="EN39" i="27"/>
  <c r="EO39" i="27" s="1"/>
  <c r="EN40" i="27"/>
  <c r="EO40" i="27" s="1"/>
  <c r="EN41" i="27"/>
  <c r="EO41" i="27" s="1"/>
  <c r="EN42" i="27"/>
  <c r="EO42" i="27" s="1"/>
  <c r="EN43" i="27"/>
  <c r="EO43" i="27" s="1"/>
  <c r="EN44" i="27"/>
  <c r="EO44" i="27" s="1"/>
  <c r="EN45" i="27"/>
  <c r="EO45" i="27" s="1"/>
  <c r="EN46" i="27"/>
  <c r="EO46" i="27" s="1"/>
  <c r="EN47" i="27"/>
  <c r="EO47" i="27" s="1"/>
  <c r="EN48" i="27"/>
  <c r="EO48" i="27" s="1"/>
  <c r="EN49" i="27"/>
  <c r="EO49" i="27" s="1"/>
  <c r="EN50" i="27"/>
  <c r="EO50" i="27" s="1"/>
  <c r="EN51" i="27"/>
  <c r="EO51" i="27" s="1"/>
  <c r="EN52" i="27"/>
  <c r="EO52" i="27" s="1"/>
  <c r="B3" i="32"/>
  <c r="B4" i="32"/>
  <c r="B5" i="32"/>
  <c r="B6" i="32"/>
  <c r="B7" i="32"/>
  <c r="B8" i="32"/>
  <c r="B9" i="32"/>
  <c r="B10" i="32"/>
  <c r="B11" i="32"/>
  <c r="B12" i="32"/>
  <c r="B13" i="32"/>
  <c r="B14" i="32"/>
  <c r="B15" i="32"/>
  <c r="B16" i="32"/>
  <c r="B17" i="32"/>
  <c r="B18" i="32"/>
  <c r="B19" i="32"/>
  <c r="B20" i="32"/>
  <c r="B21" i="32"/>
  <c r="B22" i="32"/>
  <c r="B23" i="32"/>
  <c r="B24" i="32"/>
  <c r="B25" i="32"/>
  <c r="B26" i="32"/>
  <c r="B27" i="32"/>
  <c r="B28" i="32"/>
  <c r="B29" i="32"/>
  <c r="B30" i="32"/>
  <c r="B31" i="32"/>
  <c r="B32" i="32"/>
  <c r="B33" i="32"/>
  <c r="B34" i="32"/>
  <c r="B35" i="32"/>
  <c r="B36" i="32"/>
  <c r="B37" i="32"/>
  <c r="B38" i="32"/>
  <c r="B39" i="32"/>
  <c r="B40" i="32"/>
  <c r="B41" i="32"/>
  <c r="B42" i="32"/>
  <c r="B43" i="32"/>
  <c r="B44" i="32"/>
  <c r="B45" i="32"/>
  <c r="B46" i="32"/>
  <c r="B47" i="32"/>
  <c r="B48" i="32"/>
  <c r="B49" i="32"/>
  <c r="B50" i="32"/>
  <c r="B51" i="32"/>
  <c r="C13" i="25"/>
  <c r="F2" i="32" s="1"/>
  <c r="L3" i="27" s="1"/>
  <c r="C11" i="25"/>
  <c r="K4" i="27" s="1"/>
  <c r="C9" i="25"/>
  <c r="D2" i="32" s="1"/>
  <c r="F3" i="27" s="1"/>
  <c r="C7" i="25"/>
  <c r="B3" i="27"/>
  <c r="B3" i="28" s="1"/>
  <c r="B4" i="17"/>
  <c r="D4" i="17"/>
  <c r="B5" i="17"/>
  <c r="D5" i="17"/>
  <c r="Q24" i="1"/>
  <c r="B6" i="1"/>
  <c r="A4" i="3" s="1"/>
  <c r="F6" i="1"/>
  <c r="B7" i="1"/>
  <c r="A5" i="3" s="1"/>
  <c r="F7" i="1"/>
  <c r="E5" i="3" s="1"/>
  <c r="B8" i="1"/>
  <c r="A6" i="3" s="1"/>
  <c r="F8" i="1"/>
  <c r="E6" i="3" s="1"/>
  <c r="B9" i="1"/>
  <c r="A7" i="3" s="1"/>
  <c r="F9" i="1"/>
  <c r="E7" i="3" s="1"/>
  <c r="B10" i="1"/>
  <c r="A8" i="3" s="1"/>
  <c r="F10" i="1"/>
  <c r="E8" i="3" s="1"/>
  <c r="B11" i="1"/>
  <c r="A9" i="3" s="1"/>
  <c r="F11" i="1"/>
  <c r="E9" i="3" s="1"/>
  <c r="G2" i="3"/>
  <c r="F16" i="3" s="1"/>
  <c r="E4" i="3"/>
  <c r="B8" i="3"/>
  <c r="D8" i="3"/>
  <c r="B9" i="3"/>
  <c r="D9" i="3"/>
  <c r="N2" i="3"/>
  <c r="F17" i="3" s="1"/>
  <c r="U2" i="3"/>
  <c r="F18" i="3" s="1"/>
  <c r="O18" i="3" s="1"/>
  <c r="AB2" i="3"/>
  <c r="F19" i="3" s="1"/>
  <c r="O19" i="3" s="1"/>
  <c r="S19" i="3" s="1"/>
  <c r="R24" i="1"/>
  <c r="Q25" i="1" s="1"/>
  <c r="Q24" i="4"/>
  <c r="B6" i="4"/>
  <c r="F6" i="4"/>
  <c r="E4" i="5" s="1"/>
  <c r="B7" i="4"/>
  <c r="A5" i="5" s="1"/>
  <c r="F7" i="4"/>
  <c r="E5" i="5" s="1"/>
  <c r="B8" i="4"/>
  <c r="A6" i="5" s="1"/>
  <c r="F8" i="4"/>
  <c r="E6" i="5" s="1"/>
  <c r="B9" i="4"/>
  <c r="A7" i="5" s="1"/>
  <c r="F9" i="4"/>
  <c r="E7" i="5" s="1"/>
  <c r="B10" i="4"/>
  <c r="F10" i="4"/>
  <c r="E8" i="5" s="1"/>
  <c r="B11" i="4"/>
  <c r="A9" i="5" s="1"/>
  <c r="F11" i="4"/>
  <c r="E9" i="5" s="1"/>
  <c r="A4" i="5"/>
  <c r="G2" i="5"/>
  <c r="F16" i="5" s="1"/>
  <c r="B4" i="5"/>
  <c r="D4" i="5"/>
  <c r="B5" i="5"/>
  <c r="D5" i="5"/>
  <c r="B6" i="5"/>
  <c r="D6" i="5"/>
  <c r="B7" i="5"/>
  <c r="D7" i="5"/>
  <c r="A8" i="5"/>
  <c r="B8" i="5"/>
  <c r="D8" i="5"/>
  <c r="B9" i="5"/>
  <c r="D9" i="5"/>
  <c r="N2" i="5"/>
  <c r="F17" i="5" s="1"/>
  <c r="U2" i="5"/>
  <c r="F18" i="5" s="1"/>
  <c r="O18" i="5" s="1"/>
  <c r="AB2" i="5"/>
  <c r="F19" i="5" s="1"/>
  <c r="O19" i="5" s="1"/>
  <c r="R24" i="4"/>
  <c r="Q25" i="4" s="1"/>
  <c r="Q24" i="6"/>
  <c r="B6" i="6"/>
  <c r="A4" i="7" s="1"/>
  <c r="F6" i="6"/>
  <c r="E4" i="7" s="1"/>
  <c r="B7" i="6"/>
  <c r="A5" i="7" s="1"/>
  <c r="F7" i="6"/>
  <c r="E5" i="7" s="1"/>
  <c r="B8" i="6"/>
  <c r="A6" i="7" s="1"/>
  <c r="F8" i="6"/>
  <c r="E6" i="7" s="1"/>
  <c r="B9" i="6"/>
  <c r="A7" i="7" s="1"/>
  <c r="F9" i="6"/>
  <c r="E7" i="7" s="1"/>
  <c r="B10" i="6"/>
  <c r="A8" i="7" s="1"/>
  <c r="F10" i="6"/>
  <c r="E8" i="7" s="1"/>
  <c r="B11" i="6"/>
  <c r="A9" i="7" s="1"/>
  <c r="F11" i="6"/>
  <c r="E9" i="7" s="1"/>
  <c r="G2" i="7"/>
  <c r="B4" i="7"/>
  <c r="D4" i="7"/>
  <c r="B5" i="7"/>
  <c r="D5" i="7"/>
  <c r="B6" i="7"/>
  <c r="D6" i="7"/>
  <c r="B7" i="7"/>
  <c r="D7" i="7"/>
  <c r="B8" i="7"/>
  <c r="D8" i="7"/>
  <c r="B9" i="7"/>
  <c r="D9" i="7"/>
  <c r="N2" i="7"/>
  <c r="F17" i="7" s="1"/>
  <c r="F16" i="7"/>
  <c r="U2" i="7"/>
  <c r="F18" i="7" s="1"/>
  <c r="O18" i="7" s="1"/>
  <c r="AB2" i="7"/>
  <c r="F19" i="7" s="1"/>
  <c r="O19" i="7" s="1"/>
  <c r="R24" i="6"/>
  <c r="Q25" i="6" s="1"/>
  <c r="Q24" i="8"/>
  <c r="B6" i="8"/>
  <c r="A4" i="9" s="1"/>
  <c r="F6" i="8"/>
  <c r="E4" i="9" s="1"/>
  <c r="B7" i="8"/>
  <c r="F7" i="8"/>
  <c r="E5" i="9" s="1"/>
  <c r="B8" i="8"/>
  <c r="A6" i="9" s="1"/>
  <c r="F8" i="8"/>
  <c r="E6" i="9" s="1"/>
  <c r="B9" i="8"/>
  <c r="A7" i="9" s="1"/>
  <c r="F9" i="8"/>
  <c r="E7" i="9" s="1"/>
  <c r="B10" i="8"/>
  <c r="A8" i="9" s="1"/>
  <c r="F10" i="8"/>
  <c r="E8" i="9" s="1"/>
  <c r="B11" i="8"/>
  <c r="A9" i="9" s="1"/>
  <c r="F11" i="8"/>
  <c r="E9" i="9" s="1"/>
  <c r="G2" i="9"/>
  <c r="F16" i="9" s="1"/>
  <c r="B4" i="9"/>
  <c r="D4" i="9"/>
  <c r="A5" i="9"/>
  <c r="B5" i="9"/>
  <c r="D5" i="9"/>
  <c r="B6" i="9"/>
  <c r="D6" i="9"/>
  <c r="B7" i="9"/>
  <c r="D7" i="9"/>
  <c r="B8" i="9"/>
  <c r="D8" i="9"/>
  <c r="B9" i="9"/>
  <c r="D9" i="9"/>
  <c r="N2" i="9"/>
  <c r="F17" i="9" s="1"/>
  <c r="U2" i="9"/>
  <c r="F18" i="9" s="1"/>
  <c r="O18" i="9" s="1"/>
  <c r="AB2" i="9"/>
  <c r="F19" i="9" s="1"/>
  <c r="O19" i="9" s="1"/>
  <c r="R24" i="8"/>
  <c r="Q25" i="8" s="1"/>
  <c r="Q24" i="11"/>
  <c r="L6" i="11" s="1"/>
  <c r="A6" i="11" s="1"/>
  <c r="B6" i="11"/>
  <c r="A4" i="10" s="1"/>
  <c r="F6" i="11"/>
  <c r="E4" i="10" s="1"/>
  <c r="B7" i="11"/>
  <c r="A5" i="10" s="1"/>
  <c r="F7" i="11"/>
  <c r="E5" i="10" s="1"/>
  <c r="B8" i="11"/>
  <c r="A6" i="10" s="1"/>
  <c r="F8" i="11"/>
  <c r="E6" i="10" s="1"/>
  <c r="B9" i="11"/>
  <c r="A7" i="10" s="1"/>
  <c r="F9" i="11"/>
  <c r="E7" i="10" s="1"/>
  <c r="B10" i="11"/>
  <c r="A8" i="10" s="1"/>
  <c r="F10" i="11"/>
  <c r="E8" i="10" s="1"/>
  <c r="B11" i="11"/>
  <c r="A9" i="10" s="1"/>
  <c r="F11" i="11"/>
  <c r="E9" i="10" s="1"/>
  <c r="G2" i="10"/>
  <c r="F16" i="10" s="1"/>
  <c r="B4" i="10"/>
  <c r="D4" i="10"/>
  <c r="B5" i="10"/>
  <c r="D5" i="10"/>
  <c r="B6" i="10"/>
  <c r="D6" i="10"/>
  <c r="B7" i="10"/>
  <c r="D7" i="10"/>
  <c r="B8" i="10"/>
  <c r="D8" i="10"/>
  <c r="B9" i="10"/>
  <c r="D9" i="10"/>
  <c r="N2" i="10"/>
  <c r="F17" i="10" s="1"/>
  <c r="U2" i="10"/>
  <c r="F18" i="10" s="1"/>
  <c r="O18" i="10" s="1"/>
  <c r="AB2" i="10"/>
  <c r="F19" i="10" s="1"/>
  <c r="O19" i="10" s="1"/>
  <c r="R24" i="11"/>
  <c r="Q25" i="11" s="1"/>
  <c r="Q24" i="12"/>
  <c r="L6" i="12" s="1"/>
  <c r="A6" i="12" s="1"/>
  <c r="B6" i="12"/>
  <c r="F6" i="12"/>
  <c r="E4" i="13" s="1"/>
  <c r="B7" i="12"/>
  <c r="A5" i="13" s="1"/>
  <c r="F7" i="12"/>
  <c r="E5" i="13" s="1"/>
  <c r="B8" i="12"/>
  <c r="F8" i="12"/>
  <c r="E6" i="13" s="1"/>
  <c r="B9" i="12"/>
  <c r="A7" i="13" s="1"/>
  <c r="F9" i="12"/>
  <c r="E7" i="13" s="1"/>
  <c r="B10" i="12"/>
  <c r="A8" i="13" s="1"/>
  <c r="F10" i="12"/>
  <c r="E8" i="13" s="1"/>
  <c r="B11" i="12"/>
  <c r="A9" i="13" s="1"/>
  <c r="F11" i="12"/>
  <c r="E9" i="13" s="1"/>
  <c r="A4" i="13"/>
  <c r="G2" i="13"/>
  <c r="F16" i="13" s="1"/>
  <c r="B4" i="13"/>
  <c r="D4" i="13"/>
  <c r="B5" i="13"/>
  <c r="D5" i="13"/>
  <c r="A6" i="13"/>
  <c r="B6" i="13"/>
  <c r="D6" i="13"/>
  <c r="B7" i="13"/>
  <c r="D7" i="13"/>
  <c r="B8" i="13"/>
  <c r="D8" i="13"/>
  <c r="B9" i="13"/>
  <c r="D9" i="13"/>
  <c r="N2" i="13"/>
  <c r="U2" i="13"/>
  <c r="F18" i="13" s="1"/>
  <c r="O18" i="13" s="1"/>
  <c r="AB2" i="13"/>
  <c r="F19" i="13" s="1"/>
  <c r="O19" i="13" s="1"/>
  <c r="R24" i="12"/>
  <c r="Q24" i="14"/>
  <c r="B6" i="14"/>
  <c r="A4" i="15" s="1"/>
  <c r="F6" i="14"/>
  <c r="E4" i="15" s="1"/>
  <c r="B7" i="14"/>
  <c r="F7" i="14"/>
  <c r="E5" i="15" s="1"/>
  <c r="B8" i="14"/>
  <c r="A6" i="15" s="1"/>
  <c r="F8" i="14"/>
  <c r="E6" i="15" s="1"/>
  <c r="B9" i="14"/>
  <c r="A7" i="15" s="1"/>
  <c r="F9" i="14"/>
  <c r="E7" i="15" s="1"/>
  <c r="B10" i="14"/>
  <c r="A8" i="15" s="1"/>
  <c r="F10" i="14"/>
  <c r="E8" i="15" s="1"/>
  <c r="B11" i="14"/>
  <c r="A9" i="15" s="1"/>
  <c r="F11" i="14"/>
  <c r="E9" i="15" s="1"/>
  <c r="G2" i="15"/>
  <c r="F16" i="15" s="1"/>
  <c r="B4" i="15"/>
  <c r="D4" i="15"/>
  <c r="A5" i="15"/>
  <c r="B5" i="15"/>
  <c r="D5" i="15"/>
  <c r="B6" i="15"/>
  <c r="D6" i="15"/>
  <c r="B7" i="15"/>
  <c r="D7" i="15"/>
  <c r="B8" i="15"/>
  <c r="D8" i="15"/>
  <c r="B9" i="15"/>
  <c r="D9" i="15"/>
  <c r="N2" i="15"/>
  <c r="F17" i="15" s="1"/>
  <c r="U2" i="15"/>
  <c r="AB2" i="15"/>
  <c r="R24" i="14"/>
  <c r="Q25" i="14" s="1"/>
  <c r="Q24" i="16"/>
  <c r="L6" i="16" s="1"/>
  <c r="A6" i="16" s="1"/>
  <c r="B6" i="16"/>
  <c r="A4" i="17" s="1"/>
  <c r="F6" i="16"/>
  <c r="E4" i="17" s="1"/>
  <c r="B7" i="16"/>
  <c r="A5" i="17" s="1"/>
  <c r="F7" i="16"/>
  <c r="E5" i="17" s="1"/>
  <c r="B8" i="16"/>
  <c r="F8" i="16"/>
  <c r="E6" i="17" s="1"/>
  <c r="B9" i="16"/>
  <c r="A7" i="17" s="1"/>
  <c r="F9" i="16"/>
  <c r="E7" i="17" s="1"/>
  <c r="B10" i="16"/>
  <c r="A8" i="17" s="1"/>
  <c r="F10" i="16"/>
  <c r="E8" i="17" s="1"/>
  <c r="B11" i="16"/>
  <c r="A9" i="17" s="1"/>
  <c r="F11" i="16"/>
  <c r="E9" i="17" s="1"/>
  <c r="G2" i="17"/>
  <c r="F16" i="17" s="1"/>
  <c r="A6" i="17"/>
  <c r="B6" i="17"/>
  <c r="D6" i="17"/>
  <c r="B7" i="17"/>
  <c r="D7" i="17"/>
  <c r="B8" i="17"/>
  <c r="D8" i="17"/>
  <c r="B9" i="17"/>
  <c r="D9" i="17"/>
  <c r="N2" i="17"/>
  <c r="F17" i="17" s="1"/>
  <c r="U2" i="17"/>
  <c r="F18" i="17" s="1"/>
  <c r="O18" i="17" s="1"/>
  <c r="AB2" i="17"/>
  <c r="R24" i="16"/>
  <c r="Q25" i="16" s="1"/>
  <c r="L4" i="19"/>
  <c r="E12" i="19" s="1"/>
  <c r="A12" i="19" s="1"/>
  <c r="M4" i="19"/>
  <c r="R26" i="19" s="1"/>
  <c r="L4" i="20"/>
  <c r="E20" i="20" s="1"/>
  <c r="A20" i="20" s="1"/>
  <c r="M4" i="20"/>
  <c r="R23" i="20" s="1"/>
  <c r="L4" i="21"/>
  <c r="E8" i="21" s="1"/>
  <c r="A8" i="21" s="1"/>
  <c r="M4" i="21"/>
  <c r="R23" i="21" s="1"/>
  <c r="L4" i="22"/>
  <c r="E16" i="22" s="1"/>
  <c r="A16" i="22" s="1"/>
  <c r="M4" i="22"/>
  <c r="R27" i="22" s="1"/>
  <c r="B7" i="25"/>
  <c r="B11" i="25" s="1"/>
  <c r="I2" i="27" s="1"/>
  <c r="E7" i="25"/>
  <c r="F7" i="25"/>
  <c r="B17" i="25" s="1"/>
  <c r="R2" i="27" s="1"/>
  <c r="I7" i="25"/>
  <c r="J7" i="25"/>
  <c r="W7" i="27" s="1"/>
  <c r="L7" i="25"/>
  <c r="M7" i="25"/>
  <c r="I17" i="25" s="1"/>
  <c r="AJ2" i="27" s="1"/>
  <c r="Q7" i="25"/>
  <c r="Q11" i="25" s="1"/>
  <c r="AS2" i="27" s="1"/>
  <c r="R7" i="25"/>
  <c r="T7" i="25"/>
  <c r="U7" i="25"/>
  <c r="Q17" i="25" s="1"/>
  <c r="BB2" i="27" s="1"/>
  <c r="X7" i="25"/>
  <c r="X11" i="25" s="1"/>
  <c r="BK2" i="27" s="1"/>
  <c r="Y7" i="25"/>
  <c r="AA7" i="25"/>
  <c r="AB7" i="25"/>
  <c r="BF2" i="27" s="1"/>
  <c r="B9" i="25"/>
  <c r="E9" i="25"/>
  <c r="F9" i="25"/>
  <c r="B15" i="25" s="1"/>
  <c r="O2" i="27" s="1"/>
  <c r="I9" i="25"/>
  <c r="J9" i="25"/>
  <c r="L9" i="25"/>
  <c r="M9" i="25"/>
  <c r="I13" i="25" s="1"/>
  <c r="AD2" i="27" s="1"/>
  <c r="Q9" i="25"/>
  <c r="R9" i="25"/>
  <c r="T9" i="25"/>
  <c r="U9" i="25"/>
  <c r="X9" i="25"/>
  <c r="AB11" i="25" s="1"/>
  <c r="BL2" i="27" s="1"/>
  <c r="Y9" i="25"/>
  <c r="AA9" i="25"/>
  <c r="AB9" i="25"/>
  <c r="E11" i="25"/>
  <c r="J11" i="25"/>
  <c r="L11" i="25"/>
  <c r="R11" i="25"/>
  <c r="T11" i="25"/>
  <c r="Y11" i="25"/>
  <c r="BM37" i="27" s="1"/>
  <c r="AA11" i="25"/>
  <c r="E13" i="25"/>
  <c r="J13" i="25"/>
  <c r="L13" i="25"/>
  <c r="R13" i="25"/>
  <c r="T13" i="25"/>
  <c r="Y13" i="25"/>
  <c r="AA13" i="25"/>
  <c r="C15" i="25"/>
  <c r="E15" i="25"/>
  <c r="J15" i="25"/>
  <c r="L15" i="25"/>
  <c r="R15" i="25"/>
  <c r="T15" i="25"/>
  <c r="Y15" i="25"/>
  <c r="AA15" i="25"/>
  <c r="C17" i="25"/>
  <c r="E17" i="25"/>
  <c r="J17" i="25"/>
  <c r="AL5" i="27" s="1"/>
  <c r="L17" i="25"/>
  <c r="R17" i="25"/>
  <c r="T17" i="25"/>
  <c r="Y17" i="25"/>
  <c r="AA17" i="25"/>
  <c r="B21" i="25"/>
  <c r="BW2" i="27" s="1"/>
  <c r="C21" i="25"/>
  <c r="BY23" i="27" s="1"/>
  <c r="E21" i="25"/>
  <c r="F21" i="25"/>
  <c r="B31" i="25" s="1"/>
  <c r="CL2" i="27" s="1"/>
  <c r="I21" i="25"/>
  <c r="I25" i="25" s="1"/>
  <c r="CU2" i="27" s="1"/>
  <c r="J21" i="25"/>
  <c r="L21" i="25"/>
  <c r="M21" i="25"/>
  <c r="I31" i="25" s="1"/>
  <c r="DD2" i="27" s="1"/>
  <c r="Q21" i="25"/>
  <c r="U29" i="25" s="1"/>
  <c r="DT2" i="27" s="1"/>
  <c r="R21" i="25"/>
  <c r="T21" i="25"/>
  <c r="U21" i="25"/>
  <c r="Q31" i="25" s="1"/>
  <c r="DV2" i="27" s="1"/>
  <c r="X21" i="25"/>
  <c r="X25" i="25" s="1"/>
  <c r="EE2" i="27" s="1"/>
  <c r="Y21" i="25"/>
  <c r="AA21" i="25"/>
  <c r="AB21" i="25"/>
  <c r="X31" i="25" s="1"/>
  <c r="EN2" i="27" s="1"/>
  <c r="B23" i="25"/>
  <c r="F25" i="25" s="1"/>
  <c r="CD2" i="27" s="1"/>
  <c r="C23" i="25"/>
  <c r="E23" i="25"/>
  <c r="F23" i="25"/>
  <c r="B27" i="25" s="1"/>
  <c r="CF2" i="27" s="1"/>
  <c r="I23" i="25"/>
  <c r="M25" i="25" s="1"/>
  <c r="CV2" i="27" s="1"/>
  <c r="J23" i="25"/>
  <c r="L23" i="25"/>
  <c r="M23" i="25"/>
  <c r="I27" i="25" s="1"/>
  <c r="CX2" i="27" s="1"/>
  <c r="Q23" i="25"/>
  <c r="U25" i="25" s="1"/>
  <c r="DN2" i="27" s="1"/>
  <c r="R23" i="25"/>
  <c r="T23" i="25"/>
  <c r="U23" i="25"/>
  <c r="Q27" i="25" s="1"/>
  <c r="DP2" i="27" s="1"/>
  <c r="X23" i="25"/>
  <c r="Y23" i="25"/>
  <c r="AA23" i="25"/>
  <c r="AB23" i="25"/>
  <c r="X27" i="25" s="1"/>
  <c r="EH2" i="27" s="1"/>
  <c r="C25" i="25"/>
  <c r="E25" i="25"/>
  <c r="J25" i="25"/>
  <c r="L25" i="25"/>
  <c r="R25" i="25"/>
  <c r="T25" i="25"/>
  <c r="Y25" i="25"/>
  <c r="AA25" i="25"/>
  <c r="C27" i="25"/>
  <c r="E27" i="25"/>
  <c r="J27" i="25"/>
  <c r="L27" i="25"/>
  <c r="R27" i="25"/>
  <c r="T27" i="25"/>
  <c r="Y27" i="25"/>
  <c r="AA27" i="25"/>
  <c r="C29" i="25"/>
  <c r="CK6" i="27" s="1"/>
  <c r="E29" i="25"/>
  <c r="J29" i="25"/>
  <c r="L29" i="25"/>
  <c r="R29" i="25"/>
  <c r="T29" i="25"/>
  <c r="Y29" i="25"/>
  <c r="AA29" i="25"/>
  <c r="C31" i="25"/>
  <c r="E31" i="25"/>
  <c r="J31" i="25"/>
  <c r="L31" i="25"/>
  <c r="R31" i="25"/>
  <c r="T31" i="25"/>
  <c r="Y31" i="25"/>
  <c r="AA31" i="25"/>
  <c r="B113" i="25"/>
  <c r="B116" i="25"/>
  <c r="S116" i="25"/>
  <c r="X116" i="25"/>
  <c r="B119" i="25"/>
  <c r="F119" i="25"/>
  <c r="K119" i="25"/>
  <c r="C2" i="27"/>
  <c r="D2" i="27"/>
  <c r="A3" i="27"/>
  <c r="A3" i="28" s="1"/>
  <c r="A4" i="27"/>
  <c r="A4" i="28" s="1"/>
  <c r="B4" i="27"/>
  <c r="B4" i="28" s="1"/>
  <c r="AE4" i="27"/>
  <c r="A5" i="27"/>
  <c r="A5" i="28" s="1"/>
  <c r="B5" i="27"/>
  <c r="B5" i="28" s="1"/>
  <c r="AB5" i="27"/>
  <c r="A6" i="27"/>
  <c r="A6" i="28" s="1"/>
  <c r="B6" i="27"/>
  <c r="B6" i="28" s="1"/>
  <c r="A7" i="27"/>
  <c r="A7" i="28" s="1"/>
  <c r="B7" i="27"/>
  <c r="B7" i="28" s="1"/>
  <c r="A8" i="27"/>
  <c r="A8" i="28" s="1"/>
  <c r="B8" i="27"/>
  <c r="B8" i="28" s="1"/>
  <c r="A9" i="27"/>
  <c r="A9" i="28" s="1"/>
  <c r="B9" i="27"/>
  <c r="B9" i="28" s="1"/>
  <c r="A10" i="27"/>
  <c r="A10" i="28" s="1"/>
  <c r="B10" i="27"/>
  <c r="B10" i="28" s="1"/>
  <c r="D10" i="27"/>
  <c r="M10" i="27"/>
  <c r="A11" i="27"/>
  <c r="A11" i="28" s="1"/>
  <c r="B11" i="27"/>
  <c r="B11" i="28" s="1"/>
  <c r="A12" i="27"/>
  <c r="A12" i="28" s="1"/>
  <c r="B12" i="27"/>
  <c r="B12" i="28" s="1"/>
  <c r="D12" i="27"/>
  <c r="G12" i="27"/>
  <c r="A13" i="27"/>
  <c r="A13" i="28" s="1"/>
  <c r="B13" i="27"/>
  <c r="B13" i="28" s="1"/>
  <c r="A14" i="27"/>
  <c r="A14" i="28" s="1"/>
  <c r="B14" i="27"/>
  <c r="B14" i="28" s="1"/>
  <c r="AB14" i="27"/>
  <c r="AK14" i="27"/>
  <c r="A15" i="27"/>
  <c r="A15" i="28" s="1"/>
  <c r="B15" i="27"/>
  <c r="B15" i="28" s="1"/>
  <c r="A16" i="27"/>
  <c r="A16" i="28" s="1"/>
  <c r="B16" i="27"/>
  <c r="B16" i="28" s="1"/>
  <c r="A17" i="27"/>
  <c r="A17" i="28" s="1"/>
  <c r="B17" i="27"/>
  <c r="B17" i="28" s="1"/>
  <c r="A18" i="27"/>
  <c r="A18" i="28" s="1"/>
  <c r="B18" i="27"/>
  <c r="B18" i="28" s="1"/>
  <c r="P18" i="27"/>
  <c r="A19" i="27"/>
  <c r="A19" i="28" s="1"/>
  <c r="B19" i="27"/>
  <c r="B19" i="28" s="1"/>
  <c r="A20" i="27"/>
  <c r="A20" i="28" s="1"/>
  <c r="B20" i="27"/>
  <c r="B20" i="28" s="1"/>
  <c r="P20" i="27"/>
  <c r="S20" i="27"/>
  <c r="A21" i="27"/>
  <c r="A21" i="28" s="1"/>
  <c r="B21" i="27"/>
  <c r="B21" i="28" s="1"/>
  <c r="A22" i="27"/>
  <c r="A22" i="28" s="1"/>
  <c r="B22" i="27"/>
  <c r="B22" i="28" s="1"/>
  <c r="D22" i="27"/>
  <c r="M22" i="27"/>
  <c r="A23" i="27"/>
  <c r="A23" i="28" s="1"/>
  <c r="B23" i="27"/>
  <c r="B23" i="28" s="1"/>
  <c r="M23" i="27"/>
  <c r="A24" i="27"/>
  <c r="A24" i="28" s="1"/>
  <c r="B24" i="27"/>
  <c r="B24" i="28" s="1"/>
  <c r="A25" i="27"/>
  <c r="A25" i="28" s="1"/>
  <c r="B25" i="27"/>
  <c r="B25" i="28" s="1"/>
  <c r="BU25" i="27"/>
  <c r="A26" i="27"/>
  <c r="A26" i="28" s="1"/>
  <c r="B26" i="27"/>
  <c r="B26" i="28" s="1"/>
  <c r="D26" i="27"/>
  <c r="A27" i="27"/>
  <c r="A27" i="28" s="1"/>
  <c r="B27" i="27"/>
  <c r="B27" i="28" s="1"/>
  <c r="AH27" i="27"/>
  <c r="A28" i="27"/>
  <c r="A28" i="28" s="1"/>
  <c r="B28" i="27"/>
  <c r="B28" i="28" s="1"/>
  <c r="A29" i="27"/>
  <c r="A29" i="28" s="1"/>
  <c r="B29" i="27"/>
  <c r="B29" i="28" s="1"/>
  <c r="S29" i="27"/>
  <c r="V29" i="27"/>
  <c r="A30" i="27"/>
  <c r="A30" i="28" s="1"/>
  <c r="B30" i="27"/>
  <c r="B30" i="28" s="1"/>
  <c r="A31" i="27"/>
  <c r="A31" i="28" s="1"/>
  <c r="B31" i="27"/>
  <c r="B31" i="28" s="1"/>
  <c r="V31" i="27"/>
  <c r="A32" i="27"/>
  <c r="A32" i="28" s="1"/>
  <c r="B32" i="27"/>
  <c r="B32" i="28" s="1"/>
  <c r="M32" i="27"/>
  <c r="S32" i="27"/>
  <c r="AT32" i="27"/>
  <c r="AW32" i="27"/>
  <c r="BF32" i="27"/>
  <c r="A33" i="27"/>
  <c r="A33" i="28" s="1"/>
  <c r="B33" i="27"/>
  <c r="B33" i="28" s="1"/>
  <c r="M33" i="27"/>
  <c r="P33" i="27"/>
  <c r="AW33" i="27"/>
  <c r="CJ33" i="27"/>
  <c r="A34" i="27"/>
  <c r="A34" i="28" s="1"/>
  <c r="B34" i="27"/>
  <c r="B34" i="28" s="1"/>
  <c r="J34" i="27"/>
  <c r="DK34" i="27"/>
  <c r="DN34" i="27"/>
  <c r="A35" i="27"/>
  <c r="A35" i="28" s="1"/>
  <c r="B35" i="27"/>
  <c r="B35" i="28" s="1"/>
  <c r="A36" i="27"/>
  <c r="A36" i="28" s="1"/>
  <c r="B36" i="27"/>
  <c r="B36" i="28" s="1"/>
  <c r="G36" i="27"/>
  <c r="A37" i="27"/>
  <c r="A37" i="28" s="1"/>
  <c r="B37" i="27"/>
  <c r="B37" i="28" s="1"/>
  <c r="G37" i="27"/>
  <c r="A38" i="27"/>
  <c r="A38" i="28" s="1"/>
  <c r="B38" i="27"/>
  <c r="B38" i="28" s="1"/>
  <c r="AE38" i="27"/>
  <c r="A39" i="27"/>
  <c r="A39" i="28" s="1"/>
  <c r="B39" i="27"/>
  <c r="B39" i="28" s="1"/>
  <c r="A40" i="27"/>
  <c r="A40" i="28" s="1"/>
  <c r="B40" i="27"/>
  <c r="B40" i="28" s="1"/>
  <c r="AE40" i="27"/>
  <c r="A41" i="27"/>
  <c r="A41" i="28" s="1"/>
  <c r="B41" i="27"/>
  <c r="B41" i="28" s="1"/>
  <c r="S41" i="27"/>
  <c r="A42" i="27"/>
  <c r="A42" i="28" s="1"/>
  <c r="B42" i="27"/>
  <c r="B42" i="28" s="1"/>
  <c r="A43" i="27"/>
  <c r="A43" i="28" s="1"/>
  <c r="B43" i="27"/>
  <c r="B43" i="28" s="1"/>
  <c r="S43" i="27"/>
  <c r="A44" i="27"/>
  <c r="A44" i="28" s="1"/>
  <c r="B44" i="27"/>
  <c r="B44" i="28" s="1"/>
  <c r="J44" i="27"/>
  <c r="S44" i="27"/>
  <c r="A45" i="27"/>
  <c r="A45" i="28" s="1"/>
  <c r="B45" i="27"/>
  <c r="B45" i="28" s="1"/>
  <c r="A46" i="27"/>
  <c r="A46" i="28" s="1"/>
  <c r="B46" i="27"/>
  <c r="B46" i="28" s="1"/>
  <c r="M46" i="27"/>
  <c r="AT46" i="27"/>
  <c r="A47" i="27"/>
  <c r="A47" i="28" s="1"/>
  <c r="B47" i="27"/>
  <c r="B47" i="28" s="1"/>
  <c r="A48" i="27"/>
  <c r="A48" i="28" s="1"/>
  <c r="B48" i="27"/>
  <c r="B48" i="28" s="1"/>
  <c r="D48" i="27"/>
  <c r="A49" i="27"/>
  <c r="A49" i="28" s="1"/>
  <c r="B49" i="27"/>
  <c r="B49" i="28" s="1"/>
  <c r="D49" i="27"/>
  <c r="A50" i="27"/>
  <c r="A50" i="28" s="1"/>
  <c r="B50" i="27"/>
  <c r="B50" i="28" s="1"/>
  <c r="AB50" i="27"/>
  <c r="AH50" i="27"/>
  <c r="A51" i="27"/>
  <c r="A51" i="28" s="1"/>
  <c r="B51" i="27"/>
  <c r="B51" i="28" s="1"/>
  <c r="Y51" i="27"/>
  <c r="AB51" i="27"/>
  <c r="A52" i="27"/>
  <c r="A52" i="28" s="1"/>
  <c r="B52" i="27"/>
  <c r="B52" i="28" s="1"/>
  <c r="MG10" i="28"/>
  <c r="MH10" i="28"/>
  <c r="MI10" i="28"/>
  <c r="MJ10" i="28"/>
  <c r="MK10" i="28"/>
  <c r="ML10" i="28"/>
  <c r="MM10" i="28"/>
  <c r="MN10" i="28"/>
  <c r="MG11" i="28"/>
  <c r="MH11" i="28"/>
  <c r="MI11" i="28"/>
  <c r="MJ11" i="28"/>
  <c r="MK11" i="28"/>
  <c r="ML11" i="28"/>
  <c r="MM11" i="28"/>
  <c r="MN11" i="28"/>
  <c r="MG12" i="28"/>
  <c r="MH12" i="28"/>
  <c r="MI12" i="28"/>
  <c r="MJ12" i="28"/>
  <c r="MK12" i="28"/>
  <c r="ML12" i="28"/>
  <c r="MM12" i="28"/>
  <c r="MN12" i="28"/>
  <c r="MG13" i="28"/>
  <c r="MH13" i="28"/>
  <c r="MI13" i="28"/>
  <c r="MJ13" i="28"/>
  <c r="MK13" i="28"/>
  <c r="ML13" i="28"/>
  <c r="MM13" i="28"/>
  <c r="MN13" i="28"/>
  <c r="A53" i="28"/>
  <c r="B53" i="28"/>
  <c r="A54" i="28"/>
  <c r="B54" i="28"/>
  <c r="A55" i="28"/>
  <c r="B55" i="28"/>
  <c r="A56" i="28"/>
  <c r="B56" i="28"/>
  <c r="A57" i="28"/>
  <c r="B57" i="28"/>
  <c r="A58" i="28"/>
  <c r="B58" i="28"/>
  <c r="A59" i="28"/>
  <c r="B59" i="28"/>
  <c r="A60" i="28"/>
  <c r="B60" i="28"/>
  <c r="C20" i="29"/>
  <c r="D20" i="29"/>
  <c r="Q2" i="29"/>
  <c r="R2" i="29"/>
  <c r="C34" i="29"/>
  <c r="D34" i="29"/>
  <c r="C36" i="29"/>
  <c r="D36" i="29"/>
  <c r="C10" i="29"/>
  <c r="D10" i="29"/>
  <c r="C12" i="29"/>
  <c r="D12" i="29"/>
  <c r="C41" i="29"/>
  <c r="D41" i="29"/>
  <c r="C25" i="29"/>
  <c r="D25" i="29"/>
  <c r="C19" i="29"/>
  <c r="D19" i="29"/>
  <c r="C6" i="29"/>
  <c r="D6" i="29"/>
  <c r="C46" i="29"/>
  <c r="D46" i="29"/>
  <c r="C31" i="29"/>
  <c r="D31" i="29"/>
  <c r="C3" i="29"/>
  <c r="D3" i="29"/>
  <c r="C8" i="29"/>
  <c r="D8" i="29"/>
  <c r="C14" i="29"/>
  <c r="D14" i="29"/>
  <c r="C28" i="29"/>
  <c r="D28" i="29"/>
  <c r="C49" i="29"/>
  <c r="D49" i="29"/>
  <c r="C7" i="29"/>
  <c r="D7" i="29"/>
  <c r="C33" i="29"/>
  <c r="D33" i="29"/>
  <c r="C35" i="29"/>
  <c r="D35" i="29"/>
  <c r="C17" i="29"/>
  <c r="D17" i="29"/>
  <c r="C21" i="29"/>
  <c r="D21" i="29"/>
  <c r="C39" i="29"/>
  <c r="D39" i="29"/>
  <c r="C4" i="29"/>
  <c r="D4" i="29"/>
  <c r="C5" i="29"/>
  <c r="D5" i="29"/>
  <c r="C9" i="29"/>
  <c r="D9" i="29"/>
  <c r="C16" i="29"/>
  <c r="D16" i="29"/>
  <c r="C18" i="29"/>
  <c r="D18" i="29"/>
  <c r="C23" i="29"/>
  <c r="D23" i="29"/>
  <c r="C29" i="29"/>
  <c r="D29" i="29"/>
  <c r="C32" i="29"/>
  <c r="D32" i="29"/>
  <c r="C37" i="29"/>
  <c r="D37" i="29"/>
  <c r="C48" i="29"/>
  <c r="D48" i="29"/>
  <c r="C26" i="29"/>
  <c r="D26" i="29"/>
  <c r="C40" i="29"/>
  <c r="D40" i="29"/>
  <c r="C42" i="29"/>
  <c r="D42" i="29"/>
  <c r="C45" i="29"/>
  <c r="D45" i="29"/>
  <c r="C24" i="29"/>
  <c r="D24" i="29"/>
  <c r="C11" i="29"/>
  <c r="D11" i="29"/>
  <c r="C27" i="29"/>
  <c r="D27" i="29"/>
  <c r="C38" i="29"/>
  <c r="D38" i="29"/>
  <c r="C47" i="29"/>
  <c r="D47" i="29"/>
  <c r="C50" i="29"/>
  <c r="D50" i="29"/>
  <c r="C30" i="29"/>
  <c r="D30" i="29"/>
  <c r="C44" i="29"/>
  <c r="D44" i="29"/>
  <c r="C22" i="29"/>
  <c r="D22" i="29"/>
  <c r="C2" i="29"/>
  <c r="D2" i="29"/>
  <c r="C43" i="29"/>
  <c r="D43" i="29"/>
  <c r="C13" i="29"/>
  <c r="D13" i="29"/>
  <c r="C15" i="29"/>
  <c r="D15" i="29"/>
  <c r="C51" i="29"/>
  <c r="D51" i="29"/>
  <c r="F53" i="30"/>
  <c r="G53" i="30"/>
  <c r="C4" i="17"/>
  <c r="C5" i="17"/>
  <c r="C6" i="17"/>
  <c r="C7" i="17"/>
  <c r="C8" i="17"/>
  <c r="C9" i="17"/>
  <c r="C4" i="15"/>
  <c r="C5" i="15"/>
  <c r="C6" i="15"/>
  <c r="C7" i="15"/>
  <c r="C8" i="15"/>
  <c r="C9" i="15"/>
  <c r="C4" i="13"/>
  <c r="C5" i="13"/>
  <c r="C6" i="13"/>
  <c r="C7" i="13"/>
  <c r="C8" i="13"/>
  <c r="C9" i="13"/>
  <c r="C4" i="10"/>
  <c r="C5" i="10"/>
  <c r="C6" i="10"/>
  <c r="C7" i="10"/>
  <c r="C8" i="10"/>
  <c r="C9" i="10"/>
  <c r="C4" i="9"/>
  <c r="C5" i="9"/>
  <c r="C6" i="9"/>
  <c r="C7" i="9"/>
  <c r="C8" i="9"/>
  <c r="C9" i="9"/>
  <c r="C4" i="7"/>
  <c r="C5" i="7"/>
  <c r="C6" i="7"/>
  <c r="C7" i="7"/>
  <c r="C8" i="7"/>
  <c r="C9" i="7"/>
  <c r="C4" i="3"/>
  <c r="C5" i="3"/>
  <c r="C6" i="3"/>
  <c r="C7" i="3"/>
  <c r="C8" i="3"/>
  <c r="C9" i="3"/>
  <c r="C4" i="5"/>
  <c r="C5" i="5"/>
  <c r="C6" i="5"/>
  <c r="C7" i="5"/>
  <c r="C8" i="5"/>
  <c r="C9" i="5"/>
  <c r="M58" i="25" l="1"/>
  <c r="J38" i="41"/>
  <c r="E31" i="19" s="1"/>
  <c r="J30" i="19" s="1"/>
  <c r="E13" i="20" s="1"/>
  <c r="AB54" i="25"/>
  <c r="J54" i="41"/>
  <c r="E21" i="19" s="1"/>
  <c r="M50" i="25"/>
  <c r="J8" i="41"/>
  <c r="E7" i="19" s="1"/>
  <c r="J8" i="19" s="1"/>
  <c r="E7" i="20" s="1"/>
  <c r="J8" i="20" s="1"/>
  <c r="N30" i="27"/>
  <c r="N51" i="27"/>
  <c r="N22" i="27"/>
  <c r="L9" i="13"/>
  <c r="Y8" i="13"/>
  <c r="Y7" i="13"/>
  <c r="R6" i="13"/>
  <c r="L5" i="13"/>
  <c r="AF8" i="3"/>
  <c r="GR41" i="28"/>
  <c r="GP46" i="28"/>
  <c r="GR10" i="28"/>
  <c r="GP8" i="28"/>
  <c r="GR31" i="28"/>
  <c r="GR43" i="28"/>
  <c r="GP25" i="28"/>
  <c r="GP10" i="28"/>
  <c r="GR5" i="28"/>
  <c r="GR18" i="28"/>
  <c r="GP43" i="28"/>
  <c r="GR39" i="28"/>
  <c r="GP21" i="28"/>
  <c r="GP18" i="28"/>
  <c r="GR9" i="28"/>
  <c r="GR47" i="28"/>
  <c r="GP39" i="28"/>
  <c r="GR21" i="28"/>
  <c r="GP4" i="28"/>
  <c r="GP36" i="28"/>
  <c r="GP9" i="28"/>
  <c r="GR34" i="28"/>
  <c r="GP47" i="28"/>
  <c r="GR37" i="28"/>
  <c r="GR15" i="28"/>
  <c r="GP60" i="28"/>
  <c r="GR20" i="28"/>
  <c r="GP34" i="28"/>
  <c r="GP12" i="28"/>
  <c r="GR51" i="28"/>
  <c r="GR32" i="28"/>
  <c r="GP37" i="28"/>
  <c r="GR60" i="28"/>
  <c r="GR12" i="28"/>
  <c r="GP51" i="28"/>
  <c r="GP32" i="28"/>
  <c r="GR30" i="28"/>
  <c r="GR6" i="28"/>
  <c r="GP30" i="28"/>
  <c r="GP38" i="28"/>
  <c r="GP56" i="28"/>
  <c r="GP6" i="28"/>
  <c r="GP11" i="28"/>
  <c r="GR38" i="28"/>
  <c r="GR56" i="28"/>
  <c r="GR17" i="28"/>
  <c r="GR19" i="28"/>
  <c r="GR57" i="28"/>
  <c r="GR11" i="28"/>
  <c r="GR29" i="28"/>
  <c r="GP17" i="28"/>
  <c r="GP19" i="28"/>
  <c r="GR54" i="28"/>
  <c r="GR46" i="28"/>
  <c r="GR8" i="28"/>
  <c r="GP29" i="28"/>
  <c r="EA4" i="27"/>
  <c r="CW24" i="27"/>
  <c r="CT16" i="27"/>
  <c r="N34" i="27"/>
  <c r="Z21" i="27"/>
  <c r="AC11" i="27"/>
  <c r="CZ4" i="27"/>
  <c r="CQ7" i="27"/>
  <c r="EM8" i="27"/>
  <c r="CE11" i="27"/>
  <c r="AO13" i="27"/>
  <c r="BD9" i="27"/>
  <c r="N35" i="27"/>
  <c r="Q8" i="27"/>
  <c r="BP15" i="27"/>
  <c r="N16" i="27"/>
  <c r="BV27" i="27"/>
  <c r="EJ50" i="27"/>
  <c r="E21" i="27"/>
  <c r="M30" i="27"/>
  <c r="M51" i="27"/>
  <c r="DF29" i="27"/>
  <c r="ED26" i="27"/>
  <c r="BA5" i="27"/>
  <c r="BG15" i="27"/>
  <c r="DI9" i="27"/>
  <c r="AU27" i="27"/>
  <c r="CN27" i="27"/>
  <c r="DR18" i="27"/>
  <c r="CH30" i="27"/>
  <c r="BJ4" i="27"/>
  <c r="DC48" i="27"/>
  <c r="BS12" i="27"/>
  <c r="AR5" i="27"/>
  <c r="EP32" i="27"/>
  <c r="EG11" i="27"/>
  <c r="AF23" i="27"/>
  <c r="DL7" i="27"/>
  <c r="CB4" i="27"/>
  <c r="DU48" i="27"/>
  <c r="T51" i="27"/>
  <c r="AX4" i="27"/>
  <c r="DX49" i="27"/>
  <c r="DO28" i="27"/>
  <c r="K47" i="27"/>
  <c r="AB45" i="25"/>
  <c r="AB39" i="25"/>
  <c r="U45" i="25"/>
  <c r="U39" i="25"/>
  <c r="F45" i="25"/>
  <c r="FG2" i="27" s="1"/>
  <c r="F39" i="25"/>
  <c r="EX2" i="27" s="1"/>
  <c r="B25" i="25"/>
  <c r="CC2" i="27" s="1"/>
  <c r="K39" i="27"/>
  <c r="N26" i="27"/>
  <c r="CE26" i="27"/>
  <c r="N44" i="27"/>
  <c r="N37" i="27"/>
  <c r="N23" i="27"/>
  <c r="N9" i="27"/>
  <c r="N48" i="27"/>
  <c r="N32" i="27"/>
  <c r="N13" i="27"/>
  <c r="N14" i="27"/>
  <c r="N47" i="27"/>
  <c r="N31" i="27"/>
  <c r="N38" i="27"/>
  <c r="N49" i="27"/>
  <c r="DI6" i="27"/>
  <c r="CE43" i="27"/>
  <c r="DI50" i="27"/>
  <c r="H46" i="27"/>
  <c r="H26" i="27"/>
  <c r="F31" i="25"/>
  <c r="CM2" i="27" s="1"/>
  <c r="DI21" i="27"/>
  <c r="H33" i="27"/>
  <c r="DI25" i="27"/>
  <c r="DI52" i="27"/>
  <c r="DI28" i="27"/>
  <c r="DI20" i="27"/>
  <c r="DI4" i="27"/>
  <c r="DI40" i="27"/>
  <c r="CE35" i="27"/>
  <c r="AR48" i="27"/>
  <c r="EM36" i="27"/>
  <c r="N20" i="27"/>
  <c r="Q22" i="27"/>
  <c r="EM14" i="27"/>
  <c r="EM51" i="27"/>
  <c r="N40" i="27"/>
  <c r="N29" i="27"/>
  <c r="N52" i="27"/>
  <c r="N45" i="27"/>
  <c r="E40" i="27"/>
  <c r="N39" i="27"/>
  <c r="N28" i="27"/>
  <c r="N21" i="27"/>
  <c r="N7" i="27"/>
  <c r="M31" i="25"/>
  <c r="DE2" i="27" s="1"/>
  <c r="CN47" i="27"/>
  <c r="BD26" i="27"/>
  <c r="BD24" i="27"/>
  <c r="CW38" i="27"/>
  <c r="BM11" i="27"/>
  <c r="BM40" i="27"/>
  <c r="AU31" i="27"/>
  <c r="AC39" i="27"/>
  <c r="AC29" i="27"/>
  <c r="DI47" i="27"/>
  <c r="CT31" i="27"/>
  <c r="CT34" i="27"/>
  <c r="AR47" i="27"/>
  <c r="AR38" i="27"/>
  <c r="EJ16" i="27"/>
  <c r="DI46" i="27"/>
  <c r="DC46" i="27"/>
  <c r="DC30" i="27"/>
  <c r="DC43" i="27"/>
  <c r="DC26" i="27"/>
  <c r="CW19" i="27"/>
  <c r="CN22" i="27"/>
  <c r="CH23" i="27"/>
  <c r="CN41" i="27"/>
  <c r="CK30" i="27"/>
  <c r="CK16" i="27"/>
  <c r="CK47" i="27"/>
  <c r="BY46" i="27"/>
  <c r="CK9" i="27"/>
  <c r="CK12" i="27"/>
  <c r="CK37" i="27"/>
  <c r="CN25" i="27"/>
  <c r="CK8" i="27"/>
  <c r="CK52" i="27"/>
  <c r="CK44" i="27"/>
  <c r="BY50" i="27"/>
  <c r="CK25" i="27"/>
  <c r="CK19" i="27"/>
  <c r="Q27" i="27"/>
  <c r="AR52" i="27"/>
  <c r="AR43" i="27"/>
  <c r="AU52" i="27"/>
  <c r="AR50" i="27"/>
  <c r="AR29" i="27"/>
  <c r="AR39" i="27"/>
  <c r="AX33" i="27"/>
  <c r="BA47" i="27"/>
  <c r="AR41" i="27"/>
  <c r="AX27" i="27"/>
  <c r="AR30" i="27"/>
  <c r="BV39" i="27"/>
  <c r="BP42" i="27"/>
  <c r="BS21" i="27"/>
  <c r="BV44" i="27"/>
  <c r="BV38" i="27"/>
  <c r="W44" i="27"/>
  <c r="R8" i="5"/>
  <c r="S6" i="5"/>
  <c r="R5" i="5"/>
  <c r="AF7" i="3"/>
  <c r="R5" i="3"/>
  <c r="EA28" i="27"/>
  <c r="EA37" i="27"/>
  <c r="DL39" i="27"/>
  <c r="DL29" i="27"/>
  <c r="DL51" i="27"/>
  <c r="DL12" i="27"/>
  <c r="R4" i="15"/>
  <c r="DI37" i="27"/>
  <c r="DI13" i="27"/>
  <c r="DI45" i="27"/>
  <c r="DI41" i="27"/>
  <c r="DI49" i="27"/>
  <c r="DI29" i="27"/>
  <c r="DC23" i="27"/>
  <c r="DC32" i="27"/>
  <c r="DC44" i="27"/>
  <c r="DC16" i="27"/>
  <c r="DC41" i="27"/>
  <c r="DC37" i="27"/>
  <c r="DC34" i="27"/>
  <c r="DC27" i="27"/>
  <c r="DC5" i="27"/>
  <c r="CT38" i="27"/>
  <c r="CT45" i="27"/>
  <c r="CT4" i="27"/>
  <c r="CT48" i="27"/>
  <c r="CT18" i="27"/>
  <c r="CT23" i="27"/>
  <c r="CT52" i="27"/>
  <c r="CT50" i="27"/>
  <c r="CT47" i="27"/>
  <c r="CQ37" i="27"/>
  <c r="CQ47" i="27"/>
  <c r="CQ43" i="27"/>
  <c r="CQ42" i="27"/>
  <c r="CQ16" i="27"/>
  <c r="CQ19" i="27"/>
  <c r="CQ14" i="27"/>
  <c r="CQ30" i="27"/>
  <c r="CQ13" i="27"/>
  <c r="CQ6" i="27"/>
  <c r="CQ52" i="27"/>
  <c r="CQ20" i="27"/>
  <c r="CQ17" i="27"/>
  <c r="CQ44" i="27"/>
  <c r="CQ33" i="27"/>
  <c r="CQ50" i="27"/>
  <c r="CQ41" i="27"/>
  <c r="CQ39" i="27"/>
  <c r="CN46" i="27"/>
  <c r="CN38" i="27"/>
  <c r="CN31" i="27"/>
  <c r="CN21" i="27"/>
  <c r="CN45" i="27"/>
  <c r="CN40" i="27"/>
  <c r="CN28" i="27"/>
  <c r="CN13" i="27"/>
  <c r="CN30" i="27"/>
  <c r="CN24" i="27"/>
  <c r="CN20" i="27"/>
  <c r="CN49" i="27"/>
  <c r="CN44" i="27"/>
  <c r="CN34" i="27"/>
  <c r="CN52" i="27"/>
  <c r="CN23" i="27"/>
  <c r="CN48" i="27"/>
  <c r="CN43" i="27"/>
  <c r="CN33" i="27"/>
  <c r="CK50" i="27"/>
  <c r="CK27" i="27"/>
  <c r="CK5" i="27"/>
  <c r="CK48" i="27"/>
  <c r="CK39" i="27"/>
  <c r="CK21" i="27"/>
  <c r="CK26" i="27"/>
  <c r="CK14" i="27"/>
  <c r="CK15" i="27"/>
  <c r="CK11" i="27"/>
  <c r="CK28" i="27"/>
  <c r="CK24" i="27"/>
  <c r="CK22" i="27"/>
  <c r="CK18" i="27"/>
  <c r="CK35" i="27"/>
  <c r="CK31" i="27"/>
  <c r="CK40" i="27"/>
  <c r="CK33" i="27"/>
  <c r="CK13" i="27"/>
  <c r="CK45" i="27"/>
  <c r="CK43" i="27"/>
  <c r="CK41" i="27"/>
  <c r="CK29" i="27"/>
  <c r="CK10" i="27"/>
  <c r="CK51" i="27"/>
  <c r="CK38" i="27"/>
  <c r="CK20" i="27"/>
  <c r="CK49" i="27"/>
  <c r="CK34" i="27"/>
  <c r="CK32" i="27"/>
  <c r="CK17" i="27"/>
  <c r="CK46" i="27"/>
  <c r="CK42" i="27"/>
  <c r="CK36" i="27"/>
  <c r="CK23" i="27"/>
  <c r="CH39" i="27"/>
  <c r="CE24" i="27"/>
  <c r="CE16" i="27"/>
  <c r="CE42" i="27"/>
  <c r="CE38" i="27"/>
  <c r="CE48" i="27"/>
  <c r="CE44" i="27"/>
  <c r="CE40" i="27"/>
  <c r="CE34" i="27"/>
  <c r="CE20" i="27"/>
  <c r="CE14" i="27"/>
  <c r="CE51" i="27"/>
  <c r="CE45" i="27"/>
  <c r="CE47" i="27"/>
  <c r="CE31" i="27"/>
  <c r="CE52" i="27"/>
  <c r="CE32" i="27"/>
  <c r="CE49" i="27"/>
  <c r="CE27" i="27"/>
  <c r="CE50" i="27"/>
  <c r="CE46" i="27"/>
  <c r="BY34" i="27"/>
  <c r="BY39" i="27"/>
  <c r="BY36" i="27"/>
  <c r="BY43" i="27"/>
  <c r="BV50" i="27"/>
  <c r="BS35" i="27"/>
  <c r="BS37" i="27"/>
  <c r="BS50" i="27"/>
  <c r="BS51" i="27"/>
  <c r="BS44" i="27"/>
  <c r="BS42" i="27"/>
  <c r="BS20" i="27"/>
  <c r="BS18" i="27"/>
  <c r="BS16" i="27"/>
  <c r="BS29" i="27"/>
  <c r="BS26" i="27"/>
  <c r="BS23" i="27"/>
  <c r="BS24" i="27"/>
  <c r="BS46" i="27"/>
  <c r="BS17" i="27"/>
  <c r="BS14" i="27"/>
  <c r="BS33" i="27"/>
  <c r="BS8" i="27"/>
  <c r="BS47" i="27"/>
  <c r="BS43" i="27"/>
  <c r="BS39" i="27"/>
  <c r="BS11" i="27"/>
  <c r="BS48" i="27"/>
  <c r="BS27" i="27"/>
  <c r="BS5" i="27"/>
  <c r="BS22" i="27"/>
  <c r="BS19" i="27"/>
  <c r="BS41" i="27"/>
  <c r="BS10" i="27"/>
  <c r="BS40" i="27"/>
  <c r="BS36" i="27"/>
  <c r="BS31" i="27"/>
  <c r="BS13" i="27"/>
  <c r="BS25" i="27"/>
  <c r="BS4" i="27"/>
  <c r="BP35" i="27"/>
  <c r="BP36" i="27"/>
  <c r="BP41" i="27"/>
  <c r="BP50" i="27"/>
  <c r="BP11" i="27"/>
  <c r="BP7" i="27"/>
  <c r="BP48" i="27"/>
  <c r="BP28" i="27"/>
  <c r="BP40" i="27"/>
  <c r="BP37" i="27"/>
  <c r="BP39" i="27"/>
  <c r="BP12" i="27"/>
  <c r="BM30" i="27"/>
  <c r="BM15" i="27"/>
  <c r="BM16" i="27"/>
  <c r="BJ50" i="27"/>
  <c r="BJ46" i="27"/>
  <c r="BJ36" i="27"/>
  <c r="BJ14" i="27"/>
  <c r="BJ39" i="27"/>
  <c r="BA23" i="27"/>
  <c r="BA51" i="27"/>
  <c r="BA41" i="27"/>
  <c r="BA14" i="27"/>
  <c r="BA44" i="27"/>
  <c r="BA35" i="27"/>
  <c r="BD34" i="27"/>
  <c r="BD40" i="27"/>
  <c r="BD48" i="27"/>
  <c r="BA15" i="27"/>
  <c r="BA13" i="27"/>
  <c r="BA10" i="27"/>
  <c r="BA9" i="27"/>
  <c r="AX52" i="27"/>
  <c r="AX48" i="27"/>
  <c r="AX11" i="27"/>
  <c r="AU49" i="27"/>
  <c r="AU34" i="27"/>
  <c r="AU46" i="27"/>
  <c r="AU4" i="27"/>
  <c r="AU16" i="27"/>
  <c r="AU40" i="27"/>
  <c r="AU24" i="27"/>
  <c r="AU45" i="27"/>
  <c r="AU44" i="27"/>
  <c r="AU13" i="27"/>
  <c r="AU8" i="27"/>
  <c r="AU5" i="27"/>
  <c r="AU28" i="27"/>
  <c r="AU12" i="27"/>
  <c r="AU51" i="27"/>
  <c r="AU25" i="27"/>
  <c r="AR51" i="27"/>
  <c r="AR19" i="27"/>
  <c r="W46" i="27"/>
  <c r="W51" i="27"/>
  <c r="Y6" i="3"/>
  <c r="H18" i="40"/>
  <c r="AA10" i="40"/>
  <c r="M18" i="40" s="1"/>
  <c r="P18" i="40" s="1"/>
  <c r="H19" i="40"/>
  <c r="AH10" i="40"/>
  <c r="M19" i="40" s="1"/>
  <c r="P19" i="40" s="1"/>
  <c r="H16" i="40"/>
  <c r="M10" i="40"/>
  <c r="M16" i="40" s="1"/>
  <c r="H17" i="40"/>
  <c r="T10" i="40"/>
  <c r="M17" i="40" s="1"/>
  <c r="H17" i="39"/>
  <c r="T10" i="39"/>
  <c r="M17" i="39" s="1"/>
  <c r="AH10" i="39"/>
  <c r="M19" i="39" s="1"/>
  <c r="P19" i="39" s="1"/>
  <c r="H19" i="39"/>
  <c r="H18" i="39"/>
  <c r="AA10" i="39"/>
  <c r="M18" i="39" s="1"/>
  <c r="P18" i="39" s="1"/>
  <c r="H16" i="39"/>
  <c r="M10" i="39"/>
  <c r="M16" i="39" s="1"/>
  <c r="H19" i="38"/>
  <c r="AH10" i="38"/>
  <c r="M19" i="38" s="1"/>
  <c r="P19" i="38" s="1"/>
  <c r="H18" i="38"/>
  <c r="AA10" i="38"/>
  <c r="M18" i="38" s="1"/>
  <c r="P18" i="38" s="1"/>
  <c r="H17" i="38"/>
  <c r="T10" i="38"/>
  <c r="M17" i="38" s="1"/>
  <c r="H16" i="38"/>
  <c r="M10" i="38"/>
  <c r="M16" i="38" s="1"/>
  <c r="H16" i="37"/>
  <c r="M10" i="37"/>
  <c r="M16" i="37" s="1"/>
  <c r="T10" i="37"/>
  <c r="M17" i="37" s="1"/>
  <c r="H17" i="37"/>
  <c r="H18" i="37"/>
  <c r="AA10" i="37"/>
  <c r="M18" i="37" s="1"/>
  <c r="P18" i="37" s="1"/>
  <c r="H19" i="37"/>
  <c r="AH10" i="37"/>
  <c r="M19" i="37" s="1"/>
  <c r="P19" i="37" s="1"/>
  <c r="DY2" i="27"/>
  <c r="F29" i="25"/>
  <c r="CJ2" i="27" s="1"/>
  <c r="AB15" i="25"/>
  <c r="BR2" i="27" s="1"/>
  <c r="AN2" i="27"/>
  <c r="U15" i="25"/>
  <c r="AZ2" i="27" s="1"/>
  <c r="B13" i="25"/>
  <c r="L2" i="27" s="1"/>
  <c r="F15" i="25"/>
  <c r="P2" i="27" s="1"/>
  <c r="Q52" i="27"/>
  <c r="Q21" i="27"/>
  <c r="Q14" i="27"/>
  <c r="Q43" i="27"/>
  <c r="Q30" i="27"/>
  <c r="Q31" i="27"/>
  <c r="Q48" i="27"/>
  <c r="Q45" i="27"/>
  <c r="Q37" i="27"/>
  <c r="N15" i="27"/>
  <c r="N11" i="27"/>
  <c r="Q42" i="27"/>
  <c r="K21" i="27"/>
  <c r="T46" i="27"/>
  <c r="T50" i="27"/>
  <c r="T39" i="27"/>
  <c r="Q10" i="27"/>
  <c r="W18" i="27"/>
  <c r="W43" i="27"/>
  <c r="W35" i="27"/>
  <c r="W19" i="27"/>
  <c r="AL16" i="27"/>
  <c r="W50" i="27"/>
  <c r="W31" i="27"/>
  <c r="W27" i="27"/>
  <c r="AC38" i="27"/>
  <c r="AC30" i="27"/>
  <c r="Z38" i="27"/>
  <c r="AC19" i="27"/>
  <c r="AC50" i="27"/>
  <c r="AC27" i="27"/>
  <c r="AC32" i="27"/>
  <c r="AC41" i="27"/>
  <c r="AC40" i="27"/>
  <c r="AC42" i="27"/>
  <c r="AC43" i="27"/>
  <c r="AC36" i="27"/>
  <c r="AO14" i="27"/>
  <c r="AO45" i="27"/>
  <c r="AX39" i="27"/>
  <c r="BD38" i="27"/>
  <c r="BD29" i="27"/>
  <c r="AX42" i="27"/>
  <c r="AX51" i="27"/>
  <c r="AX44" i="27"/>
  <c r="BD31" i="27"/>
  <c r="BD30" i="27"/>
  <c r="AX15" i="27"/>
  <c r="AX10" i="27"/>
  <c r="AX47" i="27"/>
  <c r="BD46" i="27"/>
  <c r="AX41" i="27"/>
  <c r="BA40" i="27"/>
  <c r="AX38" i="27"/>
  <c r="BD37" i="27"/>
  <c r="AX35" i="27"/>
  <c r="BD32" i="27"/>
  <c r="AX28" i="27"/>
  <c r="AX24" i="27"/>
  <c r="AX23" i="27"/>
  <c r="AX13" i="27"/>
  <c r="AX9" i="27"/>
  <c r="AX29" i="27"/>
  <c r="BD14" i="27"/>
  <c r="BA6" i="27"/>
  <c r="BA4" i="27"/>
  <c r="BD50" i="27"/>
  <c r="BD49" i="27"/>
  <c r="BA46" i="27"/>
  <c r="BD45" i="27"/>
  <c r="BD43" i="27"/>
  <c r="AX40" i="27"/>
  <c r="AX36" i="27"/>
  <c r="BA25" i="27"/>
  <c r="BD19" i="27"/>
  <c r="BD52" i="27"/>
  <c r="BA49" i="27"/>
  <c r="AX46" i="27"/>
  <c r="BA45" i="27"/>
  <c r="BA43" i="27"/>
  <c r="BD42" i="27"/>
  <c r="BD39" i="27"/>
  <c r="BA22" i="27"/>
  <c r="BA19" i="27"/>
  <c r="BD17" i="27"/>
  <c r="BD11" i="27"/>
  <c r="AX37" i="27"/>
  <c r="AX32" i="27"/>
  <c r="AX16" i="27"/>
  <c r="AX6" i="27"/>
  <c r="BD51" i="27"/>
  <c r="AX50" i="27"/>
  <c r="BA48" i="27"/>
  <c r="BA33" i="27"/>
  <c r="BD15" i="27"/>
  <c r="BD5" i="27"/>
  <c r="AX49" i="27"/>
  <c r="BD47" i="27"/>
  <c r="AX45" i="27"/>
  <c r="AX43" i="27"/>
  <c r="BA42" i="27"/>
  <c r="BD41" i="27"/>
  <c r="BD35" i="27"/>
  <c r="AX26" i="27"/>
  <c r="BD23" i="27"/>
  <c r="AX22" i="27"/>
  <c r="BD20" i="27"/>
  <c r="BA11" i="27"/>
  <c r="BJ35" i="27"/>
  <c r="BJ6" i="27"/>
  <c r="BJ29" i="27"/>
  <c r="BJ30" i="27"/>
  <c r="BJ34" i="27"/>
  <c r="BJ10" i="27"/>
  <c r="BJ9" i="27"/>
  <c r="BJ7" i="27"/>
  <c r="BJ52" i="27"/>
  <c r="BJ48" i="27"/>
  <c r="BJ12" i="27"/>
  <c r="BJ32" i="27"/>
  <c r="BJ31" i="27"/>
  <c r="BJ17" i="27"/>
  <c r="BJ28" i="27"/>
  <c r="BJ24" i="27"/>
  <c r="BJ47" i="27"/>
  <c r="BJ21" i="27"/>
  <c r="BJ11" i="27"/>
  <c r="BS7" i="27"/>
  <c r="BM48" i="27"/>
  <c r="BM46" i="27"/>
  <c r="BV43" i="27"/>
  <c r="BM25" i="27"/>
  <c r="BV47" i="27"/>
  <c r="BV52" i="27"/>
  <c r="BV42" i="27"/>
  <c r="BM29" i="27"/>
  <c r="BV18" i="27"/>
  <c r="BV24" i="27"/>
  <c r="BV19" i="27"/>
  <c r="BV51" i="27"/>
  <c r="BV48" i="27"/>
  <c r="BM50" i="27"/>
  <c r="BV25" i="27"/>
  <c r="BV14" i="27"/>
  <c r="BV41" i="27"/>
  <c r="BV32" i="27"/>
  <c r="BV20" i="27"/>
  <c r="BM49" i="27"/>
  <c r="BV35" i="27"/>
  <c r="BV30" i="27"/>
  <c r="BV17" i="27"/>
  <c r="BM13" i="27"/>
  <c r="BV9" i="27"/>
  <c r="BM42" i="27"/>
  <c r="BM23" i="27"/>
  <c r="BM6" i="27"/>
  <c r="CE36" i="27"/>
  <c r="BY28" i="27"/>
  <c r="CE10" i="27"/>
  <c r="BY48" i="27"/>
  <c r="BY44" i="27"/>
  <c r="BY42" i="27"/>
  <c r="CE39" i="27"/>
  <c r="CE37" i="27"/>
  <c r="CE33" i="27"/>
  <c r="BY31" i="27"/>
  <c r="CE30" i="27"/>
  <c r="CE6" i="27"/>
  <c r="CE41" i="27"/>
  <c r="BY30" i="27"/>
  <c r="CE29" i="27"/>
  <c r="CE25" i="27"/>
  <c r="CE19" i="27"/>
  <c r="CE8" i="27"/>
  <c r="CE28" i="27"/>
  <c r="BY20" i="27"/>
  <c r="BY51" i="27"/>
  <c r="BY47" i="27"/>
  <c r="BY41" i="27"/>
  <c r="CB12" i="27"/>
  <c r="BY49" i="27"/>
  <c r="BY45" i="27"/>
  <c r="BY33" i="27"/>
  <c r="BY19" i="27"/>
  <c r="BY18" i="27"/>
  <c r="BY40" i="27"/>
  <c r="CH35" i="27"/>
  <c r="BY13" i="27"/>
  <c r="BY4" i="27"/>
  <c r="BY38" i="27"/>
  <c r="BY24" i="27"/>
  <c r="BY52" i="27"/>
  <c r="CB28" i="27"/>
  <c r="BY25" i="27"/>
  <c r="BY22" i="27"/>
  <c r="BY27" i="27"/>
  <c r="CE12" i="27"/>
  <c r="CZ22" i="27"/>
  <c r="CZ44" i="27"/>
  <c r="CZ46" i="27"/>
  <c r="CZ40" i="27"/>
  <c r="CW34" i="27"/>
  <c r="CT26" i="27"/>
  <c r="CT43" i="27"/>
  <c r="DC42" i="27"/>
  <c r="CT41" i="27"/>
  <c r="DC39" i="27"/>
  <c r="CZ38" i="27"/>
  <c r="DC31" i="27"/>
  <c r="CQ21" i="27"/>
  <c r="CT5" i="27"/>
  <c r="CT51" i="27"/>
  <c r="CZ42" i="27"/>
  <c r="DC40" i="27"/>
  <c r="CZ39" i="27"/>
  <c r="CZ31" i="27"/>
  <c r="CT25" i="27"/>
  <c r="CT20" i="27"/>
  <c r="DC18" i="27"/>
  <c r="CT49" i="27"/>
  <c r="CT29" i="27"/>
  <c r="DC28" i="27"/>
  <c r="CT24" i="27"/>
  <c r="CZ23" i="27"/>
  <c r="DC8" i="27"/>
  <c r="CT40" i="27"/>
  <c r="DC36" i="27"/>
  <c r="DC35" i="27"/>
  <c r="CT28" i="27"/>
  <c r="CZ27" i="27"/>
  <c r="DC25" i="27"/>
  <c r="CT15" i="27"/>
  <c r="DC12" i="27"/>
  <c r="CZ43" i="27"/>
  <c r="DC38" i="27"/>
  <c r="CZ26" i="27"/>
  <c r="CQ8" i="27"/>
  <c r="CZ51" i="27"/>
  <c r="CT46" i="27"/>
  <c r="CT44" i="27"/>
  <c r="CT37" i="27"/>
  <c r="CZ36" i="27"/>
  <c r="CZ35" i="27"/>
  <c r="CZ25" i="27"/>
  <c r="DC24" i="27"/>
  <c r="DC19" i="27"/>
  <c r="CQ15" i="27"/>
  <c r="DX19" i="27"/>
  <c r="DL15" i="27"/>
  <c r="DU44" i="27"/>
  <c r="DU31" i="27"/>
  <c r="DU37" i="27"/>
  <c r="DR33" i="27"/>
  <c r="DU50" i="27"/>
  <c r="DU22" i="27"/>
  <c r="DX46" i="27"/>
  <c r="DU40" i="27"/>
  <c r="DX29" i="27"/>
  <c r="ED48" i="27"/>
  <c r="ED51" i="27"/>
  <c r="ED24" i="27"/>
  <c r="ED25" i="27"/>
  <c r="ED17" i="27"/>
  <c r="ED10" i="27"/>
  <c r="EG6" i="27"/>
  <c r="ED50" i="27"/>
  <c r="ED47" i="27"/>
  <c r="ED44" i="27"/>
  <c r="ED39" i="27"/>
  <c r="ED35" i="27"/>
  <c r="ED28" i="27"/>
  <c r="ED11" i="27"/>
  <c r="EA48" i="27"/>
  <c r="ED41" i="27"/>
  <c r="EG37" i="27"/>
  <c r="EJ23" i="27"/>
  <c r="ED7" i="27"/>
  <c r="EG27" i="27"/>
  <c r="EG16" i="27"/>
  <c r="ED14" i="27"/>
  <c r="ED52" i="27"/>
  <c r="EM50" i="27"/>
  <c r="EM49" i="27"/>
  <c r="ED45" i="27"/>
  <c r="ED43" i="27"/>
  <c r="ED29" i="27"/>
  <c r="ED20" i="27"/>
  <c r="ED15" i="27"/>
  <c r="ED9" i="27"/>
  <c r="EA32" i="27"/>
  <c r="EA23" i="27"/>
  <c r="GF3" i="28"/>
  <c r="EG45" i="27"/>
  <c r="EG34" i="27"/>
  <c r="EG51" i="27"/>
  <c r="EG38" i="27"/>
  <c r="EG28" i="27"/>
  <c r="EG25" i="27"/>
  <c r="EG23" i="27"/>
  <c r="EG18" i="27"/>
  <c r="EG9" i="27"/>
  <c r="EG47" i="27"/>
  <c r="EG41" i="27"/>
  <c r="EG33" i="27"/>
  <c r="EG50" i="27"/>
  <c r="EG17" i="27"/>
  <c r="EG52" i="27"/>
  <c r="EG48" i="27"/>
  <c r="EG43" i="27"/>
  <c r="EG36" i="27"/>
  <c r="EG32" i="27"/>
  <c r="EG20" i="27"/>
  <c r="EG5" i="27"/>
  <c r="EG35" i="27"/>
  <c r="EG31" i="27"/>
  <c r="EG12" i="27"/>
  <c r="EG26" i="27"/>
  <c r="EG8" i="27"/>
  <c r="EG46" i="27"/>
  <c r="EG40" i="27"/>
  <c r="EG44" i="27"/>
  <c r="EG29" i="27"/>
  <c r="EG49" i="27"/>
  <c r="EG39" i="27"/>
  <c r="EG30" i="27"/>
  <c r="EG42" i="27"/>
  <c r="EG24" i="27"/>
  <c r="EG22" i="27"/>
  <c r="EG21" i="27"/>
  <c r="EG19" i="27"/>
  <c r="EG14" i="27"/>
  <c r="EG13" i="27"/>
  <c r="EA50" i="27"/>
  <c r="EA22" i="27"/>
  <c r="EA12" i="27"/>
  <c r="EA38" i="27"/>
  <c r="EA34" i="27"/>
  <c r="EA15" i="27"/>
  <c r="EA26" i="27"/>
  <c r="EA8" i="27"/>
  <c r="EA31" i="27"/>
  <c r="EM30" i="27"/>
  <c r="EM37" i="27"/>
  <c r="EM6" i="27"/>
  <c r="EM52" i="27"/>
  <c r="EM32" i="27"/>
  <c r="EM48" i="27"/>
  <c r="EM31" i="27"/>
  <c r="EM28" i="27"/>
  <c r="EM35" i="27"/>
  <c r="EM20" i="27"/>
  <c r="EM38" i="27"/>
  <c r="EM19" i="27"/>
  <c r="EM43" i="27"/>
  <c r="EM25" i="27"/>
  <c r="EM23" i="27"/>
  <c r="EM16" i="27"/>
  <c r="EM44" i="27"/>
  <c r="EM11" i="27"/>
  <c r="EM10" i="27"/>
  <c r="EJ33" i="27"/>
  <c r="EP5" i="27"/>
  <c r="EP51" i="27"/>
  <c r="EP30" i="27"/>
  <c r="EP31" i="27"/>
  <c r="EP24" i="27"/>
  <c r="EP17" i="27"/>
  <c r="EP44" i="27"/>
  <c r="EP43" i="27"/>
  <c r="EP9" i="27"/>
  <c r="EP18" i="27"/>
  <c r="EP40" i="27"/>
  <c r="EP36" i="27"/>
  <c r="EP34" i="27"/>
  <c r="EP23" i="27"/>
  <c r="EP25" i="27"/>
  <c r="EP22" i="27"/>
  <c r="EP20" i="27"/>
  <c r="EP41" i="27"/>
  <c r="EP39" i="27"/>
  <c r="EP27" i="27"/>
  <c r="EP15" i="27"/>
  <c r="EP10" i="27"/>
  <c r="EP48" i="27"/>
  <c r="EP46" i="27"/>
  <c r="EP37" i="27"/>
  <c r="EP35" i="27"/>
  <c r="EP7" i="27"/>
  <c r="EP47" i="27"/>
  <c r="EP45" i="27"/>
  <c r="EP38" i="27"/>
  <c r="EP28" i="27"/>
  <c r="EP19" i="27"/>
  <c r="EP21" i="27"/>
  <c r="EP50" i="27"/>
  <c r="EP42" i="27"/>
  <c r="EP33" i="27"/>
  <c r="EP26" i="27"/>
  <c r="EP52" i="27"/>
  <c r="EP29" i="27"/>
  <c r="EP49" i="27"/>
  <c r="EM42" i="27"/>
  <c r="EM39" i="27"/>
  <c r="EM34" i="27"/>
  <c r="EM24" i="27"/>
  <c r="EM45" i="27"/>
  <c r="EM27" i="27"/>
  <c r="EM22" i="27"/>
  <c r="EM33" i="27"/>
  <c r="EM47" i="27"/>
  <c r="EM46" i="27"/>
  <c r="EM5" i="27"/>
  <c r="EM41" i="27"/>
  <c r="EM40" i="27"/>
  <c r="EM29" i="27"/>
  <c r="EM26" i="27"/>
  <c r="EM21" i="27"/>
  <c r="EM18" i="27"/>
  <c r="EM17" i="27"/>
  <c r="EM12" i="27"/>
  <c r="EJ42" i="27"/>
  <c r="EJ36" i="27"/>
  <c r="EJ37" i="27"/>
  <c r="EJ48" i="27"/>
  <c r="EJ44" i="27"/>
  <c r="EA19" i="27"/>
  <c r="EA17" i="27"/>
  <c r="EA29" i="27"/>
  <c r="EA14" i="27"/>
  <c r="EA5" i="27"/>
  <c r="EA52" i="27"/>
  <c r="EA51" i="27"/>
  <c r="EA42" i="27"/>
  <c r="EA41" i="27"/>
  <c r="EA40" i="27"/>
  <c r="EA35" i="27"/>
  <c r="EA30" i="27"/>
  <c r="EA21" i="27"/>
  <c r="EA6" i="27"/>
  <c r="EA47" i="27"/>
  <c r="EA46" i="27"/>
  <c r="EA20" i="27"/>
  <c r="EA49" i="27"/>
  <c r="EA44" i="27"/>
  <c r="EA43" i="27"/>
  <c r="EA39" i="27"/>
  <c r="EA33" i="27"/>
  <c r="EA24" i="27"/>
  <c r="EA36" i="27"/>
  <c r="EA27" i="27"/>
  <c r="EA18" i="27"/>
  <c r="EA25" i="27"/>
  <c r="EA16" i="27"/>
  <c r="DL49" i="27"/>
  <c r="DL42" i="27"/>
  <c r="DL47" i="27"/>
  <c r="DL33" i="27"/>
  <c r="DL43" i="27"/>
  <c r="DL41" i="27"/>
  <c r="DL34" i="27"/>
  <c r="DL44" i="27"/>
  <c r="DL35" i="27"/>
  <c r="DL21" i="27"/>
  <c r="DO35" i="27"/>
  <c r="Y6" i="15"/>
  <c r="DR44" i="27"/>
  <c r="DR4" i="27"/>
  <c r="DR49" i="27"/>
  <c r="R7" i="15"/>
  <c r="DU46" i="27"/>
  <c r="DU38" i="27"/>
  <c r="DX28" i="27"/>
  <c r="S9" i="15"/>
  <c r="DX45" i="27"/>
  <c r="DX52" i="27"/>
  <c r="DX50" i="27"/>
  <c r="DX40" i="27"/>
  <c r="DX24" i="27"/>
  <c r="DX23" i="27"/>
  <c r="DU33" i="27"/>
  <c r="DU15" i="27"/>
  <c r="DU8" i="27"/>
  <c r="DU49" i="27"/>
  <c r="DU34" i="27"/>
  <c r="DR23" i="27"/>
  <c r="DR51" i="27"/>
  <c r="DR25" i="27"/>
  <c r="DR46" i="27"/>
  <c r="DO39" i="27"/>
  <c r="DO42" i="27"/>
  <c r="DO44" i="27"/>
  <c r="DO41" i="27"/>
  <c r="DO15" i="27"/>
  <c r="DO30" i="27"/>
  <c r="DO25" i="27"/>
  <c r="DO24" i="27"/>
  <c r="DO50" i="27"/>
  <c r="DO10" i="27"/>
  <c r="DO26" i="27"/>
  <c r="DL25" i="27"/>
  <c r="DL22" i="27"/>
  <c r="DL11" i="27"/>
  <c r="DL38" i="27"/>
  <c r="DL36" i="27"/>
  <c r="DL32" i="27"/>
  <c r="DL24" i="27"/>
  <c r="DL23" i="27"/>
  <c r="DL9" i="27"/>
  <c r="DL8" i="27"/>
  <c r="DL40" i="27"/>
  <c r="DL19" i="27"/>
  <c r="DL16" i="27"/>
  <c r="DL37" i="27"/>
  <c r="DL27" i="27"/>
  <c r="DL4" i="27"/>
  <c r="DL6" i="27"/>
  <c r="DL45" i="27"/>
  <c r="DL20" i="27"/>
  <c r="DL13" i="27"/>
  <c r="DL5" i="27"/>
  <c r="DL50" i="27"/>
  <c r="DL46" i="27"/>
  <c r="DL26" i="27"/>
  <c r="DL17" i="27"/>
  <c r="DL52" i="27"/>
  <c r="DL48" i="27"/>
  <c r="DL31" i="27"/>
  <c r="DL30" i="27"/>
  <c r="DL28" i="27"/>
  <c r="CQ35" i="27"/>
  <c r="CQ48" i="27"/>
  <c r="CQ46" i="27"/>
  <c r="CQ36" i="27"/>
  <c r="CQ34" i="27"/>
  <c r="CQ31" i="27"/>
  <c r="CQ27" i="27"/>
  <c r="CQ26" i="27"/>
  <c r="CQ25" i="27"/>
  <c r="CQ24" i="27"/>
  <c r="CQ22" i="27"/>
  <c r="CQ12" i="27"/>
  <c r="CQ11" i="27"/>
  <c r="CQ10" i="27"/>
  <c r="CQ51" i="27"/>
  <c r="CQ49" i="27"/>
  <c r="CQ40" i="27"/>
  <c r="CQ38" i="27"/>
  <c r="CQ29" i="27"/>
  <c r="CQ18" i="27"/>
  <c r="CQ5" i="27"/>
  <c r="CQ4" i="27"/>
  <c r="CQ32" i="27"/>
  <c r="CQ28" i="27"/>
  <c r="CQ23" i="27"/>
  <c r="CW30" i="27"/>
  <c r="CW50" i="27"/>
  <c r="CW43" i="27"/>
  <c r="CW20" i="27"/>
  <c r="CW52" i="27"/>
  <c r="CW37" i="27"/>
  <c r="CW29" i="27"/>
  <c r="CW21" i="27"/>
  <c r="CW14" i="27"/>
  <c r="CW39" i="27"/>
  <c r="CW23" i="27"/>
  <c r="CW15" i="27"/>
  <c r="CW51" i="27"/>
  <c r="CW8" i="27"/>
  <c r="CW46" i="27"/>
  <c r="CW12" i="27"/>
  <c r="CZ47" i="27"/>
  <c r="CZ45" i="27"/>
  <c r="CZ29" i="27"/>
  <c r="CZ24" i="27"/>
  <c r="CZ19" i="27"/>
  <c r="CZ34" i="27"/>
  <c r="CZ33" i="27"/>
  <c r="CZ28" i="27"/>
  <c r="CZ21" i="27"/>
  <c r="CZ20" i="27"/>
  <c r="CZ17" i="27"/>
  <c r="CZ49" i="27"/>
  <c r="CZ48" i="27"/>
  <c r="CZ37" i="27"/>
  <c r="CZ41" i="27"/>
  <c r="CZ30" i="27"/>
  <c r="CZ11" i="27"/>
  <c r="CZ7" i="27"/>
  <c r="CZ52" i="27"/>
  <c r="CZ50" i="27"/>
  <c r="CZ32" i="27"/>
  <c r="CZ15" i="27"/>
  <c r="CZ14" i="27"/>
  <c r="DC6" i="27"/>
  <c r="DF45" i="27"/>
  <c r="DF26" i="27"/>
  <c r="DF49" i="27"/>
  <c r="DF33" i="27"/>
  <c r="DF48" i="27"/>
  <c r="DF40" i="27"/>
  <c r="DF14" i="27"/>
  <c r="DF50" i="27"/>
  <c r="DF46" i="27"/>
  <c r="DF44" i="27"/>
  <c r="DF30" i="27"/>
  <c r="DF23" i="27"/>
  <c r="DF10" i="27"/>
  <c r="DF6" i="27"/>
  <c r="DF42" i="27"/>
  <c r="DF21" i="27"/>
  <c r="DF16" i="27"/>
  <c r="DF37" i="27"/>
  <c r="DF36" i="27"/>
  <c r="DF34" i="27"/>
  <c r="DC52" i="27"/>
  <c r="DC47" i="27"/>
  <c r="DC22" i="27"/>
  <c r="DC11" i="27"/>
  <c r="DC49" i="27"/>
  <c r="DC21" i="27"/>
  <c r="DC20" i="27"/>
  <c r="DC7" i="27"/>
  <c r="DC50" i="27"/>
  <c r="DC33" i="27"/>
  <c r="DC29" i="27"/>
  <c r="DC17" i="27"/>
  <c r="DC51" i="27"/>
  <c r="CZ9" i="27"/>
  <c r="CZ8" i="27"/>
  <c r="CZ5" i="27"/>
  <c r="CW49" i="27"/>
  <c r="CW47" i="27"/>
  <c r="CW42" i="27"/>
  <c r="CW40" i="27"/>
  <c r="CW48" i="27"/>
  <c r="CW45" i="27"/>
  <c r="CW31" i="27"/>
  <c r="CW26" i="27"/>
  <c r="CW17" i="27"/>
  <c r="CW41" i="27"/>
  <c r="CW35" i="27"/>
  <c r="CW32" i="27"/>
  <c r="CB49" i="27"/>
  <c r="CB17" i="27"/>
  <c r="CB23" i="27"/>
  <c r="CH43" i="27"/>
  <c r="CH38" i="27"/>
  <c r="CH19" i="27"/>
  <c r="CH46" i="27"/>
  <c r="CH41" i="27"/>
  <c r="CH12" i="27"/>
  <c r="CH47" i="27"/>
  <c r="CH24" i="27"/>
  <c r="CH20" i="27"/>
  <c r="CH6" i="27"/>
  <c r="CH52" i="27"/>
  <c r="CH48" i="27"/>
  <c r="CH42" i="27"/>
  <c r="CH17" i="27"/>
  <c r="CH37" i="27"/>
  <c r="CH32" i="27"/>
  <c r="CH29" i="27"/>
  <c r="CH15" i="27"/>
  <c r="CH45" i="27"/>
  <c r="CH31" i="27"/>
  <c r="CH21" i="27"/>
  <c r="CH7" i="27"/>
  <c r="CH4" i="27"/>
  <c r="CH51" i="27"/>
  <c r="CH50" i="27"/>
  <c r="CH40" i="27"/>
  <c r="CH34" i="27"/>
  <c r="CH26" i="27"/>
  <c r="CH18" i="27"/>
  <c r="CH49" i="27"/>
  <c r="CE13" i="27"/>
  <c r="CE7" i="27"/>
  <c r="CN42" i="27"/>
  <c r="CN39" i="27"/>
  <c r="CN19" i="27"/>
  <c r="CN51" i="27"/>
  <c r="CN36" i="27"/>
  <c r="CN5" i="27"/>
  <c r="CN50" i="27"/>
  <c r="CN12" i="27"/>
  <c r="CN9" i="27"/>
  <c r="CE5" i="27"/>
  <c r="CE23" i="27"/>
  <c r="CE22" i="27"/>
  <c r="CE15" i="27"/>
  <c r="CB25" i="27"/>
  <c r="CB46" i="27"/>
  <c r="CB40" i="27"/>
  <c r="CB48" i="27"/>
  <c r="CB29" i="27"/>
  <c r="CB50" i="27"/>
  <c r="CB7" i="27"/>
  <c r="CB34" i="27"/>
  <c r="CB45" i="27"/>
  <c r="CB42" i="27"/>
  <c r="CB30" i="27"/>
  <c r="L4" i="9"/>
  <c r="BP27" i="27"/>
  <c r="BP24" i="27"/>
  <c r="BP9" i="27"/>
  <c r="BP44" i="27"/>
  <c r="BP32" i="27"/>
  <c r="BP21" i="27"/>
  <c r="BP16" i="27"/>
  <c r="BP14" i="27"/>
  <c r="BP45" i="27"/>
  <c r="BP34" i="27"/>
  <c r="BP8" i="27"/>
  <c r="BP52" i="27"/>
  <c r="BP33" i="27"/>
  <c r="BP29" i="27"/>
  <c r="BP25" i="27"/>
  <c r="BP23" i="27"/>
  <c r="BP22" i="27"/>
  <c r="BP20" i="27"/>
  <c r="BP19" i="27"/>
  <c r="R7" i="9"/>
  <c r="S9" i="9"/>
  <c r="BS52" i="27"/>
  <c r="BS49" i="27"/>
  <c r="BS45" i="27"/>
  <c r="BS30" i="27"/>
  <c r="BS6" i="27"/>
  <c r="BS38" i="27"/>
  <c r="BS34" i="27"/>
  <c r="BS32" i="27"/>
  <c r="BS28" i="27"/>
  <c r="BS15" i="27"/>
  <c r="BS9" i="27"/>
  <c r="BP51" i="27"/>
  <c r="BP47" i="27"/>
  <c r="BP46" i="27"/>
  <c r="BP38" i="27"/>
  <c r="BP30" i="27"/>
  <c r="BP13" i="27"/>
  <c r="BP49" i="27"/>
  <c r="BP43" i="27"/>
  <c r="BP31" i="27"/>
  <c r="BP26" i="27"/>
  <c r="BM43" i="27"/>
  <c r="BM8" i="27"/>
  <c r="BM28" i="27"/>
  <c r="BM45" i="27"/>
  <c r="BJ49" i="27"/>
  <c r="BJ40" i="27"/>
  <c r="BJ33" i="27"/>
  <c r="BJ13" i="27"/>
  <c r="BJ41" i="27"/>
  <c r="BJ37" i="27"/>
  <c r="BJ27" i="27"/>
  <c r="BJ25" i="27"/>
  <c r="BJ5" i="27"/>
  <c r="BJ23" i="27"/>
  <c r="BJ22" i="27"/>
  <c r="BJ18" i="27"/>
  <c r="BJ20" i="27"/>
  <c r="BJ15" i="27"/>
  <c r="BJ51" i="27"/>
  <c r="BJ45" i="27"/>
  <c r="BJ44" i="27"/>
  <c r="BJ43" i="27"/>
  <c r="BJ42" i="27"/>
  <c r="BJ38" i="27"/>
  <c r="BJ26" i="27"/>
  <c r="BJ19" i="27"/>
  <c r="BJ16" i="27"/>
  <c r="BG39" i="27"/>
  <c r="BG26" i="27"/>
  <c r="BG21" i="27"/>
  <c r="BG50" i="27"/>
  <c r="BG45" i="27"/>
  <c r="BG30" i="27"/>
  <c r="BG23" i="27"/>
  <c r="BG44" i="27"/>
  <c r="BG41" i="27"/>
  <c r="BG40" i="27"/>
  <c r="BG22" i="27"/>
  <c r="BG47" i="27"/>
  <c r="BG49" i="27"/>
  <c r="BG48" i="27"/>
  <c r="BG46" i="27"/>
  <c r="BG43" i="27"/>
  <c r="BG31" i="27"/>
  <c r="BG24" i="27"/>
  <c r="BG12" i="27"/>
  <c r="BG5" i="27"/>
  <c r="BG14" i="27"/>
  <c r="BG42" i="27"/>
  <c r="BG17" i="27"/>
  <c r="BG51" i="27"/>
  <c r="BG20" i="27"/>
  <c r="BG6" i="27"/>
  <c r="BG34" i="27"/>
  <c r="BG52" i="27"/>
  <c r="BG19" i="27"/>
  <c r="BG4" i="27"/>
  <c r="BG37" i="27"/>
  <c r="BG28" i="27"/>
  <c r="BG27" i="27"/>
  <c r="BG18" i="27"/>
  <c r="BG38" i="27"/>
  <c r="BG36" i="27"/>
  <c r="BG25" i="27"/>
  <c r="BG10" i="27"/>
  <c r="BG7" i="27"/>
  <c r="BG35" i="27"/>
  <c r="BG33" i="27"/>
  <c r="BG32" i="27"/>
  <c r="BG29" i="27"/>
  <c r="BA26" i="27"/>
  <c r="BA16" i="27"/>
  <c r="BA37" i="27"/>
  <c r="BA27" i="27"/>
  <c r="BA20" i="27"/>
  <c r="R7" i="7"/>
  <c r="AX30" i="27"/>
  <c r="AX25" i="27"/>
  <c r="AX21" i="27"/>
  <c r="AX20" i="27"/>
  <c r="AX17" i="27"/>
  <c r="AX31" i="27"/>
  <c r="AX12" i="27"/>
  <c r="AX34" i="27"/>
  <c r="AX14" i="27"/>
  <c r="BA52" i="27"/>
  <c r="BA32" i="27"/>
  <c r="BA21" i="27"/>
  <c r="BA8" i="27"/>
  <c r="BA18" i="27"/>
  <c r="BA28" i="27"/>
  <c r="BA38" i="27"/>
  <c r="BA24" i="27"/>
  <c r="BA50" i="27"/>
  <c r="BA39" i="27"/>
  <c r="BA36" i="27"/>
  <c r="BA34" i="27"/>
  <c r="BA31" i="27"/>
  <c r="BA30" i="27"/>
  <c r="BA29" i="27"/>
  <c r="AU38" i="27"/>
  <c r="AR26" i="27"/>
  <c r="AR25" i="27"/>
  <c r="AR42" i="27"/>
  <c r="AR32" i="27"/>
  <c r="AR7" i="27"/>
  <c r="AO31" i="27"/>
  <c r="AL43" i="27"/>
  <c r="R7" i="5"/>
  <c r="W26" i="27"/>
  <c r="W13" i="27"/>
  <c r="W36" i="27"/>
  <c r="W28" i="27"/>
  <c r="W5" i="27"/>
  <c r="R4" i="5"/>
  <c r="AL23" i="27"/>
  <c r="AL30" i="27"/>
  <c r="AL39" i="27"/>
  <c r="AL4" i="27"/>
  <c r="AC49" i="27"/>
  <c r="AC47" i="27"/>
  <c r="AC34" i="27"/>
  <c r="AC6" i="27"/>
  <c r="AC5" i="27"/>
  <c r="AC52" i="27"/>
  <c r="AC51" i="27"/>
  <c r="AC48" i="27"/>
  <c r="AC35" i="27"/>
  <c r="AC14" i="27"/>
  <c r="AC8" i="27"/>
  <c r="AC20" i="27"/>
  <c r="AC12" i="27"/>
  <c r="AC46" i="27"/>
  <c r="AC45" i="27"/>
  <c r="AC44" i="27"/>
  <c r="AC28" i="27"/>
  <c r="AC26" i="27"/>
  <c r="AC24" i="27"/>
  <c r="AC23" i="27"/>
  <c r="AC37" i="27"/>
  <c r="AC33" i="27"/>
  <c r="AC31" i="27"/>
  <c r="AC22" i="27"/>
  <c r="AC18" i="27"/>
  <c r="AC15" i="27"/>
  <c r="AC21" i="27"/>
  <c r="AC4" i="27"/>
  <c r="AC25" i="27"/>
  <c r="AC17" i="27"/>
  <c r="W38" i="27"/>
  <c r="W33" i="27"/>
  <c r="W15" i="27"/>
  <c r="W4" i="27"/>
  <c r="W45" i="27"/>
  <c r="W8" i="27"/>
  <c r="W32" i="27"/>
  <c r="W30" i="27"/>
  <c r="W24" i="27"/>
  <c r="W52" i="27"/>
  <c r="W49" i="27"/>
  <c r="W34" i="27"/>
  <c r="W29" i="27"/>
  <c r="W25" i="27"/>
  <c r="W23" i="27"/>
  <c r="W10" i="27"/>
  <c r="W20" i="27"/>
  <c r="W12" i="27"/>
  <c r="W48" i="27"/>
  <c r="W47" i="27"/>
  <c r="W42" i="27"/>
  <c r="W41" i="27"/>
  <c r="W22" i="27"/>
  <c r="W40" i="27"/>
  <c r="W39" i="27"/>
  <c r="W37" i="27"/>
  <c r="W16" i="27"/>
  <c r="W14" i="27"/>
  <c r="Y9" i="3"/>
  <c r="T17" i="27"/>
  <c r="T49" i="27"/>
  <c r="T43" i="27"/>
  <c r="Q35" i="27"/>
  <c r="Q32" i="27"/>
  <c r="Q26" i="27"/>
  <c r="Q16" i="27"/>
  <c r="Q44" i="27"/>
  <c r="Q38" i="27"/>
  <c r="Q24" i="27"/>
  <c r="Q19" i="27"/>
  <c r="Q49" i="27"/>
  <c r="Q23" i="27"/>
  <c r="Q36" i="27"/>
  <c r="Q33" i="27"/>
  <c r="Q11" i="27"/>
  <c r="N6" i="27"/>
  <c r="N50" i="27"/>
  <c r="N43" i="27"/>
  <c r="N36" i="27"/>
  <c r="N27" i="27"/>
  <c r="N25" i="27"/>
  <c r="N18" i="27"/>
  <c r="N4" i="27"/>
  <c r="N33" i="27"/>
  <c r="N24" i="27"/>
  <c r="N12" i="27"/>
  <c r="N5" i="27"/>
  <c r="N46" i="27"/>
  <c r="N42" i="27"/>
  <c r="N41" i="27"/>
  <c r="N19" i="27"/>
  <c r="N17" i="27"/>
  <c r="N10" i="27"/>
  <c r="K19" i="27"/>
  <c r="K8" i="27"/>
  <c r="K52" i="27"/>
  <c r="K46" i="27"/>
  <c r="K32" i="27"/>
  <c r="K17" i="27"/>
  <c r="K38" i="27"/>
  <c r="K37" i="27"/>
  <c r="K23" i="27"/>
  <c r="K20" i="27"/>
  <c r="K6" i="27"/>
  <c r="K42" i="27"/>
  <c r="K22" i="27"/>
  <c r="K10" i="27"/>
  <c r="K44" i="27"/>
  <c r="K14" i="27"/>
  <c r="H5" i="27"/>
  <c r="H35" i="27"/>
  <c r="H24" i="27"/>
  <c r="H21" i="27"/>
  <c r="H16" i="27"/>
  <c r="H37" i="27"/>
  <c r="H27" i="27"/>
  <c r="H42" i="27"/>
  <c r="H20" i="27"/>
  <c r="H7" i="27"/>
  <c r="H48" i="27"/>
  <c r="H8" i="27"/>
  <c r="H50" i="27"/>
  <c r="H40" i="27"/>
  <c r="H52" i="27"/>
  <c r="H36" i="27"/>
  <c r="H32" i="27"/>
  <c r="H15" i="27"/>
  <c r="H13" i="27"/>
  <c r="H51" i="27"/>
  <c r="H39" i="27"/>
  <c r="H29" i="27"/>
  <c r="T34" i="27"/>
  <c r="T22" i="27"/>
  <c r="T52" i="27"/>
  <c r="T28" i="27"/>
  <c r="T23" i="27"/>
  <c r="T45" i="27"/>
  <c r="T21" i="27"/>
  <c r="T48" i="27"/>
  <c r="T44" i="27"/>
  <c r="T42" i="27"/>
  <c r="T15" i="27"/>
  <c r="K49" i="27"/>
  <c r="K41" i="27"/>
  <c r="K31" i="27"/>
  <c r="K27" i="27"/>
  <c r="K26" i="27"/>
  <c r="K16" i="27"/>
  <c r="K13" i="27"/>
  <c r="K33" i="27"/>
  <c r="K50" i="27"/>
  <c r="K40" i="27"/>
  <c r="K35" i="27"/>
  <c r="K30" i="27"/>
  <c r="K25" i="27"/>
  <c r="K51" i="27"/>
  <c r="K45" i="27"/>
  <c r="K43" i="27"/>
  <c r="K29" i="27"/>
  <c r="K11" i="27"/>
  <c r="K5" i="27"/>
  <c r="K48" i="27"/>
  <c r="K36" i="27"/>
  <c r="K34" i="27"/>
  <c r="K28" i="27"/>
  <c r="K24" i="27"/>
  <c r="K18" i="27"/>
  <c r="K15" i="27"/>
  <c r="K12" i="27"/>
  <c r="K7" i="27"/>
  <c r="Q47" i="27"/>
  <c r="Q40" i="27"/>
  <c r="Q20" i="27"/>
  <c r="Q12" i="27"/>
  <c r="Q5" i="27"/>
  <c r="Q39" i="27"/>
  <c r="Q34" i="27"/>
  <c r="Q29" i="27"/>
  <c r="Q25" i="27"/>
  <c r="Q51" i="27"/>
  <c r="Q50" i="27"/>
  <c r="Q46" i="27"/>
  <c r="Q41" i="27"/>
  <c r="Q28" i="27"/>
  <c r="Q6" i="27"/>
  <c r="H49" i="27"/>
  <c r="H43" i="27"/>
  <c r="H38" i="27"/>
  <c r="H19" i="27"/>
  <c r="H44" i="27"/>
  <c r="H23" i="27"/>
  <c r="H14" i="27"/>
  <c r="H28" i="27"/>
  <c r="H25" i="27"/>
  <c r="H17" i="27"/>
  <c r="H12" i="27"/>
  <c r="H11" i="27"/>
  <c r="H31" i="27"/>
  <c r="H47" i="27"/>
  <c r="H45" i="27"/>
  <c r="H41" i="27"/>
  <c r="H34" i="27"/>
  <c r="H30" i="27"/>
  <c r="H22" i="27"/>
  <c r="AG5" i="9"/>
  <c r="Z5" i="10"/>
  <c r="AF5" i="10"/>
  <c r="AB29" i="25"/>
  <c r="EL2" i="27" s="1"/>
  <c r="CR2" i="27"/>
  <c r="CO2" i="27"/>
  <c r="M29" i="25"/>
  <c r="DB2" i="27" s="1"/>
  <c r="BZ2" i="27"/>
  <c r="AB17" i="25"/>
  <c r="BU2" i="27" s="1"/>
  <c r="K8" i="9"/>
  <c r="S5" i="7"/>
  <c r="AG9" i="15"/>
  <c r="AF8" i="17"/>
  <c r="AG7" i="15"/>
  <c r="AF7" i="17"/>
  <c r="AF6" i="5"/>
  <c r="AG7" i="13"/>
  <c r="AG6" i="15"/>
  <c r="AF4" i="17"/>
  <c r="Z4" i="13"/>
  <c r="R6" i="15"/>
  <c r="BH2" i="27"/>
  <c r="AL25" i="27"/>
  <c r="AL10" i="27"/>
  <c r="S9" i="5"/>
  <c r="AL52" i="27"/>
  <c r="AL41" i="27"/>
  <c r="AL48" i="27"/>
  <c r="AL44" i="27"/>
  <c r="AL20" i="27"/>
  <c r="AL19" i="27"/>
  <c r="AL46" i="27"/>
  <c r="AL35" i="27"/>
  <c r="AL11" i="27"/>
  <c r="AL38" i="27"/>
  <c r="AL36" i="27"/>
  <c r="AL32" i="27"/>
  <c r="AL29" i="27"/>
  <c r="AL27" i="27"/>
  <c r="AL24" i="27"/>
  <c r="AL18" i="27"/>
  <c r="AL9" i="27"/>
  <c r="AL6" i="27"/>
  <c r="AL49" i="27"/>
  <c r="AL26" i="27"/>
  <c r="AL15" i="27"/>
  <c r="AL13" i="27"/>
  <c r="AL51" i="27"/>
  <c r="AL47" i="27"/>
  <c r="AL42" i="27"/>
  <c r="AL34" i="27"/>
  <c r="AL33" i="27"/>
  <c r="AL31" i="27"/>
  <c r="AL28" i="27"/>
  <c r="AL22" i="27"/>
  <c r="AL21" i="27"/>
  <c r="AL50" i="27"/>
  <c r="AL45" i="27"/>
  <c r="AL40" i="27"/>
  <c r="AL37" i="27"/>
  <c r="AL14" i="27"/>
  <c r="AL7" i="27"/>
  <c r="AM2" i="27"/>
  <c r="M13" i="25"/>
  <c r="AE2" i="27" s="1"/>
  <c r="Q8" i="3"/>
  <c r="Y5" i="3"/>
  <c r="AG4" i="7"/>
  <c r="K9" i="9"/>
  <c r="Y9" i="10"/>
  <c r="K8" i="13"/>
  <c r="Z7" i="17"/>
  <c r="R4" i="7"/>
  <c r="S4" i="9"/>
  <c r="R9" i="10"/>
  <c r="L7" i="17"/>
  <c r="Z5" i="5"/>
  <c r="L4" i="17"/>
  <c r="K8" i="17"/>
  <c r="K4" i="17"/>
  <c r="M2" i="32"/>
  <c r="AG3" i="27" s="1"/>
  <c r="AI12" i="27"/>
  <c r="AI19" i="27"/>
  <c r="AI5" i="27"/>
  <c r="AI4" i="27"/>
  <c r="AI10" i="27"/>
  <c r="AI27" i="27"/>
  <c r="AI7" i="27"/>
  <c r="AI13" i="27"/>
  <c r="AI20" i="27"/>
  <c r="AI21" i="27"/>
  <c r="AI24" i="27"/>
  <c r="AI38" i="27"/>
  <c r="AI8" i="27"/>
  <c r="AI14" i="27"/>
  <c r="AI18" i="27"/>
  <c r="AI32" i="27"/>
  <c r="AI35" i="27"/>
  <c r="AI15" i="27"/>
  <c r="AI23" i="27"/>
  <c r="AI51" i="27"/>
  <c r="AI25" i="27"/>
  <c r="AI34" i="27"/>
  <c r="AI37" i="27"/>
  <c r="AI26" i="27"/>
  <c r="AI31" i="27"/>
  <c r="AI39" i="27"/>
  <c r="AI41" i="27"/>
  <c r="AI44" i="27"/>
  <c r="AI47" i="27"/>
  <c r="AI6" i="27"/>
  <c r="AI16" i="27"/>
  <c r="AI29" i="27"/>
  <c r="AI52" i="27"/>
  <c r="AF20" i="27"/>
  <c r="AF52" i="27"/>
  <c r="AI50" i="27"/>
  <c r="AI49" i="27"/>
  <c r="AI46" i="27"/>
  <c r="AO42" i="27"/>
  <c r="AI33" i="27"/>
  <c r="AI22" i="27"/>
  <c r="Z5" i="27"/>
  <c r="L2" i="32"/>
  <c r="AD3" i="27" s="1"/>
  <c r="AF7" i="27"/>
  <c r="AF14" i="27"/>
  <c r="AF15" i="27"/>
  <c r="AF8" i="27"/>
  <c r="AF21" i="27"/>
  <c r="AF32" i="27"/>
  <c r="AF35" i="27"/>
  <c r="AF12" i="27"/>
  <c r="AF19" i="27"/>
  <c r="AF26" i="27"/>
  <c r="AF29" i="27"/>
  <c r="AF37" i="27"/>
  <c r="AF17" i="27"/>
  <c r="AF13" i="27"/>
  <c r="AF24" i="27"/>
  <c r="AF31" i="27"/>
  <c r="AF39" i="27"/>
  <c r="AF41" i="27"/>
  <c r="AF44" i="27"/>
  <c r="AF47" i="27"/>
  <c r="AF4" i="27"/>
  <c r="AF27" i="27"/>
  <c r="AF43" i="27"/>
  <c r="AF50" i="27"/>
  <c r="AF22" i="27"/>
  <c r="AF36" i="27"/>
  <c r="AF30" i="27"/>
  <c r="AF38" i="27"/>
  <c r="AF42" i="27"/>
  <c r="AF48" i="27"/>
  <c r="Z51" i="27"/>
  <c r="AI17" i="27"/>
  <c r="M11" i="25"/>
  <c r="AB2" i="27" s="1"/>
  <c r="M17" i="25"/>
  <c r="AK2" i="27" s="1"/>
  <c r="O2" i="32"/>
  <c r="AM3" i="27" s="1"/>
  <c r="AO11" i="27"/>
  <c r="AO4" i="27"/>
  <c r="AO44" i="27"/>
  <c r="AO6" i="27"/>
  <c r="AO25" i="27"/>
  <c r="AO28" i="27"/>
  <c r="AO22" i="27"/>
  <c r="AO33" i="27"/>
  <c r="AO36" i="27"/>
  <c r="AO5" i="27"/>
  <c r="AO10" i="27"/>
  <c r="AO12" i="27"/>
  <c r="AO21" i="27"/>
  <c r="AO27" i="27"/>
  <c r="AO40" i="27"/>
  <c r="AO46" i="27"/>
  <c r="AO49" i="27"/>
  <c r="AO9" i="27"/>
  <c r="AO16" i="27"/>
  <c r="AO29" i="27"/>
  <c r="AO52" i="27"/>
  <c r="AO8" i="27"/>
  <c r="AO15" i="27"/>
  <c r="AO38" i="27"/>
  <c r="AO43" i="27"/>
  <c r="AO50" i="27"/>
  <c r="AO51" i="27"/>
  <c r="Z34" i="27"/>
  <c r="AI30" i="27"/>
  <c r="AI40" i="27"/>
  <c r="Z39" i="27"/>
  <c r="AO34" i="27"/>
  <c r="AO18" i="27"/>
  <c r="AR2" i="32"/>
  <c r="DV3" i="27" s="1"/>
  <c r="DX17" i="27"/>
  <c r="DX8" i="27"/>
  <c r="DX22" i="27"/>
  <c r="DX33" i="27"/>
  <c r="DX36" i="27"/>
  <c r="DX39" i="27"/>
  <c r="DX42" i="27"/>
  <c r="DX15" i="27"/>
  <c r="DX30" i="27"/>
  <c r="DX27" i="27"/>
  <c r="DX9" i="27"/>
  <c r="DX11" i="27"/>
  <c r="DX13" i="27"/>
  <c r="DX32" i="27"/>
  <c r="DX35" i="27"/>
  <c r="DX26" i="27"/>
  <c r="DX34" i="27"/>
  <c r="DX44" i="27"/>
  <c r="DX31" i="27"/>
  <c r="DX48" i="27"/>
  <c r="DX20" i="27"/>
  <c r="DX51" i="27"/>
  <c r="DX16" i="27"/>
  <c r="DX38" i="27"/>
  <c r="J2" i="32"/>
  <c r="X3" i="27" s="1"/>
  <c r="Z6" i="27"/>
  <c r="Z20" i="27"/>
  <c r="Z4" i="27"/>
  <c r="Z9" i="27"/>
  <c r="Z17" i="27"/>
  <c r="Z44" i="27"/>
  <c r="Z25" i="27"/>
  <c r="Z28" i="27"/>
  <c r="Z22" i="27"/>
  <c r="Z33" i="27"/>
  <c r="Z36" i="27"/>
  <c r="Z16" i="27"/>
  <c r="Z27" i="27"/>
  <c r="Z14" i="27"/>
  <c r="Z18" i="27"/>
  <c r="Z40" i="27"/>
  <c r="Z46" i="27"/>
  <c r="Z49" i="27"/>
  <c r="Z11" i="27"/>
  <c r="Z52" i="27"/>
  <c r="Z7" i="27"/>
  <c r="Z10" i="27"/>
  <c r="Z29" i="27"/>
  <c r="Z13" i="27"/>
  <c r="Z26" i="27"/>
  <c r="Z35" i="27"/>
  <c r="Z43" i="27"/>
  <c r="Z50" i="27"/>
  <c r="AI48" i="27"/>
  <c r="AI42" i="27"/>
  <c r="AF40" i="27"/>
  <c r="AI28" i="27"/>
  <c r="Z23" i="27"/>
  <c r="AI11" i="27"/>
  <c r="AV2" i="32"/>
  <c r="EH3" i="27" s="1"/>
  <c r="EJ19" i="27"/>
  <c r="EJ5" i="27"/>
  <c r="EJ15" i="27"/>
  <c r="EJ7" i="27"/>
  <c r="EJ11" i="27"/>
  <c r="EJ13" i="27"/>
  <c r="EJ27" i="27"/>
  <c r="EJ9" i="27"/>
  <c r="EJ20" i="27"/>
  <c r="EJ24" i="27"/>
  <c r="EJ21" i="27"/>
  <c r="EJ32" i="27"/>
  <c r="EJ35" i="27"/>
  <c r="EJ45" i="27"/>
  <c r="EJ51" i="27"/>
  <c r="EJ17" i="27"/>
  <c r="EJ28" i="27"/>
  <c r="EJ41" i="27"/>
  <c r="EJ47" i="27"/>
  <c r="EJ25" i="27"/>
  <c r="EJ34" i="27"/>
  <c r="EJ52" i="27"/>
  <c r="DR52" i="27"/>
  <c r="DO51" i="27"/>
  <c r="EJ49" i="27"/>
  <c r="DX47" i="27"/>
  <c r="Z47" i="27"/>
  <c r="EJ46" i="27"/>
  <c r="DX43" i="27"/>
  <c r="AI43" i="27"/>
  <c r="EJ38" i="27"/>
  <c r="DR38" i="27"/>
  <c r="DR36" i="27"/>
  <c r="DR34" i="27"/>
  <c r="Z32" i="27"/>
  <c r="EJ31" i="27"/>
  <c r="AO26" i="27"/>
  <c r="AO23" i="27"/>
  <c r="EJ22" i="27"/>
  <c r="DR22" i="27"/>
  <c r="Z12" i="27"/>
  <c r="DX7" i="27"/>
  <c r="AT2" i="32"/>
  <c r="EB3" i="27" s="1"/>
  <c r="ED18" i="27"/>
  <c r="ED16" i="27"/>
  <c r="ED37" i="27"/>
  <c r="ED5" i="27"/>
  <c r="ED23" i="27"/>
  <c r="ED31" i="27"/>
  <c r="ED34" i="27"/>
  <c r="ED4" i="27"/>
  <c r="ED22" i="27"/>
  <c r="ED33" i="27"/>
  <c r="ED13" i="27"/>
  <c r="ED38" i="27"/>
  <c r="ED30" i="27"/>
  <c r="ED36" i="27"/>
  <c r="ED40" i="27"/>
  <c r="ED42" i="27"/>
  <c r="ED46" i="27"/>
  <c r="ED49" i="27"/>
  <c r="ED19" i="27"/>
  <c r="ED21" i="27"/>
  <c r="ED27" i="27"/>
  <c r="ED32" i="27"/>
  <c r="AM2" i="32"/>
  <c r="DG3" i="27" s="1"/>
  <c r="DI17" i="27"/>
  <c r="DI14" i="27"/>
  <c r="DI19" i="27"/>
  <c r="DI22" i="27"/>
  <c r="DI33" i="27"/>
  <c r="DI36" i="27"/>
  <c r="DI39" i="27"/>
  <c r="DI42" i="27"/>
  <c r="DI30" i="27"/>
  <c r="DI8" i="27"/>
  <c r="DI15" i="27"/>
  <c r="DI27" i="27"/>
  <c r="DI12" i="27"/>
  <c r="DI18" i="27"/>
  <c r="DI32" i="27"/>
  <c r="DI35" i="27"/>
  <c r="DI16" i="27"/>
  <c r="DI23" i="27"/>
  <c r="DI24" i="27"/>
  <c r="DI44" i="27"/>
  <c r="DI26" i="27"/>
  <c r="DI34" i="27"/>
  <c r="DI43" i="27"/>
  <c r="DI48" i="27"/>
  <c r="DI5" i="27"/>
  <c r="DI31" i="27"/>
  <c r="DI51" i="27"/>
  <c r="DI10" i="27"/>
  <c r="DI38" i="27"/>
  <c r="W2" i="32"/>
  <c r="BK3" i="27" s="1"/>
  <c r="BM10" i="27"/>
  <c r="BM18" i="27"/>
  <c r="BM19" i="27"/>
  <c r="BM5" i="27"/>
  <c r="BM9" i="27"/>
  <c r="BM27" i="27"/>
  <c r="BM14" i="27"/>
  <c r="BM20" i="27"/>
  <c r="BM24" i="27"/>
  <c r="BM38" i="27"/>
  <c r="BM32" i="27"/>
  <c r="BM35" i="27"/>
  <c r="BM17" i="27"/>
  <c r="BM4" i="27"/>
  <c r="BM21" i="27"/>
  <c r="BM34" i="27"/>
  <c r="BM44" i="27"/>
  <c r="BM51" i="27"/>
  <c r="BM22" i="27"/>
  <c r="BM26" i="27"/>
  <c r="BM31" i="27"/>
  <c r="BM36" i="27"/>
  <c r="BM12" i="27"/>
  <c r="BM33" i="27"/>
  <c r="BM39" i="27"/>
  <c r="BM41" i="27"/>
  <c r="BM47" i="27"/>
  <c r="BM52" i="27"/>
  <c r="Q13" i="25"/>
  <c r="AV2" i="27" s="1"/>
  <c r="AQ2" i="27"/>
  <c r="F11" i="25"/>
  <c r="J2" i="27" s="1"/>
  <c r="F17" i="25"/>
  <c r="S2" i="27" s="1"/>
  <c r="F2" i="27"/>
  <c r="AF33" i="27"/>
  <c r="AF5" i="27"/>
  <c r="AQ2" i="32"/>
  <c r="DS3" i="27" s="1"/>
  <c r="DU19" i="27"/>
  <c r="DU5" i="27"/>
  <c r="DU13" i="27"/>
  <c r="DU14" i="27"/>
  <c r="DU17" i="27"/>
  <c r="DU18" i="27"/>
  <c r="DU27" i="27"/>
  <c r="DU43" i="27"/>
  <c r="DU45" i="27"/>
  <c r="DU12" i="27"/>
  <c r="DU20" i="27"/>
  <c r="DU24" i="27"/>
  <c r="DU9" i="27"/>
  <c r="DU10" i="27"/>
  <c r="DU32" i="27"/>
  <c r="DU35" i="27"/>
  <c r="DU16" i="27"/>
  <c r="DU21" i="27"/>
  <c r="DU6" i="27"/>
  <c r="DU39" i="27"/>
  <c r="DU51" i="27"/>
  <c r="DU28" i="27"/>
  <c r="DU41" i="27"/>
  <c r="DU47" i="27"/>
  <c r="DU23" i="27"/>
  <c r="DU25" i="27"/>
  <c r="DU30" i="27"/>
  <c r="DU36" i="27"/>
  <c r="DU42" i="27"/>
  <c r="DU52" i="27"/>
  <c r="AP2" i="32"/>
  <c r="DP3" i="27" s="1"/>
  <c r="DR15" i="27"/>
  <c r="DR21" i="27"/>
  <c r="DR9" i="27"/>
  <c r="DR32" i="27"/>
  <c r="DR35" i="27"/>
  <c r="DR10" i="27"/>
  <c r="DR13" i="27"/>
  <c r="DR26" i="27"/>
  <c r="DR29" i="27"/>
  <c r="DR11" i="27"/>
  <c r="DR16" i="27"/>
  <c r="DR37" i="27"/>
  <c r="DR5" i="27"/>
  <c r="DR14" i="27"/>
  <c r="DR19" i="27"/>
  <c r="DR28" i="27"/>
  <c r="DR41" i="27"/>
  <c r="DR45" i="27"/>
  <c r="DR47" i="27"/>
  <c r="DR27" i="27"/>
  <c r="DR50" i="27"/>
  <c r="DR17" i="27"/>
  <c r="DR31" i="27"/>
  <c r="DR43" i="27"/>
  <c r="DR48" i="27"/>
  <c r="AO2" i="32"/>
  <c r="DM3" i="27" s="1"/>
  <c r="DO16" i="27"/>
  <c r="DO18" i="27"/>
  <c r="DO11" i="27"/>
  <c r="DO37" i="27"/>
  <c r="DO7" i="27"/>
  <c r="DO23" i="27"/>
  <c r="DO31" i="27"/>
  <c r="DO34" i="27"/>
  <c r="DO5" i="27"/>
  <c r="DO6" i="27"/>
  <c r="DO14" i="27"/>
  <c r="DO21" i="27"/>
  <c r="DO19" i="27"/>
  <c r="DO22" i="27"/>
  <c r="DO33" i="27"/>
  <c r="DO12" i="27"/>
  <c r="DO17" i="27"/>
  <c r="DO29" i="27"/>
  <c r="DO32" i="27"/>
  <c r="DO8" i="27"/>
  <c r="DO38" i="27"/>
  <c r="DO40" i="27"/>
  <c r="DO46" i="27"/>
  <c r="DO49" i="27"/>
  <c r="DO20" i="27"/>
  <c r="AB25" i="25"/>
  <c r="EF2" i="27" s="1"/>
  <c r="AB31" i="25"/>
  <c r="EO2" i="27" s="1"/>
  <c r="Q25" i="25"/>
  <c r="DM2" i="27" s="1"/>
  <c r="DG2" i="27"/>
  <c r="AF49" i="27"/>
  <c r="Z15" i="27"/>
  <c r="DO52" i="27"/>
  <c r="Z48" i="27"/>
  <c r="AO47" i="27"/>
  <c r="DX41" i="27"/>
  <c r="Z41" i="27"/>
  <c r="EJ40" i="27"/>
  <c r="DO36" i="27"/>
  <c r="AO32" i="27"/>
  <c r="DU26" i="27"/>
  <c r="AO20" i="27"/>
  <c r="Z19" i="27"/>
  <c r="AF16" i="27"/>
  <c r="DR7" i="27"/>
  <c r="DX5" i="27"/>
  <c r="AL2" i="32"/>
  <c r="DD3" i="27" s="1"/>
  <c r="DE3" i="27" s="1"/>
  <c r="DF19" i="27"/>
  <c r="DF5" i="27"/>
  <c r="DF7" i="27"/>
  <c r="DF11" i="27"/>
  <c r="DF15" i="27"/>
  <c r="DF27" i="27"/>
  <c r="DF17" i="27"/>
  <c r="DF20" i="27"/>
  <c r="DF24" i="27"/>
  <c r="DF38" i="27"/>
  <c r="DF18" i="27"/>
  <c r="DF32" i="27"/>
  <c r="DF35" i="27"/>
  <c r="DF9" i="27"/>
  <c r="DF31" i="27"/>
  <c r="DF43" i="27"/>
  <c r="DF51" i="27"/>
  <c r="DF13" i="27"/>
  <c r="DF39" i="27"/>
  <c r="DF28" i="27"/>
  <c r="DF41" i="27"/>
  <c r="DF47" i="27"/>
  <c r="DF22" i="27"/>
  <c r="DF25" i="27"/>
  <c r="DF52" i="27"/>
  <c r="AB2" i="32"/>
  <c r="BZ3" i="27" s="1"/>
  <c r="CB9" i="27"/>
  <c r="CB19" i="27"/>
  <c r="CB5" i="27"/>
  <c r="CB8" i="27"/>
  <c r="CB11" i="27"/>
  <c r="CB14" i="27"/>
  <c r="CB27" i="27"/>
  <c r="CB20" i="27"/>
  <c r="CB24" i="27"/>
  <c r="CB38" i="27"/>
  <c r="CB15" i="27"/>
  <c r="CB32" i="27"/>
  <c r="CB35" i="27"/>
  <c r="CB21" i="27"/>
  <c r="CB22" i="27"/>
  <c r="CB26" i="27"/>
  <c r="CB31" i="27"/>
  <c r="CB44" i="27"/>
  <c r="CB51" i="27"/>
  <c r="CB33" i="27"/>
  <c r="CB36" i="27"/>
  <c r="CB16" i="27"/>
  <c r="CB39" i="27"/>
  <c r="CB41" i="27"/>
  <c r="CB43" i="27"/>
  <c r="CB47" i="27"/>
  <c r="CB13" i="27"/>
  <c r="CB37" i="27"/>
  <c r="CB52" i="27"/>
  <c r="Z2" i="32"/>
  <c r="BT3" i="27" s="1"/>
  <c r="BV11" i="27"/>
  <c r="BV13" i="27"/>
  <c r="BV16" i="27"/>
  <c r="BV6" i="27"/>
  <c r="BV7" i="27"/>
  <c r="BV37" i="27"/>
  <c r="BV21" i="27"/>
  <c r="BV23" i="27"/>
  <c r="BV31" i="27"/>
  <c r="BV34" i="27"/>
  <c r="BV12" i="27"/>
  <c r="BV4" i="27"/>
  <c r="BV5" i="27"/>
  <c r="BV22" i="27"/>
  <c r="BV33" i="27"/>
  <c r="BV28" i="27"/>
  <c r="BV45" i="27"/>
  <c r="BV10" i="27"/>
  <c r="BV15" i="27"/>
  <c r="BV29" i="27"/>
  <c r="BV40" i="27"/>
  <c r="BV46" i="27"/>
  <c r="BV49" i="27"/>
  <c r="BV26" i="27"/>
  <c r="BV36" i="27"/>
  <c r="Q2" i="32"/>
  <c r="AS3" i="27" s="1"/>
  <c r="AU10" i="27"/>
  <c r="AU14" i="27"/>
  <c r="AU15" i="27"/>
  <c r="AU19" i="27"/>
  <c r="AU32" i="27"/>
  <c r="AU35" i="27"/>
  <c r="AU26" i="27"/>
  <c r="AU29" i="27"/>
  <c r="AU37" i="27"/>
  <c r="AU6" i="27"/>
  <c r="AU11" i="27"/>
  <c r="AU22" i="27"/>
  <c r="AU36" i="27"/>
  <c r="AU39" i="27"/>
  <c r="AU41" i="27"/>
  <c r="AU47" i="27"/>
  <c r="AU7" i="27"/>
  <c r="AU17" i="27"/>
  <c r="AU18" i="27"/>
  <c r="AU33" i="27"/>
  <c r="AU43" i="27"/>
  <c r="AU50" i="27"/>
  <c r="AU20" i="27"/>
  <c r="AU21" i="27"/>
  <c r="AU23" i="27"/>
  <c r="AU30" i="27"/>
  <c r="AU42" i="27"/>
  <c r="AU48" i="27"/>
  <c r="P2" i="32"/>
  <c r="AP3" i="27" s="1"/>
  <c r="AR8" i="27"/>
  <c r="AR13" i="27"/>
  <c r="AR16" i="27"/>
  <c r="AR9" i="27"/>
  <c r="AR15" i="27"/>
  <c r="AR37" i="27"/>
  <c r="AR17" i="27"/>
  <c r="AR23" i="27"/>
  <c r="AR31" i="27"/>
  <c r="AR34" i="27"/>
  <c r="AR11" i="27"/>
  <c r="AR22" i="27"/>
  <c r="AR33" i="27"/>
  <c r="AR36" i="27"/>
  <c r="AR14" i="27"/>
  <c r="AR20" i="27"/>
  <c r="AR21" i="27"/>
  <c r="AR28" i="27"/>
  <c r="AR45" i="27"/>
  <c r="AR12" i="27"/>
  <c r="AR40" i="27"/>
  <c r="AR46" i="27"/>
  <c r="AR49" i="27"/>
  <c r="AR4" i="27"/>
  <c r="AR24" i="27"/>
  <c r="AR27" i="27"/>
  <c r="AR35" i="27"/>
  <c r="AR44" i="27"/>
  <c r="I11" i="25"/>
  <c r="AA2" i="27" s="1"/>
  <c r="M15" i="25"/>
  <c r="AH2" i="27" s="1"/>
  <c r="AF46" i="27"/>
  <c r="AO39" i="27"/>
  <c r="Z24" i="27"/>
  <c r="AF51" i="27"/>
  <c r="DO48" i="27"/>
  <c r="AO48" i="27"/>
  <c r="AF45" i="27"/>
  <c r="EJ43" i="27"/>
  <c r="DO43" i="27"/>
  <c r="DR40" i="27"/>
  <c r="EJ39" i="27"/>
  <c r="DR39" i="27"/>
  <c r="DX37" i="27"/>
  <c r="AO37" i="27"/>
  <c r="DR30" i="27"/>
  <c r="Z30" i="27"/>
  <c r="EJ29" i="27"/>
  <c r="DU29" i="27"/>
  <c r="EJ26" i="27"/>
  <c r="AO24" i="27"/>
  <c r="DX21" i="27"/>
  <c r="AF9" i="27"/>
  <c r="EJ4" i="27"/>
  <c r="X13" i="25"/>
  <c r="BN2" i="27" s="1"/>
  <c r="BI2" i="27"/>
  <c r="Z45" i="27"/>
  <c r="AI36" i="27"/>
  <c r="AI45" i="27"/>
  <c r="Z37" i="27"/>
  <c r="AF28" i="27"/>
  <c r="AF25" i="27"/>
  <c r="AF11" i="27"/>
  <c r="DO47" i="27"/>
  <c r="DR42" i="27"/>
  <c r="Z42" i="27"/>
  <c r="AO41" i="27"/>
  <c r="AO35" i="27"/>
  <c r="AF34" i="27"/>
  <c r="Z31" i="27"/>
  <c r="EJ30" i="27"/>
  <c r="AO30" i="27"/>
  <c r="DO27" i="27"/>
  <c r="DX25" i="27"/>
  <c r="DR24" i="27"/>
  <c r="DR20" i="27"/>
  <c r="AO19" i="27"/>
  <c r="AO17" i="27"/>
  <c r="DX12" i="27"/>
  <c r="EB2" i="27"/>
  <c r="U2" i="27"/>
  <c r="AH2" i="32"/>
  <c r="CR3" i="27" s="1"/>
  <c r="CT6" i="27"/>
  <c r="CT9" i="27"/>
  <c r="CT17" i="27"/>
  <c r="CT11" i="27"/>
  <c r="CT13" i="27"/>
  <c r="CT22" i="27"/>
  <c r="CT33" i="27"/>
  <c r="CT36" i="27"/>
  <c r="CT39" i="27"/>
  <c r="CT42" i="27"/>
  <c r="CT10" i="27"/>
  <c r="CT14" i="27"/>
  <c r="CT19" i="27"/>
  <c r="CT30" i="27"/>
  <c r="CT7" i="27"/>
  <c r="CT21" i="27"/>
  <c r="CT27" i="27"/>
  <c r="CT32" i="27"/>
  <c r="CT35" i="27"/>
  <c r="AA2" i="32"/>
  <c r="BW3" i="27" s="1"/>
  <c r="BY6" i="27"/>
  <c r="BY11" i="27"/>
  <c r="BY14" i="27"/>
  <c r="BY15" i="27"/>
  <c r="BY32" i="27"/>
  <c r="BY35" i="27"/>
  <c r="BY10" i="27"/>
  <c r="BY17" i="27"/>
  <c r="BY26" i="27"/>
  <c r="BY29" i="27"/>
  <c r="BY21" i="27"/>
  <c r="BY37" i="27"/>
  <c r="BY12" i="27"/>
  <c r="BY16" i="27"/>
  <c r="T5" i="27"/>
  <c r="T19" i="27"/>
  <c r="T27" i="27"/>
  <c r="T38" i="27"/>
  <c r="T32" i="27"/>
  <c r="T35" i="27"/>
  <c r="J5" i="10"/>
  <c r="BY5" i="27"/>
  <c r="AI2" i="32"/>
  <c r="CU3" i="27" s="1"/>
  <c r="CW18" i="27"/>
  <c r="CW9" i="27"/>
  <c r="CW16" i="27"/>
  <c r="CW44" i="27"/>
  <c r="CW5" i="27"/>
  <c r="CW11" i="27"/>
  <c r="CW25" i="27"/>
  <c r="CW28" i="27"/>
  <c r="CW6" i="27"/>
  <c r="CW10" i="27"/>
  <c r="CW13" i="27"/>
  <c r="CW22" i="27"/>
  <c r="CW33" i="27"/>
  <c r="CW36" i="27"/>
  <c r="CW27" i="27"/>
  <c r="T2" i="32"/>
  <c r="BB3" i="27" s="1"/>
  <c r="BD4" i="27"/>
  <c r="BD7" i="27"/>
  <c r="BD44" i="27"/>
  <c r="BD25" i="27"/>
  <c r="BD28" i="27"/>
  <c r="BD12" i="27"/>
  <c r="BD16" i="27"/>
  <c r="BD21" i="27"/>
  <c r="BD22" i="27"/>
  <c r="BD33" i="27"/>
  <c r="BD36" i="27"/>
  <c r="BD13" i="27"/>
  <c r="BD27" i="27"/>
  <c r="BY9" i="27"/>
  <c r="BY8" i="27"/>
  <c r="BD8" i="27"/>
  <c r="AF2" i="32"/>
  <c r="CL3" i="27" s="1"/>
  <c r="CN11" i="27"/>
  <c r="CN7" i="27"/>
  <c r="CN14" i="27"/>
  <c r="CN15" i="27"/>
  <c r="CN8" i="27"/>
  <c r="CN17" i="27"/>
  <c r="CN32" i="27"/>
  <c r="CN35" i="27"/>
  <c r="CN26" i="27"/>
  <c r="CN29" i="27"/>
  <c r="CN37" i="27"/>
  <c r="CN16" i="27"/>
  <c r="AD2" i="32"/>
  <c r="CF3" i="27" s="1"/>
  <c r="CH10" i="27"/>
  <c r="CH16" i="27"/>
  <c r="CH44" i="27"/>
  <c r="CH5" i="27"/>
  <c r="CH25" i="27"/>
  <c r="CH28" i="27"/>
  <c r="CH9" i="27"/>
  <c r="CH13" i="27"/>
  <c r="CH22" i="27"/>
  <c r="CH33" i="27"/>
  <c r="CH36" i="27"/>
  <c r="CH11" i="27"/>
  <c r="CH14" i="27"/>
  <c r="CH27" i="27"/>
  <c r="AK2" i="32"/>
  <c r="DA3" i="27" s="1"/>
  <c r="DB3" i="27" s="1"/>
  <c r="DC10" i="27"/>
  <c r="DC14" i="27"/>
  <c r="DC15" i="27"/>
  <c r="X2" i="32"/>
  <c r="BN3" i="27" s="1"/>
  <c r="BP17" i="27"/>
  <c r="X17" i="25"/>
  <c r="BT2" i="27" s="1"/>
  <c r="AB13" i="25"/>
  <c r="BO2" i="27" s="1"/>
  <c r="I2" i="32"/>
  <c r="U3" i="27" s="1"/>
  <c r="W11" i="27"/>
  <c r="W17" i="27"/>
  <c r="W21" i="27"/>
  <c r="X5" i="15"/>
  <c r="FL3" i="28"/>
  <c r="FN3" i="28" s="1"/>
  <c r="DJ2" i="27"/>
  <c r="U31" i="25"/>
  <c r="DW2" i="27" s="1"/>
  <c r="S2" i="32"/>
  <c r="AY3" i="27" s="1"/>
  <c r="AZ3" i="27" s="1"/>
  <c r="BA12" i="27"/>
  <c r="BA17" i="27"/>
  <c r="R2" i="32"/>
  <c r="AV3" i="27" s="1"/>
  <c r="AX7" i="27"/>
  <c r="AX19" i="27"/>
  <c r="AX5" i="27"/>
  <c r="AX18" i="27"/>
  <c r="U11" i="25"/>
  <c r="AT2" i="27" s="1"/>
  <c r="U17" i="25"/>
  <c r="BC2" i="27" s="1"/>
  <c r="U2" i="32"/>
  <c r="BE3" i="27" s="1"/>
  <c r="BG8" i="27"/>
  <c r="BG11" i="27"/>
  <c r="BG13" i="27"/>
  <c r="BG16" i="27"/>
  <c r="W6" i="27"/>
  <c r="AX2" i="32"/>
  <c r="EN3" i="27" s="1"/>
  <c r="EP11" i="27"/>
  <c r="EP13" i="27"/>
  <c r="AC2" i="32"/>
  <c r="CC3" i="27" s="1"/>
  <c r="CE18" i="27"/>
  <c r="CE17" i="27"/>
  <c r="CE21" i="27"/>
  <c r="AS2" i="32"/>
  <c r="DY3" i="27" s="1"/>
  <c r="EA10" i="27"/>
  <c r="EA11" i="27"/>
  <c r="BP5" i="27"/>
  <c r="BP4" i="27"/>
  <c r="N2" i="32"/>
  <c r="AJ3" i="27" s="1"/>
  <c r="AL3" i="27" s="1"/>
  <c r="AL12" i="27"/>
  <c r="AL17" i="27"/>
  <c r="EP6" i="27"/>
  <c r="ED12" i="27"/>
  <c r="DX10" i="27"/>
  <c r="DR8" i="27"/>
  <c r="CQ9" i="27"/>
  <c r="CN18" i="27"/>
  <c r="CK7" i="27"/>
  <c r="BP10" i="27"/>
  <c r="BJ8" i="27"/>
  <c r="BD6" i="27"/>
  <c r="AI9" i="27"/>
  <c r="AF18" i="27"/>
  <c r="AC7" i="27"/>
  <c r="J9" i="10"/>
  <c r="J5" i="3"/>
  <c r="AG8" i="5"/>
  <c r="EA9" i="27"/>
  <c r="DX18" i="27"/>
  <c r="DU7" i="27"/>
  <c r="DR6" i="27"/>
  <c r="DO45" i="27"/>
  <c r="DF12" i="27"/>
  <c r="CZ10" i="27"/>
  <c r="CT8" i="27"/>
  <c r="CN6" i="27"/>
  <c r="BP18" i="27"/>
  <c r="BM7" i="27"/>
  <c r="AR10" i="27"/>
  <c r="AL8" i="27"/>
  <c r="AF6" i="27"/>
  <c r="FG3" i="28"/>
  <c r="AJ2" i="32"/>
  <c r="CX3" i="27" s="1"/>
  <c r="K2" i="32"/>
  <c r="AA3" i="27" s="1"/>
  <c r="AE7" i="15"/>
  <c r="EG10" i="27"/>
  <c r="Z6" i="5"/>
  <c r="Y5" i="10"/>
  <c r="AG8" i="15"/>
  <c r="Z8" i="17"/>
  <c r="EP12" i="27"/>
  <c r="EJ10" i="27"/>
  <c r="ED8" i="27"/>
  <c r="EA7" i="27"/>
  <c r="DX6" i="27"/>
  <c r="DC9" i="27"/>
  <c r="CZ18" i="27"/>
  <c r="CW7" i="27"/>
  <c r="CQ45" i="27"/>
  <c r="CB10" i="27"/>
  <c r="BV8" i="27"/>
  <c r="BP6" i="27"/>
  <c r="AU9" i="27"/>
  <c r="AR18" i="27"/>
  <c r="AO7" i="27"/>
  <c r="L5" i="10"/>
  <c r="S8" i="17"/>
  <c r="L6" i="5"/>
  <c r="AG9" i="7"/>
  <c r="K5" i="10"/>
  <c r="Z4" i="17"/>
  <c r="S4" i="17"/>
  <c r="EM9" i="27"/>
  <c r="EJ18" i="27"/>
  <c r="EJ8" i="27"/>
  <c r="EG7" i="27"/>
  <c r="ED6" i="27"/>
  <c r="EA45" i="27"/>
  <c r="DR12" i="27"/>
  <c r="DL10" i="27"/>
  <c r="DF8" i="27"/>
  <c r="CZ6" i="27"/>
  <c r="CE9" i="27"/>
  <c r="CB18" i="27"/>
  <c r="BY7" i="27"/>
  <c r="BD10" i="27"/>
  <c r="AX8" i="27"/>
  <c r="AR6" i="27"/>
  <c r="W9" i="27"/>
  <c r="K6" i="5"/>
  <c r="AG5" i="15"/>
  <c r="Y8" i="17"/>
  <c r="R8" i="17"/>
  <c r="CZ16" i="27"/>
  <c r="AC16" i="27"/>
  <c r="EP14" i="27"/>
  <c r="CZ13" i="27"/>
  <c r="AC13" i="27"/>
  <c r="EJ12" i="27"/>
  <c r="AC10" i="27"/>
  <c r="H4" i="27"/>
  <c r="BE2" i="27"/>
  <c r="AE2" i="32"/>
  <c r="CI3" i="27" s="1"/>
  <c r="V2" i="32"/>
  <c r="BH3" i="27" s="1"/>
  <c r="Q8" i="17"/>
  <c r="K5" i="5"/>
  <c r="AF6" i="7"/>
  <c r="AG4" i="15"/>
  <c r="AG8" i="17"/>
  <c r="Y7" i="17"/>
  <c r="R7" i="17"/>
  <c r="CZ12" i="27"/>
  <c r="AC9" i="27"/>
  <c r="H9" i="27"/>
  <c r="AW2" i="32"/>
  <c r="EK3" i="27" s="1"/>
  <c r="AU2" i="32"/>
  <c r="EE3" i="27" s="1"/>
  <c r="AN2" i="32"/>
  <c r="DJ3" i="27" s="1"/>
  <c r="AG2" i="32"/>
  <c r="CO3" i="27" s="1"/>
  <c r="Y2" i="32"/>
  <c r="BQ3" i="27" s="1"/>
  <c r="EP8" i="27"/>
  <c r="EM7" i="27"/>
  <c r="EJ6" i="27"/>
  <c r="DO9" i="27"/>
  <c r="DL18" i="27"/>
  <c r="DI7" i="27"/>
  <c r="DC45" i="27"/>
  <c r="CT12" i="27"/>
  <c r="CN10" i="27"/>
  <c r="CH8" i="27"/>
  <c r="CB6" i="27"/>
  <c r="BG9" i="27"/>
  <c r="BD18" i="27"/>
  <c r="BA7" i="27"/>
  <c r="AF10" i="27"/>
  <c r="Z8" i="27"/>
  <c r="R6" i="5"/>
  <c r="Z5" i="7"/>
  <c r="AF5" i="15"/>
  <c r="AG7" i="17"/>
  <c r="Y4" i="17"/>
  <c r="R4" i="17"/>
  <c r="L9" i="7"/>
  <c r="Y8" i="9"/>
  <c r="AG5" i="10"/>
  <c r="L5" i="15"/>
  <c r="T41" i="27"/>
  <c r="T36" i="27"/>
  <c r="T31" i="27"/>
  <c r="T26" i="27"/>
  <c r="T13" i="27"/>
  <c r="T7" i="27"/>
  <c r="T30" i="27"/>
  <c r="T24" i="27"/>
  <c r="T20" i="27"/>
  <c r="T16" i="27"/>
  <c r="T12" i="27"/>
  <c r="T11" i="27"/>
  <c r="T8" i="27"/>
  <c r="L9" i="3"/>
  <c r="S9" i="3"/>
  <c r="Z5" i="3"/>
  <c r="T18" i="27"/>
  <c r="T10" i="27"/>
  <c r="T6" i="27"/>
  <c r="H2" i="32"/>
  <c r="R3" i="27" s="1"/>
  <c r="T47" i="27"/>
  <c r="T40" i="27"/>
  <c r="T37" i="27"/>
  <c r="T33" i="27"/>
  <c r="T29" i="27"/>
  <c r="T25" i="27"/>
  <c r="T14" i="27"/>
  <c r="T9" i="27"/>
  <c r="T4" i="27"/>
  <c r="Q4" i="27"/>
  <c r="S8" i="3"/>
  <c r="K8" i="3"/>
  <c r="R8" i="3"/>
  <c r="AG8" i="3"/>
  <c r="Q18" i="27"/>
  <c r="Q17" i="27"/>
  <c r="Q15" i="27"/>
  <c r="Q13" i="27"/>
  <c r="Q9" i="27"/>
  <c r="Q7" i="27"/>
  <c r="G2" i="32"/>
  <c r="O3" i="27" s="1"/>
  <c r="L8" i="3"/>
  <c r="Z8" i="3"/>
  <c r="Y8" i="3"/>
  <c r="M3" i="27"/>
  <c r="N3" i="27"/>
  <c r="N8" i="27"/>
  <c r="AE6" i="3"/>
  <c r="E2" i="32"/>
  <c r="I3" i="27" s="1"/>
  <c r="K9" i="27"/>
  <c r="G3" i="27"/>
  <c r="H3" i="27"/>
  <c r="AF5" i="3"/>
  <c r="H18" i="27"/>
  <c r="H10" i="27"/>
  <c r="H6" i="27"/>
  <c r="J6" i="15"/>
  <c r="AG9" i="5"/>
  <c r="AF9" i="5"/>
  <c r="L9" i="5"/>
  <c r="Y6" i="7"/>
  <c r="AG9" i="9"/>
  <c r="AG8" i="13"/>
  <c r="AF4" i="13"/>
  <c r="Y4" i="13"/>
  <c r="AF6" i="15"/>
  <c r="L6" i="15"/>
  <c r="S6" i="15"/>
  <c r="AG9" i="17"/>
  <c r="S5" i="17"/>
  <c r="J6" i="7"/>
  <c r="AG6" i="5"/>
  <c r="AF5" i="5"/>
  <c r="Y6" i="5"/>
  <c r="L5" i="5"/>
  <c r="Z6" i="7"/>
  <c r="L7" i="7"/>
  <c r="Z9" i="9"/>
  <c r="Z7" i="10"/>
  <c r="Y9" i="13"/>
  <c r="S8" i="13"/>
  <c r="Z6" i="15"/>
  <c r="K6" i="15"/>
  <c r="AG5" i="5"/>
  <c r="Z9" i="5"/>
  <c r="Y5" i="5"/>
  <c r="K9" i="5"/>
  <c r="R9" i="5"/>
  <c r="K6" i="7"/>
  <c r="Z5" i="9"/>
  <c r="K5" i="9"/>
  <c r="AG7" i="10"/>
  <c r="K7" i="10"/>
  <c r="AF8" i="13"/>
  <c r="R5" i="13"/>
  <c r="S7" i="15"/>
  <c r="AG5" i="17"/>
  <c r="GA3" i="28"/>
  <c r="GC3" i="28" s="1"/>
  <c r="FV3" i="28"/>
  <c r="FX3" i="28" s="1"/>
  <c r="FQ3" i="28"/>
  <c r="FS3" i="28" s="1"/>
  <c r="FB3" i="28"/>
  <c r="EW3" i="28"/>
  <c r="EY3" i="28" s="1"/>
  <c r="ER3" i="28"/>
  <c r="ET3" i="28" s="1"/>
  <c r="EC3" i="28"/>
  <c r="EE3" i="28" s="1"/>
  <c r="DX3" i="28"/>
  <c r="DZ3" i="28" s="1"/>
  <c r="EM3" i="28"/>
  <c r="EO3" i="28" s="1"/>
  <c r="EH3" i="28"/>
  <c r="EJ3" i="28" s="1"/>
  <c r="DS3" i="28"/>
  <c r="DU3" i="28" s="1"/>
  <c r="DN3" i="28"/>
  <c r="DP3" i="28" s="1"/>
  <c r="AG7" i="5"/>
  <c r="AG5" i="7"/>
  <c r="AF5" i="7"/>
  <c r="Y9" i="7"/>
  <c r="K5" i="7"/>
  <c r="R9" i="7"/>
  <c r="AG4" i="9"/>
  <c r="Z8" i="9"/>
  <c r="Y4" i="9"/>
  <c r="R8" i="9"/>
  <c r="L7" i="13"/>
  <c r="Z9" i="15"/>
  <c r="Y5" i="15"/>
  <c r="K9" i="15"/>
  <c r="AG6" i="17"/>
  <c r="S7" i="5"/>
  <c r="Z9" i="7"/>
  <c r="L5" i="7"/>
  <c r="S9" i="7"/>
  <c r="R5" i="7"/>
  <c r="AF8" i="9"/>
  <c r="L8" i="9"/>
  <c r="K4" i="9"/>
  <c r="R4" i="9"/>
  <c r="K6" i="10"/>
  <c r="AF9" i="15"/>
  <c r="L9" i="15"/>
  <c r="R9" i="15"/>
  <c r="S9" i="17"/>
  <c r="R9" i="3"/>
  <c r="AF9" i="7"/>
  <c r="AG8" i="9"/>
  <c r="AF4" i="9"/>
  <c r="Z4" i="9"/>
  <c r="AF7" i="13"/>
  <c r="K7" i="13"/>
  <c r="Z5" i="15"/>
  <c r="K5" i="15"/>
  <c r="E42" i="27"/>
  <c r="E36" i="27"/>
  <c r="E45" i="27"/>
  <c r="E38" i="27"/>
  <c r="C2" i="32"/>
  <c r="C3" i="27" s="1"/>
  <c r="E51" i="27"/>
  <c r="E49" i="27"/>
  <c r="E47" i="27"/>
  <c r="E34" i="27"/>
  <c r="E32" i="27"/>
  <c r="E30" i="27"/>
  <c r="E28" i="27"/>
  <c r="E26" i="27"/>
  <c r="E24" i="27"/>
  <c r="E22" i="27"/>
  <c r="E20" i="27"/>
  <c r="E18" i="27"/>
  <c r="E15" i="27"/>
  <c r="E14" i="27"/>
  <c r="E12" i="27"/>
  <c r="E6" i="27"/>
  <c r="E4" i="27"/>
  <c r="E44" i="27"/>
  <c r="E43" i="27"/>
  <c r="E41" i="27"/>
  <c r="E39" i="27"/>
  <c r="E37" i="27"/>
  <c r="E35" i="27"/>
  <c r="E11" i="27"/>
  <c r="E10" i="27"/>
  <c r="E9" i="27"/>
  <c r="E52" i="27"/>
  <c r="E50" i="27"/>
  <c r="E48" i="27"/>
  <c r="E46" i="27"/>
  <c r="E33" i="27"/>
  <c r="E31" i="27"/>
  <c r="E29" i="27"/>
  <c r="E27" i="27"/>
  <c r="E25" i="27"/>
  <c r="E23" i="27"/>
  <c r="E19" i="27"/>
  <c r="E17" i="27"/>
  <c r="E16" i="27"/>
  <c r="E13" i="27"/>
  <c r="E8" i="27"/>
  <c r="E5" i="27"/>
  <c r="E7" i="27"/>
  <c r="AG4" i="5"/>
  <c r="Z8" i="5"/>
  <c r="Z4" i="5"/>
  <c r="AF7" i="9"/>
  <c r="Y7" i="9"/>
  <c r="L7" i="9"/>
  <c r="K7" i="9"/>
  <c r="L7" i="10"/>
  <c r="R7" i="10"/>
  <c r="Z8" i="15"/>
  <c r="Z4" i="15"/>
  <c r="Z6" i="17"/>
  <c r="X5" i="3"/>
  <c r="AG9" i="3"/>
  <c r="R6" i="3"/>
  <c r="AF9" i="3"/>
  <c r="Z7" i="5"/>
  <c r="Y9" i="5"/>
  <c r="L8" i="5"/>
  <c r="L4" i="5"/>
  <c r="S5" i="5"/>
  <c r="Y4" i="7"/>
  <c r="L4" i="7"/>
  <c r="K4" i="7"/>
  <c r="S4" i="7"/>
  <c r="AF6" i="9"/>
  <c r="Y6" i="9"/>
  <c r="K6" i="9"/>
  <c r="S7" i="9"/>
  <c r="AF7" i="10"/>
  <c r="L6" i="10"/>
  <c r="AG6" i="13"/>
  <c r="AF6" i="13"/>
  <c r="L6" i="13"/>
  <c r="K6" i="13"/>
  <c r="Z7" i="15"/>
  <c r="Y9" i="15"/>
  <c r="L8" i="15"/>
  <c r="L4" i="15"/>
  <c r="S5" i="15"/>
  <c r="Z9" i="17"/>
  <c r="Z5" i="17"/>
  <c r="L6" i="17"/>
  <c r="K7" i="17"/>
  <c r="K9" i="3"/>
  <c r="Z9" i="3"/>
  <c r="L7" i="5"/>
  <c r="S8" i="5"/>
  <c r="S4" i="5"/>
  <c r="Y7" i="7"/>
  <c r="Y7" i="10"/>
  <c r="Y5" i="13"/>
  <c r="L7" i="15"/>
  <c r="S8" i="15"/>
  <c r="S4" i="15"/>
  <c r="L9" i="17"/>
  <c r="L5" i="17"/>
  <c r="S6" i="17"/>
  <c r="L9" i="10"/>
  <c r="K9" i="10"/>
  <c r="S9" i="10"/>
  <c r="L6" i="3"/>
  <c r="K5" i="3"/>
  <c r="S5" i="3"/>
  <c r="Z7" i="3"/>
  <c r="AG7" i="3"/>
  <c r="AF8" i="5"/>
  <c r="AF4" i="5"/>
  <c r="Y8" i="5"/>
  <c r="Y4" i="5"/>
  <c r="K8" i="5"/>
  <c r="K4" i="5"/>
  <c r="AG7" i="7"/>
  <c r="AF4" i="7"/>
  <c r="S7" i="7"/>
  <c r="AG7" i="9"/>
  <c r="AF9" i="9"/>
  <c r="AF5" i="9"/>
  <c r="Z7" i="9"/>
  <c r="Y9" i="9"/>
  <c r="Y5" i="9"/>
  <c r="L6" i="9"/>
  <c r="S6" i="9"/>
  <c r="AF9" i="10"/>
  <c r="Z9" i="10"/>
  <c r="Y8" i="10"/>
  <c r="Z6" i="13"/>
  <c r="S6" i="13"/>
  <c r="AF8" i="15"/>
  <c r="AF4" i="15"/>
  <c r="Y8" i="15"/>
  <c r="Y4" i="15"/>
  <c r="K8" i="15"/>
  <c r="K4" i="15"/>
  <c r="AF6" i="17"/>
  <c r="Y6" i="17"/>
  <c r="K6" i="17"/>
  <c r="L7" i="3"/>
  <c r="K7" i="3"/>
  <c r="S6" i="3"/>
  <c r="AG6" i="3"/>
  <c r="R7" i="3"/>
  <c r="AF7" i="5"/>
  <c r="Y7" i="5"/>
  <c r="K7" i="5"/>
  <c r="AG6" i="7"/>
  <c r="AF7" i="7"/>
  <c r="AG6" i="9"/>
  <c r="Z6" i="9"/>
  <c r="L5" i="9"/>
  <c r="S5" i="10"/>
  <c r="Y6" i="13"/>
  <c r="AF7" i="15"/>
  <c r="Y7" i="15"/>
  <c r="K7" i="15"/>
  <c r="AF9" i="17"/>
  <c r="AF5" i="17"/>
  <c r="Y9" i="17"/>
  <c r="Y5" i="17"/>
  <c r="K9" i="17"/>
  <c r="K5" i="17"/>
  <c r="S2" i="29"/>
  <c r="EM15" i="27"/>
  <c r="DW10" i="27"/>
  <c r="BC10" i="27"/>
  <c r="G10" i="27"/>
  <c r="EI10" i="27"/>
  <c r="BO10" i="27"/>
  <c r="S10" i="27"/>
  <c r="CA10" i="27"/>
  <c r="AE10" i="27"/>
  <c r="BL7" i="27"/>
  <c r="P7" i="27"/>
  <c r="DH7" i="27"/>
  <c r="AN7" i="27"/>
  <c r="DT7" i="27"/>
  <c r="AZ7" i="27"/>
  <c r="D7" i="27"/>
  <c r="EP16" i="27"/>
  <c r="EG15" i="27"/>
  <c r="EJ14" i="27"/>
  <c r="DX14" i="27"/>
  <c r="DL14" i="27"/>
  <c r="EM13" i="27"/>
  <c r="EA13" i="27"/>
  <c r="DO13" i="27"/>
  <c r="DC13" i="27"/>
  <c r="DI11" i="27"/>
  <c r="CY10" i="27"/>
  <c r="DB9" i="27"/>
  <c r="DQ8" i="27"/>
  <c r="BU8" i="27"/>
  <c r="CJ7" i="27"/>
  <c r="CA6" i="27"/>
  <c r="DU11" i="27"/>
  <c r="DK10" i="27"/>
  <c r="DN9" i="27"/>
  <c r="EC8" i="27"/>
  <c r="CG8" i="27"/>
  <c r="EF7" i="27"/>
  <c r="CV7" i="27"/>
  <c r="DW6" i="27"/>
  <c r="CM6" i="27"/>
  <c r="S4" i="3"/>
  <c r="Z4" i="3"/>
  <c r="L4" i="3"/>
  <c r="AF4" i="3"/>
  <c r="K4" i="3"/>
  <c r="AG4" i="3"/>
  <c r="B2" i="32"/>
  <c r="AE7" i="17"/>
  <c r="AE5" i="17"/>
  <c r="AE9" i="17"/>
  <c r="X8" i="17"/>
  <c r="X4" i="17"/>
  <c r="AB27" i="25"/>
  <c r="EI2" i="27" s="1"/>
  <c r="J8" i="17"/>
  <c r="J4" i="17"/>
  <c r="Q7" i="15"/>
  <c r="Q9" i="15"/>
  <c r="Q5" i="15"/>
  <c r="U27" i="25"/>
  <c r="DQ2" i="27" s="1"/>
  <c r="Q9" i="13"/>
  <c r="AE9" i="13"/>
  <c r="M27" i="25"/>
  <c r="CY2" i="27" s="1"/>
  <c r="Q5" i="13"/>
  <c r="J4" i="13"/>
  <c r="J8" i="10"/>
  <c r="X5" i="10"/>
  <c r="X9" i="10"/>
  <c r="F27" i="25"/>
  <c r="CG2" i="27" s="1"/>
  <c r="Q6" i="10"/>
  <c r="Q9" i="10"/>
  <c r="Q5" i="10"/>
  <c r="J6" i="10"/>
  <c r="X8" i="10"/>
  <c r="X7" i="9"/>
  <c r="J8" i="9"/>
  <c r="J4" i="9"/>
  <c r="AP2" i="27"/>
  <c r="X5" i="7"/>
  <c r="U13" i="25"/>
  <c r="AW2" i="27" s="1"/>
  <c r="X9" i="7"/>
  <c r="Y2" i="27"/>
  <c r="X2" i="27"/>
  <c r="X7" i="5"/>
  <c r="V2" i="27"/>
  <c r="J8" i="5"/>
  <c r="G2" i="27"/>
  <c r="F13" i="25"/>
  <c r="M2" i="27" s="1"/>
  <c r="J9" i="3"/>
  <c r="E20" i="19"/>
  <c r="A20" i="19" s="1"/>
  <c r="S23" i="21"/>
  <c r="S24" i="21" s="1"/>
  <c r="E34" i="19"/>
  <c r="A34" i="19" s="1"/>
  <c r="E8" i="20"/>
  <c r="A8" i="20" s="1"/>
  <c r="S26" i="19"/>
  <c r="S27" i="19" s="1"/>
  <c r="R25" i="1"/>
  <c r="R26" i="1" s="1"/>
  <c r="L6" i="1" s="1"/>
  <c r="A6" i="1" s="1"/>
  <c r="E16" i="20"/>
  <c r="A16" i="20" s="1"/>
  <c r="E12" i="20"/>
  <c r="A12" i="20" s="1"/>
  <c r="E9" i="22"/>
  <c r="A9" i="22" s="1"/>
  <c r="E12" i="21"/>
  <c r="A12" i="21" s="1"/>
  <c r="R25" i="11"/>
  <c r="R26" i="11" s="1"/>
  <c r="R25" i="6"/>
  <c r="R26" i="6" s="1"/>
  <c r="L6" i="6" s="1"/>
  <c r="A6" i="6" s="1"/>
  <c r="S23" i="20"/>
  <c r="S24" i="20" s="1"/>
  <c r="R25" i="14"/>
  <c r="R26" i="14" s="1"/>
  <c r="S19" i="13"/>
  <c r="O6" i="17"/>
  <c r="V6" i="17"/>
  <c r="U6" i="17"/>
  <c r="W6" i="17" s="1"/>
  <c r="AC6" i="17"/>
  <c r="H6" i="17"/>
  <c r="G6" i="17"/>
  <c r="I6" i="17" s="1"/>
  <c r="AB6" i="17"/>
  <c r="AD6" i="17" s="1"/>
  <c r="AE6" i="17"/>
  <c r="N7" i="13"/>
  <c r="P7" i="13" s="1"/>
  <c r="Q7" i="13"/>
  <c r="AE7" i="13"/>
  <c r="J7" i="13"/>
  <c r="Q7" i="7"/>
  <c r="AE7" i="7"/>
  <c r="Q9" i="5"/>
  <c r="AE9" i="5"/>
  <c r="Q5" i="5"/>
  <c r="AE5" i="5"/>
  <c r="EP4" i="27"/>
  <c r="DX4" i="27"/>
  <c r="DF4" i="27"/>
  <c r="CN4" i="27"/>
  <c r="EC2" i="27"/>
  <c r="DK2" i="27"/>
  <c r="CS2" i="27"/>
  <c r="CA2" i="27"/>
  <c r="S27" i="22"/>
  <c r="S28" i="22" s="1"/>
  <c r="X6" i="17"/>
  <c r="Q6" i="17"/>
  <c r="J6" i="17"/>
  <c r="F19" i="17"/>
  <c r="O19" i="17" s="1"/>
  <c r="AE4" i="17"/>
  <c r="V7" i="17"/>
  <c r="AB7" i="17"/>
  <c r="AD7" i="17" s="1"/>
  <c r="N7" i="17"/>
  <c r="P7" i="17" s="1"/>
  <c r="U7" i="17"/>
  <c r="W7" i="17" s="1"/>
  <c r="AC7" i="17"/>
  <c r="J7" i="17"/>
  <c r="Q7" i="17"/>
  <c r="X7" i="17"/>
  <c r="AC5" i="17"/>
  <c r="AB5" i="17"/>
  <c r="AD5" i="17" s="1"/>
  <c r="O5" i="17"/>
  <c r="N5" i="17"/>
  <c r="P5" i="17" s="1"/>
  <c r="V5" i="17"/>
  <c r="U5" i="17"/>
  <c r="W5" i="17" s="1"/>
  <c r="J5" i="17"/>
  <c r="Q5" i="17"/>
  <c r="X5" i="17"/>
  <c r="F19" i="15"/>
  <c r="O19" i="15" s="1"/>
  <c r="AE5" i="15"/>
  <c r="AE9" i="15"/>
  <c r="X8" i="15"/>
  <c r="AC4" i="15"/>
  <c r="N4" i="15"/>
  <c r="U4" i="15"/>
  <c r="O4" i="15"/>
  <c r="V4" i="15"/>
  <c r="H4" i="15"/>
  <c r="G4" i="15"/>
  <c r="AB4" i="15"/>
  <c r="Q4" i="15"/>
  <c r="AE4" i="15"/>
  <c r="J4" i="15"/>
  <c r="X4" i="15"/>
  <c r="G8" i="13"/>
  <c r="I8" i="13" s="1"/>
  <c r="O8" i="13"/>
  <c r="X8" i="13"/>
  <c r="Q8" i="13"/>
  <c r="AE8" i="13"/>
  <c r="S19" i="9"/>
  <c r="J8" i="7"/>
  <c r="E8" i="19"/>
  <c r="E16" i="19"/>
  <c r="A16" i="19" s="1"/>
  <c r="E38" i="19"/>
  <c r="A38" i="19" s="1"/>
  <c r="E24" i="19"/>
  <c r="A24" i="19" s="1"/>
  <c r="E30" i="19"/>
  <c r="A30" i="19" s="1"/>
  <c r="Q4" i="17"/>
  <c r="AC8" i="17"/>
  <c r="U8" i="17"/>
  <c r="W8" i="17" s="1"/>
  <c r="O8" i="17"/>
  <c r="V8" i="17"/>
  <c r="H8" i="17"/>
  <c r="G8" i="17"/>
  <c r="I8" i="17" s="1"/>
  <c r="AB8" i="17"/>
  <c r="AD8" i="17" s="1"/>
  <c r="AE8" i="17"/>
  <c r="F18" i="15"/>
  <c r="O18" i="15" s="1"/>
  <c r="X7" i="15"/>
  <c r="J9" i="15"/>
  <c r="J5" i="15"/>
  <c r="L6" i="14"/>
  <c r="A6" i="14" s="1"/>
  <c r="L7" i="14"/>
  <c r="A7" i="14" s="1"/>
  <c r="L8" i="14"/>
  <c r="A8" i="14" s="1"/>
  <c r="L9" i="14"/>
  <c r="A9" i="14" s="1"/>
  <c r="L10" i="14"/>
  <c r="A10" i="14" s="1"/>
  <c r="L11" i="14"/>
  <c r="A11" i="14" s="1"/>
  <c r="X7" i="13"/>
  <c r="U9" i="13"/>
  <c r="W9" i="13" s="1"/>
  <c r="J9" i="13"/>
  <c r="X9" i="13"/>
  <c r="V5" i="13"/>
  <c r="N5" i="13"/>
  <c r="P5" i="13" s="1"/>
  <c r="J5" i="13"/>
  <c r="X5" i="13"/>
  <c r="S19" i="10"/>
  <c r="Q4" i="10"/>
  <c r="AE4" i="10"/>
  <c r="J4" i="10"/>
  <c r="X4" i="10"/>
  <c r="S19" i="7"/>
  <c r="Q9" i="7"/>
  <c r="Q5" i="7"/>
  <c r="S19" i="5"/>
  <c r="AE4" i="5"/>
  <c r="J4" i="5"/>
  <c r="EM4" i="27"/>
  <c r="EG4" i="27"/>
  <c r="DU4" i="27"/>
  <c r="DO4" i="27"/>
  <c r="DC4" i="27"/>
  <c r="CW4" i="27"/>
  <c r="CK4" i="27"/>
  <c r="CE4" i="27"/>
  <c r="DZ2" i="27"/>
  <c r="DH2" i="27"/>
  <c r="CP2" i="27"/>
  <c r="BX2" i="27"/>
  <c r="X29" i="25"/>
  <c r="EK2" i="27" s="1"/>
  <c r="Q29" i="25"/>
  <c r="DS2" i="27" s="1"/>
  <c r="I29" i="25"/>
  <c r="DA2" i="27" s="1"/>
  <c r="B29" i="25"/>
  <c r="CI2" i="27" s="1"/>
  <c r="X15" i="25"/>
  <c r="BQ2" i="27" s="1"/>
  <c r="Q15" i="25"/>
  <c r="AY2" i="27" s="1"/>
  <c r="I15" i="25"/>
  <c r="AG2" i="27" s="1"/>
  <c r="R25" i="16"/>
  <c r="R26" i="16" s="1"/>
  <c r="AC9" i="17"/>
  <c r="AB9" i="17"/>
  <c r="AD9" i="17" s="1"/>
  <c r="O9" i="17"/>
  <c r="N9" i="17"/>
  <c r="P9" i="17" s="1"/>
  <c r="V9" i="17"/>
  <c r="U9" i="17"/>
  <c r="W9" i="17" s="1"/>
  <c r="J9" i="17"/>
  <c r="Q9" i="17"/>
  <c r="X9" i="17"/>
  <c r="X9" i="15"/>
  <c r="J8" i="15"/>
  <c r="Q6" i="15"/>
  <c r="Q25" i="12"/>
  <c r="R25" i="12"/>
  <c r="AE5" i="13"/>
  <c r="J8" i="13"/>
  <c r="F17" i="13"/>
  <c r="Q4" i="13"/>
  <c r="N6" i="13"/>
  <c r="P6" i="13" s="1"/>
  <c r="U6" i="13"/>
  <c r="W6" i="13" s="1"/>
  <c r="G6" i="13"/>
  <c r="I6" i="13" s="1"/>
  <c r="V6" i="13"/>
  <c r="O6" i="13"/>
  <c r="AB6" i="13"/>
  <c r="AD6" i="13" s="1"/>
  <c r="AC6" i="13"/>
  <c r="Q6" i="13"/>
  <c r="AE6" i="13"/>
  <c r="J6" i="13"/>
  <c r="X6" i="13"/>
  <c r="Q7" i="10"/>
  <c r="AE7" i="10"/>
  <c r="Q9" i="9"/>
  <c r="AE9" i="9"/>
  <c r="Q5" i="9"/>
  <c r="AE5" i="9"/>
  <c r="Q6" i="7"/>
  <c r="AB4" i="7"/>
  <c r="AC4" i="7"/>
  <c r="G4" i="7"/>
  <c r="N4" i="7"/>
  <c r="U4" i="7"/>
  <c r="O4" i="7"/>
  <c r="V4" i="7"/>
  <c r="Q4" i="7"/>
  <c r="AE4" i="7"/>
  <c r="J4" i="7"/>
  <c r="X4" i="7"/>
  <c r="V9" i="9"/>
  <c r="U9" i="9"/>
  <c r="W9" i="9" s="1"/>
  <c r="AC9" i="9"/>
  <c r="G9" i="9"/>
  <c r="I9" i="9" s="1"/>
  <c r="H9" i="9"/>
  <c r="AB9" i="9"/>
  <c r="AD9" i="9" s="1"/>
  <c r="O8" i="9"/>
  <c r="V8" i="9"/>
  <c r="H8" i="9"/>
  <c r="G8" i="9"/>
  <c r="I8" i="9" s="1"/>
  <c r="AB8" i="9"/>
  <c r="AD8" i="9" s="1"/>
  <c r="AC8" i="9"/>
  <c r="U8" i="9"/>
  <c r="W8" i="9" s="1"/>
  <c r="N8" i="9"/>
  <c r="P8" i="9" s="1"/>
  <c r="N7" i="9"/>
  <c r="P7" i="9" s="1"/>
  <c r="U7" i="9"/>
  <c r="W7" i="9" s="1"/>
  <c r="AC7" i="9"/>
  <c r="G7" i="9"/>
  <c r="I7" i="9" s="1"/>
  <c r="V7" i="9"/>
  <c r="AB7" i="9"/>
  <c r="AD7" i="9" s="1"/>
  <c r="H7" i="9"/>
  <c r="O7" i="9"/>
  <c r="AC6" i="9"/>
  <c r="H6" i="9"/>
  <c r="G6" i="9"/>
  <c r="I6" i="9" s="1"/>
  <c r="AB6" i="9"/>
  <c r="AD6" i="9" s="1"/>
  <c r="O6" i="9"/>
  <c r="V6" i="9"/>
  <c r="N6" i="9"/>
  <c r="P6" i="9" s="1"/>
  <c r="U6" i="9"/>
  <c r="W6" i="9" s="1"/>
  <c r="O5" i="9"/>
  <c r="N5" i="9"/>
  <c r="P5" i="9" s="1"/>
  <c r="V5" i="9"/>
  <c r="U5" i="9"/>
  <c r="W5" i="9" s="1"/>
  <c r="H5" i="9"/>
  <c r="AB5" i="9"/>
  <c r="AD5" i="9" s="1"/>
  <c r="G5" i="9"/>
  <c r="I5" i="9" s="1"/>
  <c r="AC5" i="9"/>
  <c r="O9" i="5"/>
  <c r="N9" i="5"/>
  <c r="P9" i="5" s="1"/>
  <c r="V9" i="5"/>
  <c r="U9" i="5"/>
  <c r="W9" i="5" s="1"/>
  <c r="H9" i="5"/>
  <c r="G9" i="5"/>
  <c r="I9" i="5" s="1"/>
  <c r="AB9" i="5"/>
  <c r="AD9" i="5" s="1"/>
  <c r="AC9" i="5"/>
  <c r="O8" i="5"/>
  <c r="V8" i="5"/>
  <c r="H8" i="5"/>
  <c r="G8" i="5"/>
  <c r="I8" i="5" s="1"/>
  <c r="AB8" i="5"/>
  <c r="AD8" i="5" s="1"/>
  <c r="AC8" i="5"/>
  <c r="N8" i="5"/>
  <c r="P8" i="5" s="1"/>
  <c r="U8" i="5"/>
  <c r="W8" i="5" s="1"/>
  <c r="N7" i="5"/>
  <c r="P7" i="5" s="1"/>
  <c r="U7" i="5"/>
  <c r="W7" i="5" s="1"/>
  <c r="AC7" i="5"/>
  <c r="H7" i="5"/>
  <c r="G7" i="5"/>
  <c r="I7" i="5" s="1"/>
  <c r="V7" i="5"/>
  <c r="AB7" i="5"/>
  <c r="AD7" i="5" s="1"/>
  <c r="O7" i="5"/>
  <c r="AC6" i="5"/>
  <c r="H6" i="5"/>
  <c r="G6" i="5"/>
  <c r="I6" i="5" s="1"/>
  <c r="AB6" i="5"/>
  <c r="AD6" i="5" s="1"/>
  <c r="O6" i="5"/>
  <c r="V6" i="5"/>
  <c r="N6" i="5"/>
  <c r="P6" i="5" s="1"/>
  <c r="U6" i="5"/>
  <c r="W6" i="5" s="1"/>
  <c r="O5" i="5"/>
  <c r="N5" i="5"/>
  <c r="P5" i="5" s="1"/>
  <c r="V5" i="5"/>
  <c r="U5" i="5"/>
  <c r="W5" i="5" s="1"/>
  <c r="H5" i="5"/>
  <c r="G5" i="5"/>
  <c r="I5" i="5" s="1"/>
  <c r="AB5" i="5"/>
  <c r="AD5" i="5" s="1"/>
  <c r="AC5" i="5"/>
  <c r="H7" i="3"/>
  <c r="G7" i="3"/>
  <c r="I7" i="3" s="1"/>
  <c r="O7" i="3"/>
  <c r="V7" i="3"/>
  <c r="AB7" i="3"/>
  <c r="AD7" i="3" s="1"/>
  <c r="J7" i="3"/>
  <c r="X7" i="3"/>
  <c r="N7" i="3"/>
  <c r="P7" i="3" s="1"/>
  <c r="U7" i="3"/>
  <c r="W7" i="3" s="1"/>
  <c r="AC7" i="3"/>
  <c r="N8" i="3"/>
  <c r="P8" i="3" s="1"/>
  <c r="U8" i="3"/>
  <c r="W8" i="3" s="1"/>
  <c r="O8" i="3"/>
  <c r="V8" i="3"/>
  <c r="J8" i="3"/>
  <c r="X8" i="3"/>
  <c r="AE8" i="3"/>
  <c r="H8" i="3"/>
  <c r="G8" i="3"/>
  <c r="I8" i="3" s="1"/>
  <c r="AB8" i="3"/>
  <c r="AD8" i="3" s="1"/>
  <c r="H6" i="3"/>
  <c r="N6" i="3"/>
  <c r="P6" i="3" s="1"/>
  <c r="U6" i="3"/>
  <c r="W6" i="3" s="1"/>
  <c r="AC6" i="3"/>
  <c r="G6" i="3"/>
  <c r="I6" i="3" s="1"/>
  <c r="AB6" i="3"/>
  <c r="AD6" i="3" s="1"/>
  <c r="H4" i="3"/>
  <c r="N4" i="3"/>
  <c r="U4" i="3"/>
  <c r="AE4" i="3"/>
  <c r="Q4" i="3"/>
  <c r="O4" i="3"/>
  <c r="V4" i="3"/>
  <c r="J4" i="3"/>
  <c r="X4" i="3"/>
  <c r="G4" i="3"/>
  <c r="I4" i="3" s="1"/>
  <c r="AB4" i="3"/>
  <c r="AD4" i="3" s="1"/>
  <c r="AC4" i="17"/>
  <c r="U4" i="17"/>
  <c r="O4" i="17"/>
  <c r="V4" i="17"/>
  <c r="H4" i="17"/>
  <c r="G4" i="17"/>
  <c r="AB4" i="17"/>
  <c r="L11" i="16"/>
  <c r="A11" i="16" s="1"/>
  <c r="L10" i="16"/>
  <c r="A10" i="16" s="1"/>
  <c r="L9" i="16"/>
  <c r="A9" i="16" s="1"/>
  <c r="L8" i="16"/>
  <c r="A8" i="16" s="1"/>
  <c r="L7" i="16"/>
  <c r="A7" i="16" s="1"/>
  <c r="AE6" i="15"/>
  <c r="AE4" i="13"/>
  <c r="V4" i="13"/>
  <c r="AB4" i="13"/>
  <c r="AD4" i="13" s="1"/>
  <c r="AC4" i="13"/>
  <c r="L11" i="12"/>
  <c r="A11" i="12" s="1"/>
  <c r="A10" i="12"/>
  <c r="L9" i="12"/>
  <c r="A9" i="12" s="1"/>
  <c r="L8" i="12"/>
  <c r="A8" i="12" s="1"/>
  <c r="L7" i="12"/>
  <c r="A7" i="12" s="1"/>
  <c r="AE6" i="10"/>
  <c r="AE8" i="9"/>
  <c r="AE4" i="9"/>
  <c r="X6" i="9"/>
  <c r="Q8" i="9"/>
  <c r="Q4" i="9"/>
  <c r="J7" i="9"/>
  <c r="O4" i="9"/>
  <c r="V4" i="9"/>
  <c r="H4" i="9"/>
  <c r="G4" i="9"/>
  <c r="AB4" i="9"/>
  <c r="AC4" i="9"/>
  <c r="N4" i="9"/>
  <c r="U4" i="9"/>
  <c r="L11" i="8"/>
  <c r="A11" i="8" s="1"/>
  <c r="L10" i="8"/>
  <c r="A10" i="8" s="1"/>
  <c r="L9" i="8"/>
  <c r="A9" i="8" s="1"/>
  <c r="L8" i="8"/>
  <c r="A8" i="8" s="1"/>
  <c r="AE6" i="7"/>
  <c r="X8" i="7"/>
  <c r="J9" i="7"/>
  <c r="J5" i="7"/>
  <c r="AE8" i="5"/>
  <c r="X6" i="5"/>
  <c r="Q8" i="5"/>
  <c r="Q4" i="5"/>
  <c r="J7" i="5"/>
  <c r="O4" i="5"/>
  <c r="V4" i="5"/>
  <c r="H4" i="5"/>
  <c r="G4" i="5"/>
  <c r="AB4" i="5"/>
  <c r="AC4" i="5"/>
  <c r="U4" i="5"/>
  <c r="N4" i="5"/>
  <c r="L11" i="4"/>
  <c r="A11" i="4" s="1"/>
  <c r="L10" i="4"/>
  <c r="A10" i="4" s="1"/>
  <c r="L9" i="4"/>
  <c r="A9" i="4" s="1"/>
  <c r="L8" i="4"/>
  <c r="A8" i="4" s="1"/>
  <c r="Q7" i="3"/>
  <c r="G9" i="15"/>
  <c r="I9" i="15" s="1"/>
  <c r="AC9" i="15"/>
  <c r="AB9" i="15"/>
  <c r="AD9" i="15" s="1"/>
  <c r="V9" i="15"/>
  <c r="N9" i="15"/>
  <c r="P9" i="15" s="1"/>
  <c r="U9" i="15"/>
  <c r="W9" i="15" s="1"/>
  <c r="O9" i="15"/>
  <c r="AC8" i="15"/>
  <c r="N8" i="15"/>
  <c r="P8" i="15" s="1"/>
  <c r="U8" i="15"/>
  <c r="W8" i="15" s="1"/>
  <c r="O8" i="15"/>
  <c r="V8" i="15"/>
  <c r="AB8" i="15"/>
  <c r="AD8" i="15" s="1"/>
  <c r="G8" i="15"/>
  <c r="I8" i="15" s="1"/>
  <c r="H8" i="15"/>
  <c r="G7" i="15"/>
  <c r="I7" i="15" s="1"/>
  <c r="O7" i="15"/>
  <c r="V7" i="15"/>
  <c r="AB7" i="15"/>
  <c r="AD7" i="15" s="1"/>
  <c r="N7" i="15"/>
  <c r="P7" i="15" s="1"/>
  <c r="AC7" i="15"/>
  <c r="U7" i="15"/>
  <c r="W7" i="15" s="1"/>
  <c r="O6" i="15"/>
  <c r="V6" i="15"/>
  <c r="N6" i="15"/>
  <c r="P6" i="15" s="1"/>
  <c r="U6" i="15"/>
  <c r="W6" i="15" s="1"/>
  <c r="AC6" i="15"/>
  <c r="H6" i="15"/>
  <c r="AB6" i="15"/>
  <c r="AD6" i="15" s="1"/>
  <c r="G6" i="15"/>
  <c r="I6" i="15" s="1"/>
  <c r="G5" i="15"/>
  <c r="I5" i="15" s="1"/>
  <c r="AC5" i="15"/>
  <c r="AB5" i="15"/>
  <c r="AD5" i="15" s="1"/>
  <c r="O5" i="15"/>
  <c r="U5" i="15"/>
  <c r="W5" i="15" s="1"/>
  <c r="N5" i="15"/>
  <c r="P5" i="15" s="1"/>
  <c r="V5" i="15"/>
  <c r="AE9" i="10"/>
  <c r="AE5" i="10"/>
  <c r="X7" i="10"/>
  <c r="H9" i="10"/>
  <c r="G9" i="10"/>
  <c r="I9" i="10" s="1"/>
  <c r="AC9" i="10"/>
  <c r="AB9" i="10"/>
  <c r="AD9" i="10" s="1"/>
  <c r="N9" i="10"/>
  <c r="P9" i="10" s="1"/>
  <c r="U9" i="10"/>
  <c r="W9" i="10" s="1"/>
  <c r="O9" i="10"/>
  <c r="V9" i="10"/>
  <c r="G8" i="10"/>
  <c r="I8" i="10" s="1"/>
  <c r="AB8" i="10"/>
  <c r="AD8" i="10" s="1"/>
  <c r="H8" i="10"/>
  <c r="O8" i="10"/>
  <c r="V8" i="10"/>
  <c r="H7" i="10"/>
  <c r="G7" i="10"/>
  <c r="I7" i="10" s="1"/>
  <c r="O7" i="10"/>
  <c r="V7" i="10"/>
  <c r="AB7" i="10"/>
  <c r="AD7" i="10" s="1"/>
  <c r="N7" i="10"/>
  <c r="P7" i="10" s="1"/>
  <c r="U7" i="10"/>
  <c r="W7" i="10" s="1"/>
  <c r="AC7" i="10"/>
  <c r="AC6" i="10"/>
  <c r="H6" i="10"/>
  <c r="G6" i="10"/>
  <c r="I6" i="10" s="1"/>
  <c r="AB6" i="10"/>
  <c r="AD6" i="10" s="1"/>
  <c r="H5" i="10"/>
  <c r="G5" i="10"/>
  <c r="I5" i="10" s="1"/>
  <c r="AC5" i="10"/>
  <c r="AB5" i="10"/>
  <c r="AD5" i="10" s="1"/>
  <c r="O5" i="10"/>
  <c r="N5" i="10"/>
  <c r="P5" i="10" s="1"/>
  <c r="V5" i="10"/>
  <c r="U5" i="10"/>
  <c r="W5" i="10" s="1"/>
  <c r="R25" i="8"/>
  <c r="R26" i="8" s="1"/>
  <c r="L7" i="8" s="1"/>
  <c r="A7" i="8" s="1"/>
  <c r="AE7" i="9"/>
  <c r="X9" i="9"/>
  <c r="X5" i="9"/>
  <c r="Q7" i="9"/>
  <c r="J6" i="9"/>
  <c r="AE9" i="7"/>
  <c r="AE5" i="7"/>
  <c r="X7" i="7"/>
  <c r="O9" i="7"/>
  <c r="N9" i="7"/>
  <c r="P9" i="7" s="1"/>
  <c r="V9" i="7"/>
  <c r="U9" i="7"/>
  <c r="W9" i="7" s="1"/>
  <c r="G9" i="7"/>
  <c r="I9" i="7" s="1"/>
  <c r="AC9" i="7"/>
  <c r="AB9" i="7"/>
  <c r="AD9" i="7" s="1"/>
  <c r="O8" i="7"/>
  <c r="V8" i="7"/>
  <c r="O7" i="7"/>
  <c r="V7" i="7"/>
  <c r="AB7" i="7"/>
  <c r="AD7" i="7" s="1"/>
  <c r="G6" i="7"/>
  <c r="I6" i="7" s="1"/>
  <c r="O6" i="7"/>
  <c r="V6" i="7"/>
  <c r="N6" i="7"/>
  <c r="P6" i="7" s="1"/>
  <c r="U6" i="7"/>
  <c r="W6" i="7" s="1"/>
  <c r="AC6" i="7"/>
  <c r="O5" i="7"/>
  <c r="N5" i="7"/>
  <c r="P5" i="7" s="1"/>
  <c r="V5" i="7"/>
  <c r="U5" i="7"/>
  <c r="W5" i="7" s="1"/>
  <c r="AC5" i="7"/>
  <c r="AB5" i="7"/>
  <c r="AD5" i="7" s="1"/>
  <c r="R25" i="4"/>
  <c r="R26" i="4" s="1"/>
  <c r="L6" i="4" s="1"/>
  <c r="A6" i="4" s="1"/>
  <c r="AE7" i="5"/>
  <c r="X9" i="5"/>
  <c r="X5" i="5"/>
  <c r="Q7" i="5"/>
  <c r="J6" i="5"/>
  <c r="Q6" i="3"/>
  <c r="AE9" i="3"/>
  <c r="X9" i="3"/>
  <c r="H5" i="3"/>
  <c r="G5" i="3"/>
  <c r="I5" i="3" s="1"/>
  <c r="AC5" i="3"/>
  <c r="AB5" i="3"/>
  <c r="AD5" i="3" s="1"/>
  <c r="AE5" i="3"/>
  <c r="Q5" i="3"/>
  <c r="O5" i="3"/>
  <c r="N5" i="3"/>
  <c r="P5" i="3" s="1"/>
  <c r="V5" i="3"/>
  <c r="U5" i="3"/>
  <c r="W5" i="3" s="1"/>
  <c r="H9" i="3"/>
  <c r="G9" i="3"/>
  <c r="I9" i="3" s="1"/>
  <c r="AC9" i="3"/>
  <c r="AB9" i="3"/>
  <c r="AD9" i="3" s="1"/>
  <c r="Q9" i="3"/>
  <c r="O9" i="3"/>
  <c r="N9" i="3"/>
  <c r="P9" i="3" s="1"/>
  <c r="V9" i="3"/>
  <c r="U9" i="3"/>
  <c r="W9" i="3" s="1"/>
  <c r="AE8" i="15"/>
  <c r="X6" i="15"/>
  <c r="Q8" i="15"/>
  <c r="J7" i="15"/>
  <c r="X4" i="13"/>
  <c r="AE8" i="10"/>
  <c r="X6" i="10"/>
  <c r="Q8" i="10"/>
  <c r="J7" i="10"/>
  <c r="L11" i="11"/>
  <c r="A11" i="11" s="1"/>
  <c r="L10" i="11"/>
  <c r="A10" i="11" s="1"/>
  <c r="L9" i="11"/>
  <c r="A9" i="11" s="1"/>
  <c r="L8" i="11"/>
  <c r="A8" i="11" s="1"/>
  <c r="L7" i="11"/>
  <c r="A7" i="11" s="1"/>
  <c r="AE6" i="9"/>
  <c r="X8" i="9"/>
  <c r="X4" i="9"/>
  <c r="Q6" i="9"/>
  <c r="J9" i="9"/>
  <c r="J5" i="9"/>
  <c r="AE8" i="7"/>
  <c r="X6" i="7"/>
  <c r="Q8" i="7"/>
  <c r="J7" i="7"/>
  <c r="L11" i="6"/>
  <c r="A11" i="6" s="1"/>
  <c r="L10" i="6"/>
  <c r="A10" i="6" s="1"/>
  <c r="L9" i="6"/>
  <c r="A9" i="6" s="1"/>
  <c r="L8" i="6"/>
  <c r="A8" i="6" s="1"/>
  <c r="AE6" i="5"/>
  <c r="X8" i="5"/>
  <c r="X4" i="5"/>
  <c r="Q6" i="5"/>
  <c r="J9" i="5"/>
  <c r="J5" i="5"/>
  <c r="AE7" i="3"/>
  <c r="X6" i="3"/>
  <c r="J6" i="3"/>
  <c r="L11" i="1"/>
  <c r="A11" i="1" s="1"/>
  <c r="L10" i="1"/>
  <c r="A10" i="1" s="1"/>
  <c r="L9" i="1"/>
  <c r="A9" i="1" s="1"/>
  <c r="L8" i="1"/>
  <c r="A8" i="1" s="1"/>
  <c r="L5" i="3"/>
  <c r="K6" i="3"/>
  <c r="S7" i="3"/>
  <c r="Z6" i="3"/>
  <c r="AG5" i="3"/>
  <c r="R4" i="3"/>
  <c r="Y7" i="3"/>
  <c r="AF6" i="3"/>
  <c r="AC8" i="3"/>
  <c r="AC4" i="3"/>
  <c r="V6" i="3"/>
  <c r="O6" i="3"/>
  <c r="H8" i="7"/>
  <c r="H4" i="7"/>
  <c r="L8" i="7"/>
  <c r="R8" i="7"/>
  <c r="U8" i="7"/>
  <c r="W8" i="7" s="1"/>
  <c r="N8" i="7"/>
  <c r="P8" i="7" s="1"/>
  <c r="H7" i="7"/>
  <c r="G7" i="7"/>
  <c r="I7" i="7" s="1"/>
  <c r="AG8" i="7"/>
  <c r="Z8" i="7"/>
  <c r="K8" i="7"/>
  <c r="AC8" i="7"/>
  <c r="H6" i="7"/>
  <c r="AF8" i="7"/>
  <c r="Z7" i="7"/>
  <c r="Y8" i="7"/>
  <c r="L6" i="7"/>
  <c r="K7" i="7"/>
  <c r="R6" i="7"/>
  <c r="AB8" i="7"/>
  <c r="AD8" i="7" s="1"/>
  <c r="AB6" i="7"/>
  <c r="AD6" i="7" s="1"/>
  <c r="AC7" i="7"/>
  <c r="U7" i="7"/>
  <c r="W7" i="7" s="1"/>
  <c r="N7" i="7"/>
  <c r="P7" i="7" s="1"/>
  <c r="G8" i="7"/>
  <c r="I8" i="7" s="1"/>
  <c r="H9" i="7"/>
  <c r="H5" i="7"/>
  <c r="G5" i="7"/>
  <c r="I5" i="7" s="1"/>
  <c r="AC4" i="10"/>
  <c r="K4" i="10"/>
  <c r="Z4" i="10"/>
  <c r="AG4" i="10"/>
  <c r="N4" i="10"/>
  <c r="P4" i="10" s="1"/>
  <c r="U4" i="10"/>
  <c r="W4" i="10" s="1"/>
  <c r="R4" i="10"/>
  <c r="L4" i="10"/>
  <c r="N6" i="17"/>
  <c r="P6" i="17" s="1"/>
  <c r="O6" i="10"/>
  <c r="V6" i="10"/>
  <c r="S6" i="10"/>
  <c r="N6" i="10"/>
  <c r="P6" i="10" s="1"/>
  <c r="U6" i="10"/>
  <c r="W6" i="10" s="1"/>
  <c r="Y6" i="10"/>
  <c r="AF6" i="10"/>
  <c r="V9" i="13"/>
  <c r="H5" i="15"/>
  <c r="N9" i="9"/>
  <c r="P9" i="9" s="1"/>
  <c r="O9" i="9"/>
  <c r="S4" i="10"/>
  <c r="AB4" i="10"/>
  <c r="G4" i="10"/>
  <c r="I4" i="10" s="1"/>
  <c r="AC8" i="10"/>
  <c r="K8" i="10"/>
  <c r="Z8" i="10"/>
  <c r="AG8" i="10"/>
  <c r="N8" i="10"/>
  <c r="P8" i="10" s="1"/>
  <c r="U8" i="10"/>
  <c r="W8" i="10" s="1"/>
  <c r="R8" i="10"/>
  <c r="L8" i="10"/>
  <c r="H9" i="13"/>
  <c r="G9" i="13"/>
  <c r="I9" i="13" s="1"/>
  <c r="AC9" i="13"/>
  <c r="AB9" i="13"/>
  <c r="AD9" i="13" s="1"/>
  <c r="K9" i="13"/>
  <c r="Z9" i="13"/>
  <c r="O9" i="13"/>
  <c r="S9" i="13"/>
  <c r="AF9" i="13"/>
  <c r="AG9" i="13"/>
  <c r="N9" i="13"/>
  <c r="P9" i="13" s="1"/>
  <c r="R9" i="13"/>
  <c r="H5" i="13"/>
  <c r="G5" i="13"/>
  <c r="I5" i="13" s="1"/>
  <c r="AC5" i="13"/>
  <c r="AB5" i="13"/>
  <c r="AD5" i="13" s="1"/>
  <c r="K5" i="13"/>
  <c r="Z5" i="13"/>
  <c r="AF5" i="13"/>
  <c r="AG5" i="13"/>
  <c r="O5" i="13"/>
  <c r="U5" i="13"/>
  <c r="W5" i="13" s="1"/>
  <c r="S5" i="13"/>
  <c r="L9" i="9"/>
  <c r="R9" i="9"/>
  <c r="R5" i="9"/>
  <c r="AG6" i="10"/>
  <c r="AF4" i="10"/>
  <c r="Z6" i="10"/>
  <c r="Y4" i="10"/>
  <c r="S8" i="10"/>
  <c r="V4" i="10"/>
  <c r="O4" i="10"/>
  <c r="H4" i="10"/>
  <c r="H8" i="13"/>
  <c r="N8" i="13"/>
  <c r="P8" i="13" s="1"/>
  <c r="U8" i="13"/>
  <c r="W8" i="13" s="1"/>
  <c r="R8" i="13"/>
  <c r="L8" i="13"/>
  <c r="V8" i="13"/>
  <c r="AC8" i="13"/>
  <c r="AB8" i="13"/>
  <c r="AD8" i="13" s="1"/>
  <c r="Z8" i="13"/>
  <c r="H4" i="13"/>
  <c r="N4" i="13"/>
  <c r="U4" i="13"/>
  <c r="W4" i="13" s="1"/>
  <c r="R4" i="13"/>
  <c r="L4" i="13"/>
  <c r="O4" i="13"/>
  <c r="S4" i="13"/>
  <c r="K4" i="13"/>
  <c r="G4" i="13"/>
  <c r="H7" i="13"/>
  <c r="G7" i="13"/>
  <c r="I7" i="13" s="1"/>
  <c r="O7" i="13"/>
  <c r="V7" i="13"/>
  <c r="AB7" i="13"/>
  <c r="AD7" i="13" s="1"/>
  <c r="S7" i="13"/>
  <c r="Z7" i="13"/>
  <c r="R7" i="13"/>
  <c r="AC7" i="13"/>
  <c r="U7" i="13"/>
  <c r="W7" i="13" s="1"/>
  <c r="H7" i="15"/>
  <c r="H6" i="13"/>
  <c r="H9" i="15"/>
  <c r="H9" i="17"/>
  <c r="H5" i="17"/>
  <c r="N8" i="17"/>
  <c r="P8" i="17" s="1"/>
  <c r="N4" i="17"/>
  <c r="H7" i="17"/>
  <c r="O7" i="17"/>
  <c r="G9" i="17"/>
  <c r="I9" i="17" s="1"/>
  <c r="G7" i="17"/>
  <c r="I7" i="17" s="1"/>
  <c r="G5" i="17"/>
  <c r="I5" i="17" s="1"/>
  <c r="M81" i="25" l="1"/>
  <c r="I71" i="25"/>
  <c r="FE45" i="28" s="1"/>
  <c r="E7" i="21"/>
  <c r="J8" i="21" s="1"/>
  <c r="E15" i="22" s="1"/>
  <c r="X84" i="25" s="1"/>
  <c r="Q76" i="25"/>
  <c r="FI3" i="28"/>
  <c r="FD3" i="28"/>
  <c r="HK18" i="27"/>
  <c r="E41" i="29" s="1"/>
  <c r="HK24" i="27"/>
  <c r="E20" i="29" s="1"/>
  <c r="HK35" i="27"/>
  <c r="E29" i="29" s="1"/>
  <c r="HK19" i="27"/>
  <c r="E15" i="29" s="1"/>
  <c r="HK16" i="27"/>
  <c r="E13" i="29" s="1"/>
  <c r="HK12" i="27"/>
  <c r="E10" i="29" s="1"/>
  <c r="HK10" i="27"/>
  <c r="E8" i="29" s="1"/>
  <c r="HK32" i="27"/>
  <c r="E27" i="29" s="1"/>
  <c r="HK6" i="27"/>
  <c r="E4" i="29" s="1"/>
  <c r="HK8" i="27"/>
  <c r="E6" i="29" s="1"/>
  <c r="HK21" i="27"/>
  <c r="E17" i="29" s="1"/>
  <c r="HK38" i="27"/>
  <c r="E31" i="29" s="1"/>
  <c r="HK52" i="27"/>
  <c r="E51" i="29" s="1"/>
  <c r="HK4" i="27"/>
  <c r="E39" i="29" s="1"/>
  <c r="HK39" i="27"/>
  <c r="E32" i="29" s="1"/>
  <c r="HK34" i="27"/>
  <c r="E28" i="29" s="1"/>
  <c r="HK20" i="27"/>
  <c r="E16" i="29" s="1"/>
  <c r="HK25" i="27"/>
  <c r="E21" i="29" s="1"/>
  <c r="HK9" i="27"/>
  <c r="E7" i="29" s="1"/>
  <c r="HK44" i="27"/>
  <c r="E37" i="29" s="1"/>
  <c r="HK48" i="27"/>
  <c r="E47" i="29" s="1"/>
  <c r="HK43" i="27"/>
  <c r="E36" i="29" s="1"/>
  <c r="HK22" i="27"/>
  <c r="E18" i="29" s="1"/>
  <c r="HK41" i="27"/>
  <c r="E34" i="29" s="1"/>
  <c r="HK13" i="27"/>
  <c r="E40" i="29" s="1"/>
  <c r="HK37" i="27"/>
  <c r="E30" i="29" s="1"/>
  <c r="HK50" i="27"/>
  <c r="E49" i="29" s="1"/>
  <c r="HK30" i="27"/>
  <c r="E42" i="29" s="1"/>
  <c r="HK26" i="27"/>
  <c r="E22" i="29" s="1"/>
  <c r="HK28" i="27"/>
  <c r="E24" i="29" s="1"/>
  <c r="HK11" i="27"/>
  <c r="E9" i="29" s="1"/>
  <c r="HK36" i="27"/>
  <c r="E44" i="29" s="1"/>
  <c r="HK49" i="27"/>
  <c r="E48" i="29" s="1"/>
  <c r="HK17" i="27"/>
  <c r="E14" i="29" s="1"/>
  <c r="HK7" i="27"/>
  <c r="E5" i="29" s="1"/>
  <c r="HK42" i="27"/>
  <c r="E35" i="29" s="1"/>
  <c r="HK33" i="27"/>
  <c r="E43" i="29" s="1"/>
  <c r="HK47" i="27"/>
  <c r="E46" i="29" s="1"/>
  <c r="HK14" i="27"/>
  <c r="E11" i="29" s="1"/>
  <c r="HK29" i="27"/>
  <c r="E25" i="29" s="1"/>
  <c r="HK40" i="27"/>
  <c r="E33" i="29" s="1"/>
  <c r="HK31" i="27"/>
  <c r="E26" i="29" s="1"/>
  <c r="HK51" i="27"/>
  <c r="E50" i="29" s="1"/>
  <c r="HK15" i="27"/>
  <c r="E12" i="29" s="1"/>
  <c r="HK46" i="27"/>
  <c r="E45" i="29" s="1"/>
  <c r="HK27" i="27"/>
  <c r="E23" i="29" s="1"/>
  <c r="HK45" i="27"/>
  <c r="E38" i="29" s="1"/>
  <c r="HK5" i="27"/>
  <c r="E3" i="29" s="1"/>
  <c r="HK23" i="27"/>
  <c r="E19" i="29" s="1"/>
  <c r="M39" i="25"/>
  <c r="M45" i="25"/>
  <c r="A8" i="19"/>
  <c r="O17" i="40"/>
  <c r="S17" i="40" s="1"/>
  <c r="O16" i="39"/>
  <c r="P16" i="39" s="1"/>
  <c r="S16" i="39" s="1"/>
  <c r="T16" i="39" s="1"/>
  <c r="O16" i="38"/>
  <c r="P16" i="38" s="1"/>
  <c r="S16" i="38" s="1"/>
  <c r="O16" i="40"/>
  <c r="O17" i="39"/>
  <c r="O17" i="38"/>
  <c r="O17" i="37"/>
  <c r="S17" i="37" s="1"/>
  <c r="O16" i="37"/>
  <c r="Y10" i="3"/>
  <c r="K18" i="3" s="1"/>
  <c r="DF3" i="27"/>
  <c r="AX3" i="27"/>
  <c r="AW3" i="27"/>
  <c r="R10" i="3"/>
  <c r="K17" i="3" s="1"/>
  <c r="S10" i="7"/>
  <c r="L17" i="7" s="1"/>
  <c r="R10" i="15"/>
  <c r="K17" i="15" s="1"/>
  <c r="Z10" i="15"/>
  <c r="L18" i="15" s="1"/>
  <c r="R10" i="5"/>
  <c r="K17" i="5" s="1"/>
  <c r="AG10" i="5"/>
  <c r="L19" i="5" s="1"/>
  <c r="S10" i="17"/>
  <c r="L17" i="17" s="1"/>
  <c r="R10" i="17"/>
  <c r="K17" i="17" s="1"/>
  <c r="S10" i="9"/>
  <c r="L17" i="9" s="1"/>
  <c r="AF10" i="7"/>
  <c r="K19" i="7" s="1"/>
  <c r="AF10" i="15"/>
  <c r="K19" i="15" s="1"/>
  <c r="AG10" i="17"/>
  <c r="L19" i="17" s="1"/>
  <c r="L10" i="17"/>
  <c r="L16" i="17" s="1"/>
  <c r="K10" i="9"/>
  <c r="K16" i="9" s="1"/>
  <c r="Z10" i="5"/>
  <c r="L18" i="5" s="1"/>
  <c r="Y10" i="13"/>
  <c r="K18" i="13" s="1"/>
  <c r="AG10" i="15"/>
  <c r="L19" i="15" s="1"/>
  <c r="BR3" i="27"/>
  <c r="BS3" i="27"/>
  <c r="BL3" i="27"/>
  <c r="BM3" i="27"/>
  <c r="CP3" i="27"/>
  <c r="CQ3" i="27"/>
  <c r="CB3" i="27"/>
  <c r="CA3" i="27"/>
  <c r="EI3" i="27"/>
  <c r="EJ3" i="27"/>
  <c r="DL3" i="27"/>
  <c r="DK3" i="27"/>
  <c r="DW3" i="27"/>
  <c r="DX3" i="27"/>
  <c r="AE3" i="27"/>
  <c r="AF3" i="27"/>
  <c r="EL3" i="27"/>
  <c r="EM3" i="27"/>
  <c r="CD3" i="27"/>
  <c r="CE3" i="27"/>
  <c r="AT3" i="27"/>
  <c r="AU3" i="27"/>
  <c r="DT3" i="27"/>
  <c r="DU3" i="27"/>
  <c r="EF3" i="27"/>
  <c r="EG3" i="27"/>
  <c r="BI3" i="27"/>
  <c r="BJ3" i="27"/>
  <c r="AQ3" i="27"/>
  <c r="AR3" i="27"/>
  <c r="AH3" i="27"/>
  <c r="AI3" i="27"/>
  <c r="BX3" i="27"/>
  <c r="BY3" i="27"/>
  <c r="DN3" i="27"/>
  <c r="DO3" i="27"/>
  <c r="BF3" i="27"/>
  <c r="BG3" i="27"/>
  <c r="AB3" i="27"/>
  <c r="AC3" i="27"/>
  <c r="EO3" i="27"/>
  <c r="EP3" i="27"/>
  <c r="AO3" i="27"/>
  <c r="AN3" i="27"/>
  <c r="CJ3" i="27"/>
  <c r="CK3" i="27"/>
  <c r="BP3" i="27"/>
  <c r="BO3" i="27"/>
  <c r="CV3" i="27"/>
  <c r="CW3" i="27"/>
  <c r="CY3" i="27"/>
  <c r="CZ3" i="27"/>
  <c r="V3" i="27"/>
  <c r="W3" i="27"/>
  <c r="CM3" i="27"/>
  <c r="CN3" i="27"/>
  <c r="BD3" i="27"/>
  <c r="BC3" i="27"/>
  <c r="EC3" i="27"/>
  <c r="ED3" i="27"/>
  <c r="DZ3" i="27"/>
  <c r="EA3" i="27"/>
  <c r="BU3" i="27"/>
  <c r="BV3" i="27"/>
  <c r="Z3" i="27"/>
  <c r="Y3" i="27"/>
  <c r="DC3" i="27"/>
  <c r="CG3" i="27"/>
  <c r="CH3" i="27"/>
  <c r="CS3" i="27"/>
  <c r="CT3" i="27"/>
  <c r="DQ3" i="27"/>
  <c r="DR3" i="27"/>
  <c r="DH3" i="27"/>
  <c r="DI3" i="27"/>
  <c r="Y10" i="10"/>
  <c r="K18" i="10" s="1"/>
  <c r="K10" i="7"/>
  <c r="K16" i="7" s="1"/>
  <c r="BA3" i="27"/>
  <c r="L3" i="29"/>
  <c r="M3" i="29" s="1"/>
  <c r="L4" i="29"/>
  <c r="M4" i="29" s="1"/>
  <c r="L5" i="29"/>
  <c r="M5" i="29" s="1"/>
  <c r="L6" i="29"/>
  <c r="M6" i="29" s="1"/>
  <c r="L7" i="29"/>
  <c r="M7" i="29" s="1"/>
  <c r="L8" i="29"/>
  <c r="M8" i="29" s="1"/>
  <c r="L9" i="29"/>
  <c r="M9" i="29" s="1"/>
  <c r="L10" i="29"/>
  <c r="M10" i="29" s="1"/>
  <c r="L11" i="29"/>
  <c r="M11" i="29" s="1"/>
  <c r="L2" i="29"/>
  <c r="M2" i="29" s="1"/>
  <c r="AK3" i="27"/>
  <c r="K10" i="17"/>
  <c r="K16" i="17" s="1"/>
  <c r="K10" i="3"/>
  <c r="K16" i="3" s="1"/>
  <c r="S3" i="27"/>
  <c r="T3" i="27"/>
  <c r="P3" i="27"/>
  <c r="Q3" i="27"/>
  <c r="Z10" i="3"/>
  <c r="L18" i="3" s="1"/>
  <c r="J3" i="27"/>
  <c r="K3" i="27"/>
  <c r="S10" i="5"/>
  <c r="L17" i="5" s="1"/>
  <c r="Z10" i="9"/>
  <c r="L18" i="9" s="1"/>
  <c r="K10" i="15"/>
  <c r="K16" i="15" s="1"/>
  <c r="AF10" i="9"/>
  <c r="K19" i="9" s="1"/>
  <c r="Z10" i="17"/>
  <c r="L18" i="17" s="1"/>
  <c r="L10" i="15"/>
  <c r="L16" i="15" s="1"/>
  <c r="L10" i="9"/>
  <c r="L16" i="9" s="1"/>
  <c r="Y10" i="7"/>
  <c r="K18" i="7" s="1"/>
  <c r="AG10" i="7"/>
  <c r="L19" i="7" s="1"/>
  <c r="AG10" i="3"/>
  <c r="L19" i="3" s="1"/>
  <c r="H10" i="9"/>
  <c r="H16" i="9" s="1"/>
  <c r="AF10" i="17"/>
  <c r="K19" i="17" s="1"/>
  <c r="AG10" i="9"/>
  <c r="L19" i="9" s="1"/>
  <c r="K10" i="5"/>
  <c r="K16" i="5" s="1"/>
  <c r="S10" i="15"/>
  <c r="L17" i="15" s="1"/>
  <c r="L10" i="5"/>
  <c r="L16" i="5" s="1"/>
  <c r="Y10" i="17"/>
  <c r="K18" i="17" s="1"/>
  <c r="L10" i="3"/>
  <c r="L16" i="3" s="1"/>
  <c r="E3" i="27"/>
  <c r="D3" i="27"/>
  <c r="R10" i="7"/>
  <c r="K17" i="7" s="1"/>
  <c r="L7" i="6"/>
  <c r="A7" i="6" s="1"/>
  <c r="X10" i="13"/>
  <c r="J18" i="13" s="1"/>
  <c r="L6" i="8"/>
  <c r="A6" i="8" s="1"/>
  <c r="AF10" i="3"/>
  <c r="K19" i="3" s="1"/>
  <c r="AC10" i="9"/>
  <c r="H19" i="9" s="1"/>
  <c r="V10" i="9"/>
  <c r="H18" i="9" s="1"/>
  <c r="AF10" i="5"/>
  <c r="K19" i="5" s="1"/>
  <c r="AF10" i="10"/>
  <c r="K19" i="10" s="1"/>
  <c r="AF10" i="13"/>
  <c r="K19" i="13" s="1"/>
  <c r="S10" i="3"/>
  <c r="L17" i="3" s="1"/>
  <c r="AE10" i="13"/>
  <c r="J19" i="13" s="1"/>
  <c r="Y10" i="15"/>
  <c r="K18" i="15" s="1"/>
  <c r="Y10" i="5"/>
  <c r="K18" i="5" s="1"/>
  <c r="Y10" i="9"/>
  <c r="K18" i="9" s="1"/>
  <c r="L7" i="1"/>
  <c r="A7" i="1" s="1"/>
  <c r="L7" i="4"/>
  <c r="A7" i="4" s="1"/>
  <c r="Z10" i="7"/>
  <c r="L18" i="7" s="1"/>
  <c r="X10" i="9"/>
  <c r="J18" i="9" s="1"/>
  <c r="L10" i="7"/>
  <c r="L16" i="7" s="1"/>
  <c r="R10" i="9"/>
  <c r="K17" i="9" s="1"/>
  <c r="V10" i="17"/>
  <c r="H18" i="17" s="1"/>
  <c r="X10" i="17"/>
  <c r="J18" i="17" s="1"/>
  <c r="AC10" i="17"/>
  <c r="H19" i="17" s="1"/>
  <c r="J10" i="17"/>
  <c r="J16" i="17" s="1"/>
  <c r="K10" i="13"/>
  <c r="K16" i="13" s="1"/>
  <c r="AG10" i="13"/>
  <c r="L19" i="13" s="1"/>
  <c r="Z10" i="13"/>
  <c r="L18" i="13" s="1"/>
  <c r="J10" i="13"/>
  <c r="J16" i="13" s="1"/>
  <c r="AB10" i="10"/>
  <c r="G19" i="10" s="1"/>
  <c r="O10" i="10"/>
  <c r="H17" i="10" s="1"/>
  <c r="G10" i="10"/>
  <c r="G16" i="10" s="1"/>
  <c r="H10" i="10"/>
  <c r="H16" i="10" s="1"/>
  <c r="J10" i="9"/>
  <c r="J16" i="9" s="1"/>
  <c r="V10" i="5"/>
  <c r="H18" i="5" s="1"/>
  <c r="AC10" i="5"/>
  <c r="H19" i="5" s="1"/>
  <c r="O10" i="5"/>
  <c r="H17" i="5" s="1"/>
  <c r="H10" i="5"/>
  <c r="H16" i="5" s="1"/>
  <c r="I10" i="3"/>
  <c r="I16" i="3" s="1"/>
  <c r="O10" i="13"/>
  <c r="P4" i="13"/>
  <c r="P10" i="13" s="1"/>
  <c r="I17" i="13" s="1"/>
  <c r="N10" i="13"/>
  <c r="G17" i="13" s="1"/>
  <c r="W10" i="10"/>
  <c r="I18" i="10" s="1"/>
  <c r="S10" i="13"/>
  <c r="L17" i="13" s="1"/>
  <c r="L10" i="13"/>
  <c r="L16" i="13" s="1"/>
  <c r="H10" i="13"/>
  <c r="P10" i="10"/>
  <c r="I17" i="10" s="1"/>
  <c r="N10" i="10"/>
  <c r="G17" i="10" s="1"/>
  <c r="AD4" i="10"/>
  <c r="AD10" i="10" s="1"/>
  <c r="I19" i="10" s="1"/>
  <c r="P4" i="5"/>
  <c r="P10" i="5" s="1"/>
  <c r="I17" i="5" s="1"/>
  <c r="N10" i="5"/>
  <c r="G17" i="5" s="1"/>
  <c r="I4" i="5"/>
  <c r="I10" i="5" s="1"/>
  <c r="I16" i="5" s="1"/>
  <c r="G10" i="5"/>
  <c r="G16" i="5" s="1"/>
  <c r="V10" i="13"/>
  <c r="AD4" i="17"/>
  <c r="AD10" i="17" s="1"/>
  <c r="I19" i="17" s="1"/>
  <c r="AB10" i="17"/>
  <c r="G19" i="17" s="1"/>
  <c r="O10" i="17"/>
  <c r="J10" i="3"/>
  <c r="J16" i="3" s="1"/>
  <c r="AE10" i="3"/>
  <c r="J19" i="3" s="1"/>
  <c r="Q10" i="7"/>
  <c r="J17" i="7" s="1"/>
  <c r="P4" i="7"/>
  <c r="P10" i="7" s="1"/>
  <c r="I17" i="7" s="1"/>
  <c r="N10" i="7"/>
  <c r="G17" i="7" s="1"/>
  <c r="Q10" i="13"/>
  <c r="J17" i="13" s="1"/>
  <c r="J10" i="10"/>
  <c r="J16" i="10" s="1"/>
  <c r="Q10" i="17"/>
  <c r="J17" i="17" s="1"/>
  <c r="GH3" i="28"/>
  <c r="AE10" i="15"/>
  <c r="J19" i="15" s="1"/>
  <c r="H10" i="15"/>
  <c r="P4" i="15"/>
  <c r="P10" i="15" s="1"/>
  <c r="I17" i="15" s="1"/>
  <c r="N10" i="15"/>
  <c r="G17" i="15" s="1"/>
  <c r="S19" i="17"/>
  <c r="AC10" i="3"/>
  <c r="W4" i="5"/>
  <c r="W10" i="5" s="1"/>
  <c r="I18" i="5" s="1"/>
  <c r="U10" i="5"/>
  <c r="G18" i="5" s="1"/>
  <c r="Q10" i="5"/>
  <c r="J17" i="5" s="1"/>
  <c r="AD4" i="9"/>
  <c r="AD10" i="9" s="1"/>
  <c r="I19" i="9" s="1"/>
  <c r="AB10" i="9"/>
  <c r="G19" i="9" s="1"/>
  <c r="O10" i="9"/>
  <c r="I4" i="17"/>
  <c r="I10" i="17" s="1"/>
  <c r="I16" i="17" s="1"/>
  <c r="G10" i="17"/>
  <c r="G16" i="17" s="1"/>
  <c r="W4" i="17"/>
  <c r="W10" i="17" s="1"/>
  <c r="I18" i="17" s="1"/>
  <c r="U10" i="17"/>
  <c r="G18" i="17" s="1"/>
  <c r="AB10" i="3"/>
  <c r="G19" i="3" s="1"/>
  <c r="V10" i="3"/>
  <c r="W4" i="3"/>
  <c r="W10" i="3" s="1"/>
  <c r="I18" i="3" s="1"/>
  <c r="U10" i="3"/>
  <c r="G18" i="3" s="1"/>
  <c r="X10" i="7"/>
  <c r="J18" i="7" s="1"/>
  <c r="V10" i="7"/>
  <c r="I4" i="7"/>
  <c r="I10" i="7" s="1"/>
  <c r="I16" i="7" s="1"/>
  <c r="G10" i="7"/>
  <c r="G16" i="7" s="1"/>
  <c r="R26" i="12"/>
  <c r="AE10" i="10"/>
  <c r="J19" i="10" s="1"/>
  <c r="Q10" i="15"/>
  <c r="J17" i="15" s="1"/>
  <c r="V10" i="15"/>
  <c r="AC10" i="15"/>
  <c r="S19" i="15"/>
  <c r="P4" i="17"/>
  <c r="P10" i="17" s="1"/>
  <c r="I17" i="17" s="1"/>
  <c r="N10" i="17"/>
  <c r="G17" i="17" s="1"/>
  <c r="AD10" i="13"/>
  <c r="I19" i="13" s="1"/>
  <c r="R10" i="13"/>
  <c r="K17" i="13" s="1"/>
  <c r="S10" i="10"/>
  <c r="L17" i="10" s="1"/>
  <c r="L10" i="10"/>
  <c r="L16" i="10" s="1"/>
  <c r="AG10" i="10"/>
  <c r="L19" i="10" s="1"/>
  <c r="AC10" i="10"/>
  <c r="I4" i="13"/>
  <c r="I10" i="13" s="1"/>
  <c r="I16" i="13" s="1"/>
  <c r="G10" i="13"/>
  <c r="G16" i="13" s="1"/>
  <c r="W10" i="13"/>
  <c r="I18" i="13" s="1"/>
  <c r="U10" i="13"/>
  <c r="G18" i="13" s="1"/>
  <c r="V10" i="10"/>
  <c r="R10" i="10"/>
  <c r="K17" i="10" s="1"/>
  <c r="Z10" i="10"/>
  <c r="L18" i="10" s="1"/>
  <c r="I10" i="10"/>
  <c r="I16" i="10" s="1"/>
  <c r="H10" i="7"/>
  <c r="W4" i="9"/>
  <c r="W10" i="9" s="1"/>
  <c r="I18" i="9" s="1"/>
  <c r="U10" i="9"/>
  <c r="G18" i="9" s="1"/>
  <c r="I4" i="9"/>
  <c r="I10" i="9" s="1"/>
  <c r="I16" i="9" s="1"/>
  <c r="G10" i="9"/>
  <c r="G16" i="9" s="1"/>
  <c r="AE10" i="9"/>
  <c r="J19" i="9" s="1"/>
  <c r="AC10" i="13"/>
  <c r="H10" i="17"/>
  <c r="G10" i="3"/>
  <c r="G16" i="3" s="1"/>
  <c r="O10" i="3"/>
  <c r="P4" i="3"/>
  <c r="P10" i="3" s="1"/>
  <c r="I17" i="3" s="1"/>
  <c r="N10" i="3"/>
  <c r="G17" i="3" s="1"/>
  <c r="J10" i="7"/>
  <c r="J16" i="7" s="1"/>
  <c r="O10" i="7"/>
  <c r="AC10" i="7"/>
  <c r="J10" i="5"/>
  <c r="J16" i="5" s="1"/>
  <c r="Q10" i="10"/>
  <c r="J17" i="10" s="1"/>
  <c r="X10" i="15"/>
  <c r="J18" i="15" s="1"/>
  <c r="AD4" i="15"/>
  <c r="AD10" i="15" s="1"/>
  <c r="I19" i="15" s="1"/>
  <c r="AB10" i="15"/>
  <c r="G19" i="15" s="1"/>
  <c r="O10" i="15"/>
  <c r="U10" i="10"/>
  <c r="G18" i="10" s="1"/>
  <c r="K10" i="10"/>
  <c r="K16" i="10" s="1"/>
  <c r="AD10" i="3"/>
  <c r="I19" i="3" s="1"/>
  <c r="X10" i="5"/>
  <c r="J18" i="5" s="1"/>
  <c r="AD4" i="5"/>
  <c r="AD10" i="5" s="1"/>
  <c r="I19" i="5" s="1"/>
  <c r="AB10" i="5"/>
  <c r="G19" i="5" s="1"/>
  <c r="P4" i="9"/>
  <c r="P10" i="9" s="1"/>
  <c r="I17" i="9" s="1"/>
  <c r="N10" i="9"/>
  <c r="G17" i="9" s="1"/>
  <c r="Q10" i="9"/>
  <c r="J17" i="9" s="1"/>
  <c r="AB10" i="13"/>
  <c r="G19" i="13" s="1"/>
  <c r="X10" i="3"/>
  <c r="J18" i="3" s="1"/>
  <c r="Q10" i="3"/>
  <c r="J17" i="3" s="1"/>
  <c r="H10" i="3"/>
  <c r="AE10" i="7"/>
  <c r="J19" i="7" s="1"/>
  <c r="W4" i="7"/>
  <c r="W10" i="7" s="1"/>
  <c r="I18" i="7" s="1"/>
  <c r="U10" i="7"/>
  <c r="G18" i="7" s="1"/>
  <c r="AD4" i="7"/>
  <c r="AD10" i="7" s="1"/>
  <c r="I19" i="7" s="1"/>
  <c r="AB10" i="7"/>
  <c r="G19" i="7" s="1"/>
  <c r="AE10" i="5"/>
  <c r="J19" i="5" s="1"/>
  <c r="X10" i="10"/>
  <c r="J18" i="10" s="1"/>
  <c r="J10" i="15"/>
  <c r="J16" i="15" s="1"/>
  <c r="I4" i="15"/>
  <c r="I10" i="15" s="1"/>
  <c r="I16" i="15" s="1"/>
  <c r="G10" i="15"/>
  <c r="G16" i="15" s="1"/>
  <c r="W4" i="15"/>
  <c r="W10" i="15" s="1"/>
  <c r="I18" i="15" s="1"/>
  <c r="U10" i="15"/>
  <c r="G18" i="15" s="1"/>
  <c r="AE10" i="17"/>
  <c r="J19" i="17" s="1"/>
  <c r="FE30" i="28" l="1"/>
  <c r="FE26" i="28"/>
  <c r="FE23" i="28"/>
  <c r="FE13" i="28"/>
  <c r="FE10" i="28"/>
  <c r="FE34" i="28"/>
  <c r="FE60" i="28"/>
  <c r="FE12" i="28"/>
  <c r="FE7" i="28"/>
  <c r="FE22" i="28"/>
  <c r="FE43" i="28"/>
  <c r="FE15" i="28"/>
  <c r="FE57" i="28"/>
  <c r="FE33" i="28"/>
  <c r="FE42" i="28"/>
  <c r="FE56" i="28"/>
  <c r="FE47" i="28"/>
  <c r="FE53" i="28"/>
  <c r="FE6" i="28"/>
  <c r="FE54" i="28"/>
  <c r="FE27" i="28"/>
  <c r="FE18" i="28"/>
  <c r="FE32" i="28"/>
  <c r="FE58" i="28"/>
  <c r="FE49" i="28"/>
  <c r="FE51" i="28"/>
  <c r="FE24" i="28"/>
  <c r="FE48" i="28"/>
  <c r="FE16" i="28"/>
  <c r="FE11" i="28"/>
  <c r="FE59" i="28"/>
  <c r="FE44" i="28"/>
  <c r="FE28" i="28"/>
  <c r="FE38" i="28"/>
  <c r="FE9" i="28"/>
  <c r="FE31" i="28"/>
  <c r="FE29" i="28"/>
  <c r="FE14" i="28"/>
  <c r="FE19" i="28"/>
  <c r="FE5" i="28"/>
  <c r="FE40" i="28"/>
  <c r="FE46" i="28"/>
  <c r="FE37" i="28"/>
  <c r="FE36" i="28"/>
  <c r="FE39" i="28"/>
  <c r="FE50" i="28"/>
  <c r="FE41" i="28"/>
  <c r="FE55" i="28"/>
  <c r="FE35" i="28"/>
  <c r="FE8" i="28"/>
  <c r="T19" i="38"/>
  <c r="FE17" i="28"/>
  <c r="FE25" i="28"/>
  <c r="FE52" i="28"/>
  <c r="FE21" i="28"/>
  <c r="FE20" i="28"/>
  <c r="FE4" i="28"/>
  <c r="HK3" i="27"/>
  <c r="E2" i="29" s="1"/>
  <c r="P17" i="40"/>
  <c r="T17" i="40" s="1"/>
  <c r="S18" i="39"/>
  <c r="W18" i="39" s="1"/>
  <c r="T16" i="38"/>
  <c r="W19" i="38" s="1"/>
  <c r="AA19" i="38" s="1"/>
  <c r="S18" i="38"/>
  <c r="T18" i="38" s="1"/>
  <c r="P16" i="40"/>
  <c r="T19" i="40"/>
  <c r="W17" i="40"/>
  <c r="S17" i="39"/>
  <c r="P17" i="39"/>
  <c r="T19" i="39"/>
  <c r="W19" i="39" s="1"/>
  <c r="S17" i="38"/>
  <c r="P17" i="38"/>
  <c r="P17" i="37"/>
  <c r="T17" i="37" s="1"/>
  <c r="P16" i="37"/>
  <c r="T19" i="37"/>
  <c r="W17" i="37"/>
  <c r="M10" i="9"/>
  <c r="M16" i="9" s="1"/>
  <c r="AA10" i="17"/>
  <c r="M18" i="17" s="1"/>
  <c r="P18" i="17" s="1"/>
  <c r="M13" i="29"/>
  <c r="L13" i="29"/>
  <c r="M10" i="10"/>
  <c r="M16" i="10" s="1"/>
  <c r="M10" i="5"/>
  <c r="M16" i="5" s="1"/>
  <c r="T10" i="5"/>
  <c r="M17" i="5" s="1"/>
  <c r="AH10" i="5"/>
  <c r="M19" i="5" s="1"/>
  <c r="P19" i="5" s="1"/>
  <c r="AH10" i="10"/>
  <c r="M19" i="10" s="1"/>
  <c r="P19" i="10" s="1"/>
  <c r="H19" i="10"/>
  <c r="AH10" i="15"/>
  <c r="M19" i="15" s="1"/>
  <c r="P19" i="15" s="1"/>
  <c r="H19" i="15"/>
  <c r="T10" i="9"/>
  <c r="M17" i="9" s="1"/>
  <c r="H17" i="9"/>
  <c r="AH10" i="3"/>
  <c r="M19" i="3" s="1"/>
  <c r="P19" i="3" s="1"/>
  <c r="H19" i="3"/>
  <c r="M10" i="15"/>
  <c r="M16" i="15" s="1"/>
  <c r="H16" i="15"/>
  <c r="AA10" i="13"/>
  <c r="M18" i="13" s="1"/>
  <c r="P18" i="13" s="1"/>
  <c r="H18" i="13"/>
  <c r="AH10" i="9"/>
  <c r="M19" i="9" s="1"/>
  <c r="P19" i="9" s="1"/>
  <c r="M10" i="13"/>
  <c r="M16" i="13" s="1"/>
  <c r="H16" i="13"/>
  <c r="T10" i="13"/>
  <c r="M17" i="13" s="1"/>
  <c r="H17" i="13"/>
  <c r="T10" i="15"/>
  <c r="M17" i="15" s="1"/>
  <c r="H17" i="15"/>
  <c r="M10" i="3"/>
  <c r="M16" i="3" s="1"/>
  <c r="H16" i="3"/>
  <c r="AH10" i="7"/>
  <c r="M19" i="7" s="1"/>
  <c r="P19" i="7" s="1"/>
  <c r="H19" i="7"/>
  <c r="AH10" i="17"/>
  <c r="M19" i="17" s="1"/>
  <c r="P19" i="17" s="1"/>
  <c r="M10" i="7"/>
  <c r="M16" i="7" s="1"/>
  <c r="H16" i="7"/>
  <c r="AA10" i="10"/>
  <c r="M18" i="10" s="1"/>
  <c r="P18" i="10" s="1"/>
  <c r="H18" i="10"/>
  <c r="AA10" i="15"/>
  <c r="M18" i="15" s="1"/>
  <c r="P18" i="15" s="1"/>
  <c r="H18" i="15"/>
  <c r="T10" i="17"/>
  <c r="M17" i="17" s="1"/>
  <c r="H17" i="17"/>
  <c r="T10" i="10"/>
  <c r="M17" i="10" s="1"/>
  <c r="AH10" i="13"/>
  <c r="M19" i="13" s="1"/>
  <c r="P19" i="13" s="1"/>
  <c r="H19" i="13"/>
  <c r="T10" i="7"/>
  <c r="M17" i="7" s="1"/>
  <c r="H17" i="7"/>
  <c r="T10" i="3"/>
  <c r="M17" i="3" s="1"/>
  <c r="H17" i="3"/>
  <c r="M10" i="17"/>
  <c r="M16" i="17" s="1"/>
  <c r="H16" i="17"/>
  <c r="AA10" i="5"/>
  <c r="M18" i="5" s="1"/>
  <c r="P18" i="5" s="1"/>
  <c r="AA10" i="7"/>
  <c r="M18" i="7" s="1"/>
  <c r="P18" i="7" s="1"/>
  <c r="H18" i="7"/>
  <c r="H18" i="3"/>
  <c r="AA10" i="3"/>
  <c r="M18" i="3" s="1"/>
  <c r="P18" i="3" s="1"/>
  <c r="AA10" i="9"/>
  <c r="M18" i="9" s="1"/>
  <c r="P18" i="9" s="1"/>
  <c r="T18" i="39" l="1"/>
  <c r="X18" i="39" s="1"/>
  <c r="W16" i="38"/>
  <c r="AA16" i="38" s="1"/>
  <c r="W18" i="38"/>
  <c r="X18" i="38" s="1"/>
  <c r="X19" i="38"/>
  <c r="S16" i="40"/>
  <c r="T16" i="40" s="1"/>
  <c r="W16" i="40" s="1"/>
  <c r="S18" i="40"/>
  <c r="AA19" i="39"/>
  <c r="X19" i="39"/>
  <c r="W16" i="39"/>
  <c r="T17" i="39"/>
  <c r="W17" i="39"/>
  <c r="T17" i="38"/>
  <c r="W17" i="38"/>
  <c r="S16" i="37"/>
  <c r="T16" i="37" s="1"/>
  <c r="W16" i="37" s="1"/>
  <c r="S18" i="37"/>
  <c r="O17" i="9"/>
  <c r="P17" i="9" s="1"/>
  <c r="O17" i="10"/>
  <c r="S17" i="10" s="1"/>
  <c r="O17" i="5"/>
  <c r="S17" i="5" s="1"/>
  <c r="W17" i="5" s="1"/>
  <c r="O16" i="17"/>
  <c r="P16" i="17" s="1"/>
  <c r="S16" i="17" s="1"/>
  <c r="O16" i="9"/>
  <c r="O16" i="15"/>
  <c r="P16" i="15" s="1"/>
  <c r="S16" i="15" s="1"/>
  <c r="T16" i="15" s="1"/>
  <c r="O17" i="13"/>
  <c r="S17" i="13" s="1"/>
  <c r="O17" i="7"/>
  <c r="S17" i="7" s="1"/>
  <c r="O16" i="5"/>
  <c r="O17" i="3"/>
  <c r="S17" i="3" s="1"/>
  <c r="O17" i="15"/>
  <c r="O16" i="7"/>
  <c r="O17" i="17"/>
  <c r="O16" i="3"/>
  <c r="O16" i="10"/>
  <c r="O16" i="13"/>
  <c r="X16" i="38" l="1"/>
  <c r="AB16" i="38" s="1"/>
  <c r="X17" i="39"/>
  <c r="AA17" i="39" s="1"/>
  <c r="AB17" i="39" s="1"/>
  <c r="X17" i="38"/>
  <c r="AA18" i="38" s="1"/>
  <c r="AB19" i="38"/>
  <c r="AA16" i="40"/>
  <c r="X16" i="40"/>
  <c r="W19" i="40"/>
  <c r="W18" i="40"/>
  <c r="T18" i="40"/>
  <c r="X17" i="40"/>
  <c r="AA16" i="39"/>
  <c r="X16" i="39"/>
  <c r="AB19" i="39"/>
  <c r="AE16" i="38"/>
  <c r="W18" i="37"/>
  <c r="T18" i="37"/>
  <c r="W19" i="37"/>
  <c r="AA16" i="37"/>
  <c r="X16" i="37"/>
  <c r="X17" i="37"/>
  <c r="T16" i="17"/>
  <c r="T19" i="9"/>
  <c r="S17" i="9"/>
  <c r="W17" i="9" s="1"/>
  <c r="P17" i="10"/>
  <c r="T17" i="10" s="1"/>
  <c r="P17" i="5"/>
  <c r="T17" i="5" s="1"/>
  <c r="S18" i="17"/>
  <c r="T18" i="17" s="1"/>
  <c r="T19" i="5"/>
  <c r="T19" i="17"/>
  <c r="P17" i="3"/>
  <c r="T17" i="3" s="1"/>
  <c r="P16" i="9"/>
  <c r="S16" i="9" s="1"/>
  <c r="T16" i="9" s="1"/>
  <c r="P16" i="5"/>
  <c r="S16" i="5" s="1"/>
  <c r="T16" i="5" s="1"/>
  <c r="P17" i="7"/>
  <c r="T17" i="7" s="1"/>
  <c r="S18" i="15"/>
  <c r="T18" i="15" s="1"/>
  <c r="P17" i="13"/>
  <c r="T17" i="13" s="1"/>
  <c r="P16" i="13"/>
  <c r="T19" i="13"/>
  <c r="W17" i="13"/>
  <c r="P16" i="10"/>
  <c r="T19" i="10"/>
  <c r="S17" i="15"/>
  <c r="P17" i="15"/>
  <c r="W17" i="7"/>
  <c r="P16" i="3"/>
  <c r="T19" i="3"/>
  <c r="P16" i="7"/>
  <c r="T19" i="7"/>
  <c r="W17" i="3"/>
  <c r="S17" i="17"/>
  <c r="P17" i="17"/>
  <c r="W17" i="10"/>
  <c r="T19" i="15"/>
  <c r="W19" i="17" l="1"/>
  <c r="AA19" i="17" s="1"/>
  <c r="AA18" i="39"/>
  <c r="AB18" i="39" s="1"/>
  <c r="AE19" i="39"/>
  <c r="AF19" i="39" s="1"/>
  <c r="AA17" i="38"/>
  <c r="AB17" i="38" s="1"/>
  <c r="AE17" i="38" s="1"/>
  <c r="AF17" i="38" s="1"/>
  <c r="AE18" i="38"/>
  <c r="AB18" i="38"/>
  <c r="X18" i="40"/>
  <c r="AA18" i="40" s="1"/>
  <c r="AA19" i="40"/>
  <c r="X19" i="40"/>
  <c r="AE16" i="40"/>
  <c r="AB16" i="40"/>
  <c r="AE16" i="39"/>
  <c r="AB16" i="39"/>
  <c r="AE17" i="39"/>
  <c r="AI16" i="38"/>
  <c r="AF16" i="38"/>
  <c r="AE16" i="37"/>
  <c r="AB16" i="37"/>
  <c r="AA19" i="37"/>
  <c r="X19" i="37"/>
  <c r="X18" i="37"/>
  <c r="AA18" i="37" s="1"/>
  <c r="W19" i="5"/>
  <c r="AA19" i="5" s="1"/>
  <c r="W16" i="9"/>
  <c r="AA16" i="9" s="1"/>
  <c r="W18" i="17"/>
  <c r="X18" i="17" s="1"/>
  <c r="T17" i="9"/>
  <c r="X17" i="9" s="1"/>
  <c r="W16" i="17"/>
  <c r="X16" i="17" s="1"/>
  <c r="S18" i="9"/>
  <c r="W18" i="9" s="1"/>
  <c r="W19" i="9"/>
  <c r="AA19" i="9" s="1"/>
  <c r="W16" i="5"/>
  <c r="AA16" i="5" s="1"/>
  <c r="S18" i="5"/>
  <c r="W18" i="5" s="1"/>
  <c r="X17" i="5"/>
  <c r="W18" i="15"/>
  <c r="X18" i="15" s="1"/>
  <c r="W19" i="15"/>
  <c r="W16" i="15"/>
  <c r="S16" i="10"/>
  <c r="T16" i="10" s="1"/>
  <c r="W16" i="10" s="1"/>
  <c r="S18" i="10"/>
  <c r="S16" i="7"/>
  <c r="T16" i="7" s="1"/>
  <c r="W16" i="7" s="1"/>
  <c r="S18" i="7"/>
  <c r="T17" i="17"/>
  <c r="W17" i="17"/>
  <c r="S16" i="3"/>
  <c r="T16" i="3" s="1"/>
  <c r="W16" i="3" s="1"/>
  <c r="S18" i="3"/>
  <c r="T17" i="15"/>
  <c r="W17" i="15"/>
  <c r="S16" i="13"/>
  <c r="T16" i="13" s="1"/>
  <c r="W16" i="13" s="1"/>
  <c r="S18" i="13"/>
  <c r="X19" i="17" l="1"/>
  <c r="AE18" i="39"/>
  <c r="AF18" i="39" s="1"/>
  <c r="AE19" i="38"/>
  <c r="AF19" i="38" s="1"/>
  <c r="AF18" i="38"/>
  <c r="AI17" i="38"/>
  <c r="F29" i="38" s="1"/>
  <c r="AB19" i="40"/>
  <c r="AI16" i="40"/>
  <c r="AF16" i="40"/>
  <c r="AB18" i="40"/>
  <c r="AE18" i="40"/>
  <c r="AA17" i="40"/>
  <c r="AB17" i="40" s="1"/>
  <c r="AI17" i="39"/>
  <c r="AF17" i="39"/>
  <c r="AI16" i="39"/>
  <c r="AF16" i="39"/>
  <c r="AJ16" i="38"/>
  <c r="J28" i="38" s="1"/>
  <c r="K28" i="38"/>
  <c r="L28" i="38"/>
  <c r="F28" i="38"/>
  <c r="AB18" i="37"/>
  <c r="AE18" i="37"/>
  <c r="AB19" i="37"/>
  <c r="AI16" i="37"/>
  <c r="AF16" i="37"/>
  <c r="AA17" i="37"/>
  <c r="AB17" i="37" s="1"/>
  <c r="X16" i="9"/>
  <c r="AB16" i="9" s="1"/>
  <c r="AA16" i="17"/>
  <c r="AB16" i="17" s="1"/>
  <c r="T18" i="9"/>
  <c r="X18" i="9" s="1"/>
  <c r="AA18" i="9" s="1"/>
  <c r="X16" i="5"/>
  <c r="AB16" i="5" s="1"/>
  <c r="X19" i="9"/>
  <c r="X19" i="5"/>
  <c r="AB19" i="5" s="1"/>
  <c r="T18" i="5"/>
  <c r="X18" i="5" s="1"/>
  <c r="AA18" i="5" s="1"/>
  <c r="AE18" i="5" s="1"/>
  <c r="W19" i="3"/>
  <c r="AA19" i="3" s="1"/>
  <c r="X17" i="15"/>
  <c r="AA17" i="15" s="1"/>
  <c r="AB17" i="15" s="1"/>
  <c r="W19" i="13"/>
  <c r="X19" i="13" s="1"/>
  <c r="X17" i="10"/>
  <c r="W19" i="10"/>
  <c r="X19" i="10" s="1"/>
  <c r="X16" i="7"/>
  <c r="AA16" i="7"/>
  <c r="X16" i="15"/>
  <c r="AA16" i="15"/>
  <c r="AE16" i="5"/>
  <c r="T18" i="13"/>
  <c r="W18" i="13"/>
  <c r="T18" i="3"/>
  <c r="W18" i="3"/>
  <c r="AE16" i="9"/>
  <c r="AA19" i="15"/>
  <c r="X19" i="15"/>
  <c r="AA16" i="13"/>
  <c r="X16" i="13"/>
  <c r="X17" i="7"/>
  <c r="X17" i="13"/>
  <c r="AA16" i="3"/>
  <c r="X16" i="3"/>
  <c r="T18" i="10"/>
  <c r="W18" i="10"/>
  <c r="W19" i="7"/>
  <c r="X17" i="17"/>
  <c r="W18" i="7"/>
  <c r="T18" i="7"/>
  <c r="X16" i="10"/>
  <c r="AA16" i="10"/>
  <c r="X17" i="3"/>
  <c r="AB19" i="17" l="1"/>
  <c r="AE17" i="40"/>
  <c r="K29" i="38"/>
  <c r="AI19" i="38"/>
  <c r="L31" i="38" s="1"/>
  <c r="AJ17" i="38"/>
  <c r="J29" i="38" s="1"/>
  <c r="L29" i="38"/>
  <c r="AI18" i="38"/>
  <c r="AJ18" i="38" s="1"/>
  <c r="J30" i="38" s="1"/>
  <c r="AI18" i="39"/>
  <c r="AJ18" i="39" s="1"/>
  <c r="J30" i="39" s="1"/>
  <c r="AI19" i="39"/>
  <c r="L31" i="39" s="1"/>
  <c r="AE16" i="17"/>
  <c r="AF16" i="17" s="1"/>
  <c r="AF18" i="40"/>
  <c r="AJ16" i="40"/>
  <c r="J28" i="40" s="1"/>
  <c r="L28" i="40"/>
  <c r="K28" i="40"/>
  <c r="F28" i="40"/>
  <c r="AE19" i="40"/>
  <c r="AF19" i="40" s="1"/>
  <c r="F29" i="39"/>
  <c r="L29" i="39"/>
  <c r="AJ17" i="39"/>
  <c r="J29" i="39" s="1"/>
  <c r="K29" i="39"/>
  <c r="AJ16" i="39"/>
  <c r="J28" i="39" s="1"/>
  <c r="L28" i="39"/>
  <c r="K28" i="39"/>
  <c r="F28" i="39"/>
  <c r="M28" i="38"/>
  <c r="AE17" i="37"/>
  <c r="AI17" i="37" s="1"/>
  <c r="AJ16" i="37"/>
  <c r="J28" i="37" s="1"/>
  <c r="F28" i="37"/>
  <c r="L28" i="37"/>
  <c r="K28" i="37"/>
  <c r="AE19" i="37"/>
  <c r="AF19" i="37" s="1"/>
  <c r="AF18" i="37"/>
  <c r="AB18" i="5"/>
  <c r="AB19" i="9"/>
  <c r="AA17" i="5"/>
  <c r="AB17" i="5" s="1"/>
  <c r="AE17" i="5" s="1"/>
  <c r="AF17" i="5" s="1"/>
  <c r="AA19" i="10"/>
  <c r="AB19" i="10" s="1"/>
  <c r="X19" i="3"/>
  <c r="AB19" i="3" s="1"/>
  <c r="AA19" i="13"/>
  <c r="AB19" i="13" s="1"/>
  <c r="AA18" i="15"/>
  <c r="AB18" i="15" s="1"/>
  <c r="X18" i="13"/>
  <c r="AA17" i="13" s="1"/>
  <c r="AB17" i="13" s="1"/>
  <c r="X18" i="10"/>
  <c r="AA18" i="10" s="1"/>
  <c r="AE18" i="10" s="1"/>
  <c r="AA17" i="9"/>
  <c r="AB17" i="9" s="1"/>
  <c r="X18" i="7"/>
  <c r="AA18" i="7" s="1"/>
  <c r="AB18" i="7" s="1"/>
  <c r="AA19" i="7"/>
  <c r="X19" i="7"/>
  <c r="AB16" i="13"/>
  <c r="AE16" i="13"/>
  <c r="AB16" i="10"/>
  <c r="AE16" i="10"/>
  <c r="AF16" i="5"/>
  <c r="AI16" i="5"/>
  <c r="AB16" i="7"/>
  <c r="AE16" i="7"/>
  <c r="AA17" i="17"/>
  <c r="AB17" i="17" s="1"/>
  <c r="AE17" i="17" s="1"/>
  <c r="AA18" i="17"/>
  <c r="AB19" i="15"/>
  <c r="AB16" i="15"/>
  <c r="AE16" i="15"/>
  <c r="AE16" i="3"/>
  <c r="AB16" i="3"/>
  <c r="AF16" i="9"/>
  <c r="AI16" i="9"/>
  <c r="AE18" i="9"/>
  <c r="AB18" i="9"/>
  <c r="X18" i="3"/>
  <c r="AA18" i="3" s="1"/>
  <c r="AI17" i="40" l="1"/>
  <c r="AF17" i="40"/>
  <c r="K31" i="38"/>
  <c r="AJ19" i="38"/>
  <c r="J31" i="38" s="1"/>
  <c r="F31" i="38"/>
  <c r="O31" i="38" s="1"/>
  <c r="F30" i="38"/>
  <c r="O30" i="38" s="1"/>
  <c r="P30" i="38" s="1"/>
  <c r="AI16" i="17"/>
  <c r="M29" i="38"/>
  <c r="O29" i="38" s="1"/>
  <c r="K31" i="39"/>
  <c r="M31" i="39" s="1"/>
  <c r="K30" i="39"/>
  <c r="F31" i="39"/>
  <c r="O31" i="39" s="1"/>
  <c r="S31" i="39" s="1"/>
  <c r="AJ19" i="39"/>
  <c r="J31" i="39" s="1"/>
  <c r="L30" i="38"/>
  <c r="K30" i="38"/>
  <c r="AI19" i="40"/>
  <c r="AJ19" i="40" s="1"/>
  <c r="J31" i="40" s="1"/>
  <c r="L30" i="39"/>
  <c r="F30" i="39"/>
  <c r="O30" i="39" s="1"/>
  <c r="P30" i="39" s="1"/>
  <c r="M28" i="40"/>
  <c r="M28" i="39"/>
  <c r="M29" i="39"/>
  <c r="O28" i="38"/>
  <c r="P28" i="38" s="1"/>
  <c r="AI18" i="40"/>
  <c r="AF17" i="37"/>
  <c r="AJ17" i="37" s="1"/>
  <c r="J29" i="37" s="1"/>
  <c r="M28" i="37"/>
  <c r="AI18" i="37"/>
  <c r="F30" i="37" s="1"/>
  <c r="O30" i="37" s="1"/>
  <c r="AI19" i="37"/>
  <c r="F29" i="37"/>
  <c r="K29" i="37"/>
  <c r="L29" i="37"/>
  <c r="AF18" i="5"/>
  <c r="AE17" i="9"/>
  <c r="AF17" i="9" s="1"/>
  <c r="AE18" i="15"/>
  <c r="AF18" i="15" s="1"/>
  <c r="AI17" i="5"/>
  <c r="AJ17" i="5" s="1"/>
  <c r="J29" i="5" s="1"/>
  <c r="AE19" i="5"/>
  <c r="AF19" i="5" s="1"/>
  <c r="AA17" i="7"/>
  <c r="AB17" i="7" s="1"/>
  <c r="AA18" i="13"/>
  <c r="AE18" i="13" s="1"/>
  <c r="AE19" i="13"/>
  <c r="AB18" i="10"/>
  <c r="AE18" i="7"/>
  <c r="AA17" i="10"/>
  <c r="AB17" i="10" s="1"/>
  <c r="AE17" i="10" s="1"/>
  <c r="AE19" i="17"/>
  <c r="AF19" i="17" s="1"/>
  <c r="AE19" i="9"/>
  <c r="AF19" i="9" s="1"/>
  <c r="AF18" i="9"/>
  <c r="AB18" i="3"/>
  <c r="AE18" i="3"/>
  <c r="AF16" i="3"/>
  <c r="AI16" i="3"/>
  <c r="AI16" i="7"/>
  <c r="AF16" i="7"/>
  <c r="AF16" i="13"/>
  <c r="AI16" i="13"/>
  <c r="AE19" i="15"/>
  <c r="AF19" i="15" s="1"/>
  <c r="AE17" i="15"/>
  <c r="AF16" i="15"/>
  <c r="AI16" i="15"/>
  <c r="AB18" i="17"/>
  <c r="AE18" i="17"/>
  <c r="AJ16" i="5"/>
  <c r="J28" i="5" s="1"/>
  <c r="F28" i="5"/>
  <c r="K28" i="5"/>
  <c r="L28" i="5"/>
  <c r="AF16" i="10"/>
  <c r="AI16" i="10"/>
  <c r="AJ16" i="9"/>
  <c r="J28" i="9" s="1"/>
  <c r="F28" i="9"/>
  <c r="K28" i="9"/>
  <c r="L28" i="9"/>
  <c r="AE17" i="13"/>
  <c r="AI17" i="17"/>
  <c r="AF17" i="17"/>
  <c r="AB19" i="7"/>
  <c r="AA17" i="3"/>
  <c r="AB17" i="3" s="1"/>
  <c r="F29" i="40" l="1"/>
  <c r="AJ17" i="40"/>
  <c r="J29" i="40" s="1"/>
  <c r="L29" i="40"/>
  <c r="K29" i="40"/>
  <c r="S31" i="38"/>
  <c r="P31" i="38"/>
  <c r="M31" i="38"/>
  <c r="Q31" i="38" s="1"/>
  <c r="K28" i="17"/>
  <c r="L28" i="17"/>
  <c r="AJ16" i="17"/>
  <c r="J28" i="17" s="1"/>
  <c r="F28" i="17"/>
  <c r="M30" i="39"/>
  <c r="M30" i="38"/>
  <c r="Q30" i="38" s="1"/>
  <c r="Q31" i="39"/>
  <c r="O28" i="39"/>
  <c r="P28" i="39" s="1"/>
  <c r="Q30" i="39"/>
  <c r="P31" i="39"/>
  <c r="K31" i="40"/>
  <c r="O29" i="39"/>
  <c r="S29" i="39" s="1"/>
  <c r="L31" i="40"/>
  <c r="F31" i="40"/>
  <c r="O31" i="40" s="1"/>
  <c r="S31" i="40" s="1"/>
  <c r="Q28" i="38"/>
  <c r="F30" i="40"/>
  <c r="O30" i="40" s="1"/>
  <c r="L30" i="40"/>
  <c r="K30" i="40"/>
  <c r="AJ18" i="40"/>
  <c r="J30" i="40" s="1"/>
  <c r="M29" i="40"/>
  <c r="O29" i="40" s="1"/>
  <c r="T31" i="38"/>
  <c r="U31" i="38"/>
  <c r="Q29" i="38"/>
  <c r="S29" i="38"/>
  <c r="P29" i="38"/>
  <c r="AJ18" i="37"/>
  <c r="J30" i="37" s="1"/>
  <c r="P30" i="37" s="1"/>
  <c r="K30" i="37"/>
  <c r="L30" i="37"/>
  <c r="M29" i="37"/>
  <c r="O28" i="37" s="1"/>
  <c r="K31" i="37"/>
  <c r="AJ19" i="37"/>
  <c r="J31" i="37" s="1"/>
  <c r="F31" i="37"/>
  <c r="O31" i="37" s="1"/>
  <c r="L31" i="37"/>
  <c r="AF19" i="13"/>
  <c r="F29" i="5"/>
  <c r="AI17" i="9"/>
  <c r="AJ17" i="9" s="1"/>
  <c r="J29" i="9" s="1"/>
  <c r="AI19" i="5"/>
  <c r="AJ19" i="5" s="1"/>
  <c r="J31" i="5" s="1"/>
  <c r="AI18" i="5"/>
  <c r="K30" i="5" s="1"/>
  <c r="K29" i="5"/>
  <c r="L29" i="5"/>
  <c r="AE19" i="7"/>
  <c r="AF19" i="7" s="1"/>
  <c r="AB18" i="13"/>
  <c r="AF18" i="13" s="1"/>
  <c r="AI19" i="15"/>
  <c r="K31" i="15" s="1"/>
  <c r="AF18" i="7"/>
  <c r="AI18" i="9"/>
  <c r="L30" i="9" s="1"/>
  <c r="AF18" i="10"/>
  <c r="AF17" i="10"/>
  <c r="AI17" i="10"/>
  <c r="AE19" i="10"/>
  <c r="AF19" i="10" s="1"/>
  <c r="AI19" i="9"/>
  <c r="F31" i="9" s="1"/>
  <c r="O31" i="9" s="1"/>
  <c r="S31" i="9" s="1"/>
  <c r="M28" i="5"/>
  <c r="AF18" i="3"/>
  <c r="AI18" i="15"/>
  <c r="M28" i="9"/>
  <c r="K28" i="15"/>
  <c r="F28" i="15"/>
  <c r="AJ16" i="15"/>
  <c r="J28" i="15" s="1"/>
  <c r="L28" i="15"/>
  <c r="AE17" i="3"/>
  <c r="AE19" i="3"/>
  <c r="AF19" i="3" s="1"/>
  <c r="L28" i="13"/>
  <c r="AJ16" i="13"/>
  <c r="J28" i="13" s="1"/>
  <c r="K28" i="13"/>
  <c r="F28" i="13"/>
  <c r="F28" i="3"/>
  <c r="AJ16" i="3"/>
  <c r="J28" i="3" s="1"/>
  <c r="K28" i="3"/>
  <c r="L28" i="3"/>
  <c r="K29" i="17"/>
  <c r="L29" i="17"/>
  <c r="AJ17" i="17"/>
  <c r="J29" i="17" s="1"/>
  <c r="F29" i="17"/>
  <c r="K28" i="10"/>
  <c r="L28" i="10"/>
  <c r="F28" i="10"/>
  <c r="AJ16" i="10"/>
  <c r="J28" i="10" s="1"/>
  <c r="AJ16" i="7"/>
  <c r="J28" i="7" s="1"/>
  <c r="F28" i="7"/>
  <c r="K28" i="7"/>
  <c r="L28" i="7"/>
  <c r="AI17" i="13"/>
  <c r="AF17" i="13"/>
  <c r="AE17" i="7"/>
  <c r="AF18" i="17"/>
  <c r="AI17" i="15"/>
  <c r="AF17" i="15"/>
  <c r="M28" i="17" l="1"/>
  <c r="Q28" i="39"/>
  <c r="S28" i="38"/>
  <c r="M31" i="40"/>
  <c r="P29" i="39"/>
  <c r="T29" i="39" s="1"/>
  <c r="T31" i="39"/>
  <c r="U31" i="39"/>
  <c r="P31" i="40"/>
  <c r="Q31" i="40"/>
  <c r="Q29" i="39"/>
  <c r="U29" i="39" s="1"/>
  <c r="S30" i="38"/>
  <c r="T30" i="38" s="1"/>
  <c r="AI18" i="13"/>
  <c r="F30" i="13" s="1"/>
  <c r="O30" i="13" s="1"/>
  <c r="F31" i="5"/>
  <c r="O31" i="5" s="1"/>
  <c r="S31" i="5" s="1"/>
  <c r="L31" i="5"/>
  <c r="M30" i="40"/>
  <c r="Q30" i="40" s="1"/>
  <c r="O28" i="40"/>
  <c r="Q28" i="40" s="1"/>
  <c r="Q29" i="40"/>
  <c r="S29" i="40"/>
  <c r="P29" i="40"/>
  <c r="P30" i="40"/>
  <c r="S28" i="39"/>
  <c r="S30" i="39"/>
  <c r="W29" i="39"/>
  <c r="U28" i="38"/>
  <c r="T28" i="38"/>
  <c r="W29" i="38"/>
  <c r="U29" i="38"/>
  <c r="T29" i="38"/>
  <c r="M30" i="37"/>
  <c r="Q30" i="37" s="1"/>
  <c r="Q28" i="37"/>
  <c r="P28" i="37"/>
  <c r="S31" i="37"/>
  <c r="P31" i="37"/>
  <c r="M31" i="37"/>
  <c r="Q31" i="37" s="1"/>
  <c r="O29" i="37"/>
  <c r="AI19" i="7"/>
  <c r="F31" i="7" s="1"/>
  <c r="O31" i="7" s="1"/>
  <c r="S31" i="7" s="1"/>
  <c r="AJ17" i="10"/>
  <c r="J29" i="10" s="1"/>
  <c r="K29" i="9"/>
  <c r="F29" i="9"/>
  <c r="L29" i="9"/>
  <c r="L30" i="5"/>
  <c r="M30" i="5" s="1"/>
  <c r="K31" i="5"/>
  <c r="F30" i="5"/>
  <c r="O30" i="5" s="1"/>
  <c r="AJ18" i="5"/>
  <c r="J30" i="5" s="1"/>
  <c r="F31" i="15"/>
  <c r="O31" i="15" s="1"/>
  <c r="S31" i="15" s="1"/>
  <c r="AJ19" i="15"/>
  <c r="J31" i="15" s="1"/>
  <c r="L31" i="15"/>
  <c r="M31" i="15" s="1"/>
  <c r="M29" i="5"/>
  <c r="O29" i="5" s="1"/>
  <c r="AI18" i="7"/>
  <c r="K30" i="7" s="1"/>
  <c r="AI18" i="10"/>
  <c r="AJ18" i="10" s="1"/>
  <c r="J30" i="10" s="1"/>
  <c r="AJ18" i="9"/>
  <c r="J30" i="9" s="1"/>
  <c r="F29" i="10"/>
  <c r="L29" i="10"/>
  <c r="AI19" i="13"/>
  <c r="L31" i="13" s="1"/>
  <c r="AI19" i="3"/>
  <c r="AJ19" i="3" s="1"/>
  <c r="J31" i="3" s="1"/>
  <c r="K30" i="9"/>
  <c r="M30" i="9" s="1"/>
  <c r="F30" i="9"/>
  <c r="O30" i="9" s="1"/>
  <c r="K29" i="10"/>
  <c r="AI19" i="10"/>
  <c r="L31" i="10" s="1"/>
  <c r="M28" i="15"/>
  <c r="M28" i="13"/>
  <c r="L31" i="9"/>
  <c r="AJ19" i="9"/>
  <c r="J31" i="9" s="1"/>
  <c r="K31" i="9"/>
  <c r="M28" i="7"/>
  <c r="AI18" i="17"/>
  <c r="AI19" i="17"/>
  <c r="K29" i="13"/>
  <c r="AJ17" i="13"/>
  <c r="J29" i="13" s="1"/>
  <c r="L29" i="13"/>
  <c r="F29" i="13"/>
  <c r="M28" i="3"/>
  <c r="AI17" i="7"/>
  <c r="AF17" i="7"/>
  <c r="AI18" i="3"/>
  <c r="M28" i="10"/>
  <c r="AI17" i="3"/>
  <c r="AF17" i="3"/>
  <c r="AJ18" i="15"/>
  <c r="J30" i="15" s="1"/>
  <c r="L30" i="15"/>
  <c r="F30" i="15"/>
  <c r="O30" i="15" s="1"/>
  <c r="K30" i="15"/>
  <c r="K29" i="15"/>
  <c r="L29" i="15"/>
  <c r="F29" i="15"/>
  <c r="AJ17" i="15"/>
  <c r="J29" i="15" s="1"/>
  <c r="M29" i="17"/>
  <c r="O28" i="17" s="1"/>
  <c r="W30" i="38" l="1"/>
  <c r="U30" i="38"/>
  <c r="AJ18" i="13"/>
  <c r="J30" i="13" s="1"/>
  <c r="P30" i="13" s="1"/>
  <c r="L30" i="13"/>
  <c r="K30" i="13"/>
  <c r="T31" i="40"/>
  <c r="U31" i="40"/>
  <c r="P28" i="40"/>
  <c r="S28" i="40" s="1"/>
  <c r="P31" i="5"/>
  <c r="M31" i="5"/>
  <c r="Q31" i="5" s="1"/>
  <c r="L31" i="7"/>
  <c r="AJ19" i="7"/>
  <c r="J31" i="7" s="1"/>
  <c r="W29" i="40"/>
  <c r="U29" i="40"/>
  <c r="T29" i="40"/>
  <c r="W30" i="39"/>
  <c r="U30" i="39"/>
  <c r="T30" i="39"/>
  <c r="X29" i="39"/>
  <c r="Y29" i="39"/>
  <c r="U28" i="39"/>
  <c r="T28" i="39"/>
  <c r="W28" i="38"/>
  <c r="W31" i="38"/>
  <c r="X29" i="38"/>
  <c r="Y29" i="38"/>
  <c r="S29" i="37"/>
  <c r="Q29" i="37"/>
  <c r="P29" i="37"/>
  <c r="S28" i="37"/>
  <c r="S30" i="37"/>
  <c r="U31" i="37"/>
  <c r="T31" i="37"/>
  <c r="M29" i="9"/>
  <c r="O28" i="9" s="1"/>
  <c r="Q28" i="9" s="1"/>
  <c r="P30" i="9"/>
  <c r="P30" i="5"/>
  <c r="K31" i="7"/>
  <c r="F31" i="13"/>
  <c r="O31" i="13" s="1"/>
  <c r="S31" i="13" s="1"/>
  <c r="M29" i="10"/>
  <c r="O28" i="10" s="1"/>
  <c r="Q28" i="10" s="1"/>
  <c r="Q30" i="5"/>
  <c r="AJ18" i="7"/>
  <c r="J30" i="7" s="1"/>
  <c r="AJ19" i="13"/>
  <c r="J31" i="13" s="1"/>
  <c r="K30" i="10"/>
  <c r="F30" i="10"/>
  <c r="O30" i="10" s="1"/>
  <c r="P30" i="10" s="1"/>
  <c r="L30" i="10"/>
  <c r="F30" i="7"/>
  <c r="O30" i="7" s="1"/>
  <c r="L30" i="7"/>
  <c r="M30" i="7" s="1"/>
  <c r="O28" i="5"/>
  <c r="P28" i="5" s="1"/>
  <c r="Q29" i="5"/>
  <c r="S29" i="5"/>
  <c r="W29" i="5" s="1"/>
  <c r="P29" i="5"/>
  <c r="K31" i="13"/>
  <c r="M31" i="13" s="1"/>
  <c r="L31" i="3"/>
  <c r="F31" i="3"/>
  <c r="O31" i="3" s="1"/>
  <c r="S31" i="3" s="1"/>
  <c r="K31" i="3"/>
  <c r="P31" i="9"/>
  <c r="Q30" i="9"/>
  <c r="F31" i="10"/>
  <c r="O31" i="10" s="1"/>
  <c r="K31" i="10"/>
  <c r="M31" i="10" s="1"/>
  <c r="AJ19" i="10"/>
  <c r="J31" i="10" s="1"/>
  <c r="Q31" i="15"/>
  <c r="M31" i="9"/>
  <c r="Q31" i="9" s="1"/>
  <c r="P31" i="15"/>
  <c r="M29" i="15"/>
  <c r="O28" i="15" s="1"/>
  <c r="AJ17" i="7"/>
  <c r="J29" i="7" s="1"/>
  <c r="F29" i="7"/>
  <c r="K29" i="7"/>
  <c r="L29" i="7"/>
  <c r="L31" i="17"/>
  <c r="F31" i="17"/>
  <c r="O31" i="17" s="1"/>
  <c r="AJ19" i="17"/>
  <c r="J31" i="17" s="1"/>
  <c r="K31" i="17"/>
  <c r="P28" i="17"/>
  <c r="Q28" i="17"/>
  <c r="AJ17" i="3"/>
  <c r="J29" i="3" s="1"/>
  <c r="K29" i="3"/>
  <c r="L29" i="3"/>
  <c r="F29" i="3"/>
  <c r="M30" i="15"/>
  <c r="Q30" i="15" s="1"/>
  <c r="AJ18" i="3"/>
  <c r="J30" i="3" s="1"/>
  <c r="L30" i="3"/>
  <c r="F30" i="3"/>
  <c r="O30" i="3" s="1"/>
  <c r="K30" i="3"/>
  <c r="M29" i="13"/>
  <c r="O28" i="13" s="1"/>
  <c r="AJ18" i="17"/>
  <c r="J30" i="17" s="1"/>
  <c r="L30" i="17"/>
  <c r="F30" i="17"/>
  <c r="O30" i="17" s="1"/>
  <c r="K30" i="17"/>
  <c r="P30" i="15"/>
  <c r="O29" i="17"/>
  <c r="M30" i="13" l="1"/>
  <c r="Q30" i="13" s="1"/>
  <c r="Y30" i="38"/>
  <c r="X30" i="38"/>
  <c r="M31" i="7"/>
  <c r="Q31" i="7" s="1"/>
  <c r="S30" i="40"/>
  <c r="T30" i="40" s="1"/>
  <c r="O29" i="9"/>
  <c r="Q29" i="9" s="1"/>
  <c r="P31" i="13"/>
  <c r="Q31" i="13"/>
  <c r="P28" i="9"/>
  <c r="S28" i="9" s="1"/>
  <c r="T28" i="9" s="1"/>
  <c r="X29" i="40"/>
  <c r="Y29" i="40"/>
  <c r="U28" i="40"/>
  <c r="T28" i="40"/>
  <c r="W28" i="39"/>
  <c r="W31" i="39"/>
  <c r="Y30" i="39"/>
  <c r="X30" i="39"/>
  <c r="AA31" i="38"/>
  <c r="Y31" i="38"/>
  <c r="X31" i="38"/>
  <c r="AA28" i="38"/>
  <c r="Y28" i="38"/>
  <c r="X28" i="38"/>
  <c r="W30" i="37"/>
  <c r="U30" i="37"/>
  <c r="T30" i="37"/>
  <c r="U28" i="37"/>
  <c r="T28" i="37"/>
  <c r="W29" i="37"/>
  <c r="U29" i="37"/>
  <c r="T29" i="37"/>
  <c r="O29" i="10"/>
  <c r="S29" i="10" s="1"/>
  <c r="W29" i="10" s="1"/>
  <c r="M30" i="10"/>
  <c r="Q30" i="10" s="1"/>
  <c r="T31" i="5"/>
  <c r="U29" i="5"/>
  <c r="T29" i="5"/>
  <c r="U31" i="5"/>
  <c r="Q28" i="5"/>
  <c r="S28" i="5" s="1"/>
  <c r="M31" i="3"/>
  <c r="Q31" i="3" s="1"/>
  <c r="P28" i="10"/>
  <c r="Q31" i="10"/>
  <c r="P31" i="10"/>
  <c r="S31" i="10"/>
  <c r="O29" i="13"/>
  <c r="Q28" i="15"/>
  <c r="P28" i="15"/>
  <c r="O29" i="15"/>
  <c r="T31" i="15" s="1"/>
  <c r="M29" i="3"/>
  <c r="O29" i="3" s="1"/>
  <c r="P31" i="3"/>
  <c r="M29" i="7"/>
  <c r="O29" i="7" s="1"/>
  <c r="P29" i="17"/>
  <c r="Q29" i="17"/>
  <c r="S29" i="17"/>
  <c r="P30" i="17"/>
  <c r="P30" i="3"/>
  <c r="S31" i="17"/>
  <c r="P31" i="17"/>
  <c r="M30" i="17"/>
  <c r="Q30" i="17" s="1"/>
  <c r="P28" i="13"/>
  <c r="Q28" i="13"/>
  <c r="M30" i="3"/>
  <c r="Q30" i="3" s="1"/>
  <c r="M31" i="17"/>
  <c r="Q31" i="17" s="1"/>
  <c r="Q30" i="7"/>
  <c r="P31" i="7"/>
  <c r="P30" i="7"/>
  <c r="AA30" i="38" l="1"/>
  <c r="W30" i="40"/>
  <c r="AA29" i="38"/>
  <c r="U31" i="9"/>
  <c r="T31" i="9"/>
  <c r="U30" i="40"/>
  <c r="S30" i="9"/>
  <c r="T30" i="9" s="1"/>
  <c r="S29" i="9"/>
  <c r="U29" i="9" s="1"/>
  <c r="U31" i="13"/>
  <c r="P29" i="9"/>
  <c r="Q29" i="10"/>
  <c r="U29" i="10" s="1"/>
  <c r="P29" i="10"/>
  <c r="T29" i="10" s="1"/>
  <c r="AA29" i="39"/>
  <c r="AB29" i="39" s="1"/>
  <c r="W28" i="40"/>
  <c r="W31" i="40"/>
  <c r="AA31" i="39"/>
  <c r="Y31" i="39"/>
  <c r="X31" i="39"/>
  <c r="AA30" i="39"/>
  <c r="AA28" i="39"/>
  <c r="Y28" i="39"/>
  <c r="X28" i="39"/>
  <c r="AE28" i="38"/>
  <c r="AC28" i="38"/>
  <c r="AB28" i="38"/>
  <c r="AC31" i="38"/>
  <c r="AB31" i="38"/>
  <c r="W28" i="37"/>
  <c r="W31" i="37"/>
  <c r="X29" i="37"/>
  <c r="Y29" i="37"/>
  <c r="Y30" i="37"/>
  <c r="X30" i="37"/>
  <c r="S28" i="10"/>
  <c r="T31" i="13"/>
  <c r="S30" i="10"/>
  <c r="U30" i="10" s="1"/>
  <c r="Y29" i="5"/>
  <c r="U28" i="5"/>
  <c r="T28" i="5"/>
  <c r="X29" i="5"/>
  <c r="U28" i="9"/>
  <c r="S30" i="5"/>
  <c r="T31" i="10"/>
  <c r="S30" i="15"/>
  <c r="T30" i="15" s="1"/>
  <c r="U31" i="10"/>
  <c r="S29" i="13"/>
  <c r="W29" i="13" s="1"/>
  <c r="Q29" i="15"/>
  <c r="O28" i="7"/>
  <c r="Q28" i="7" s="1"/>
  <c r="P29" i="13"/>
  <c r="Q29" i="13"/>
  <c r="S29" i="15"/>
  <c r="O28" i="3"/>
  <c r="U31" i="3" s="1"/>
  <c r="S28" i="15"/>
  <c r="T28" i="15" s="1"/>
  <c r="U31" i="15"/>
  <c r="P29" i="15"/>
  <c r="S28" i="17"/>
  <c r="T31" i="17"/>
  <c r="U31" i="17"/>
  <c r="W29" i="17"/>
  <c r="T29" i="17"/>
  <c r="U29" i="17"/>
  <c r="S29" i="7"/>
  <c r="P29" i="7"/>
  <c r="Q29" i="7"/>
  <c r="S28" i="13"/>
  <c r="S30" i="13"/>
  <c r="P29" i="3"/>
  <c r="Q29" i="3"/>
  <c r="S29" i="3"/>
  <c r="S30" i="17"/>
  <c r="T29" i="9" l="1"/>
  <c r="Y30" i="40"/>
  <c r="X30" i="40"/>
  <c r="AC30" i="38"/>
  <c r="AB30" i="38"/>
  <c r="AE30" i="38"/>
  <c r="AC29" i="38"/>
  <c r="AB29" i="38"/>
  <c r="W31" i="9"/>
  <c r="W30" i="9"/>
  <c r="X30" i="9" s="1"/>
  <c r="U30" i="9"/>
  <c r="W29" i="9"/>
  <c r="AC29" i="39"/>
  <c r="X29" i="10"/>
  <c r="Y29" i="10"/>
  <c r="T28" i="10"/>
  <c r="U28" i="10"/>
  <c r="AA31" i="40"/>
  <c r="Y31" i="40"/>
  <c r="X31" i="40"/>
  <c r="Y28" i="40"/>
  <c r="AA28" i="40"/>
  <c r="X28" i="40"/>
  <c r="AE30" i="39"/>
  <c r="AC30" i="39"/>
  <c r="AB30" i="39"/>
  <c r="AC31" i="39"/>
  <c r="AB31" i="39"/>
  <c r="AB28" i="39"/>
  <c r="AE28" i="39"/>
  <c r="AC28" i="39"/>
  <c r="AG30" i="38"/>
  <c r="AF30" i="38"/>
  <c r="AE29" i="38"/>
  <c r="AE31" i="38"/>
  <c r="AF28" i="38"/>
  <c r="AI28" i="38"/>
  <c r="AG28" i="38"/>
  <c r="AA29" i="37"/>
  <c r="AA30" i="37"/>
  <c r="AA31" i="37"/>
  <c r="Y31" i="37"/>
  <c r="X31" i="37"/>
  <c r="Y28" i="37"/>
  <c r="X28" i="37"/>
  <c r="AA28" i="37"/>
  <c r="U30" i="15"/>
  <c r="W28" i="5"/>
  <c r="X28" i="5" s="1"/>
  <c r="W31" i="5"/>
  <c r="AA31" i="5" s="1"/>
  <c r="T30" i="10"/>
  <c r="W30" i="10"/>
  <c r="Y30" i="10" s="1"/>
  <c r="T30" i="5"/>
  <c r="U30" i="5"/>
  <c r="W30" i="5"/>
  <c r="W28" i="9"/>
  <c r="AA28" i="9" s="1"/>
  <c r="U31" i="7"/>
  <c r="U28" i="15"/>
  <c r="W31" i="15" s="1"/>
  <c r="T29" i="13"/>
  <c r="X29" i="13" s="1"/>
  <c r="W30" i="15"/>
  <c r="X30" i="15" s="1"/>
  <c r="Q28" i="3"/>
  <c r="T31" i="3"/>
  <c r="T31" i="7"/>
  <c r="P28" i="7"/>
  <c r="S28" i="7" s="1"/>
  <c r="U29" i="13"/>
  <c r="Y29" i="13" s="1"/>
  <c r="U29" i="15"/>
  <c r="Y29" i="9"/>
  <c r="T29" i="15"/>
  <c r="W29" i="15"/>
  <c r="P28" i="3"/>
  <c r="W29" i="3"/>
  <c r="T29" i="3"/>
  <c r="U29" i="3"/>
  <c r="U29" i="7"/>
  <c r="W29" i="7"/>
  <c r="T29" i="7"/>
  <c r="Y29" i="17"/>
  <c r="X29" i="17"/>
  <c r="U30" i="17"/>
  <c r="W30" i="17"/>
  <c r="T30" i="17"/>
  <c r="W30" i="13"/>
  <c r="T30" i="13"/>
  <c r="U30" i="13"/>
  <c r="T28" i="13"/>
  <c r="U28" i="13"/>
  <c r="W31" i="10"/>
  <c r="U28" i="17"/>
  <c r="T28" i="17"/>
  <c r="AA29" i="40" l="1"/>
  <c r="AB29" i="40" s="1"/>
  <c r="AA30" i="40"/>
  <c r="AB30" i="40" s="1"/>
  <c r="Y30" i="9"/>
  <c r="X29" i="9"/>
  <c r="Y31" i="9"/>
  <c r="AA31" i="9"/>
  <c r="X31" i="9"/>
  <c r="W28" i="10"/>
  <c r="AC29" i="40"/>
  <c r="AE29" i="39"/>
  <c r="AE31" i="39"/>
  <c r="AF31" i="39" s="1"/>
  <c r="AC30" i="40"/>
  <c r="AE30" i="40"/>
  <c r="AF30" i="40" s="1"/>
  <c r="AC28" i="40"/>
  <c r="AE28" i="40"/>
  <c r="AB28" i="40"/>
  <c r="AC31" i="40"/>
  <c r="AB31" i="40"/>
  <c r="AI29" i="39"/>
  <c r="AG29" i="39"/>
  <c r="AF29" i="39"/>
  <c r="AI28" i="39"/>
  <c r="AG28" i="39"/>
  <c r="AF28" i="39"/>
  <c r="AF30" i="39"/>
  <c r="AG30" i="39"/>
  <c r="AG29" i="38"/>
  <c r="AI29" i="38"/>
  <c r="AF29" i="38"/>
  <c r="AK28" i="38"/>
  <c r="AJ28" i="38"/>
  <c r="F40" i="38"/>
  <c r="AG31" i="38"/>
  <c r="AF31" i="38"/>
  <c r="AC28" i="37"/>
  <c r="AE28" i="37"/>
  <c r="AB28" i="37"/>
  <c r="AC31" i="37"/>
  <c r="AB31" i="37"/>
  <c r="AB30" i="37"/>
  <c r="AE30" i="37"/>
  <c r="AC30" i="37"/>
  <c r="AC29" i="37"/>
  <c r="AB29" i="37"/>
  <c r="AA28" i="5"/>
  <c r="Y28" i="5"/>
  <c r="X31" i="5"/>
  <c r="Y31" i="5"/>
  <c r="AC31" i="5" s="1"/>
  <c r="Y30" i="15"/>
  <c r="X30" i="10"/>
  <c r="AA29" i="10" s="1"/>
  <c r="AA30" i="9"/>
  <c r="AC30" i="9" s="1"/>
  <c r="Y28" i="9"/>
  <c r="AC28" i="9" s="1"/>
  <c r="X28" i="9"/>
  <c r="AB28" i="9" s="1"/>
  <c r="Y30" i="5"/>
  <c r="X30" i="5"/>
  <c r="W28" i="15"/>
  <c r="Y28" i="15" s="1"/>
  <c r="S30" i="7"/>
  <c r="T30" i="7" s="1"/>
  <c r="Y29" i="15"/>
  <c r="X29" i="15"/>
  <c r="S28" i="3"/>
  <c r="T28" i="3" s="1"/>
  <c r="AA29" i="9"/>
  <c r="AC29" i="9" s="1"/>
  <c r="S30" i="3"/>
  <c r="T30" i="3" s="1"/>
  <c r="AA31" i="10"/>
  <c r="X31" i="10"/>
  <c r="Y31" i="10"/>
  <c r="Y30" i="17"/>
  <c r="X30" i="17"/>
  <c r="X29" i="7"/>
  <c r="Y29" i="7"/>
  <c r="W28" i="13"/>
  <c r="W31" i="13"/>
  <c r="AA31" i="15"/>
  <c r="Y31" i="15"/>
  <c r="X31" i="15"/>
  <c r="Y30" i="13"/>
  <c r="X30" i="13"/>
  <c r="W28" i="17"/>
  <c r="W31" i="17"/>
  <c r="AE28" i="9"/>
  <c r="U28" i="7"/>
  <c r="T28" i="7"/>
  <c r="AC29" i="10" l="1"/>
  <c r="AB31" i="5"/>
  <c r="AB31" i="9"/>
  <c r="AC31" i="9"/>
  <c r="AA28" i="10"/>
  <c r="X28" i="10"/>
  <c r="Y28" i="10"/>
  <c r="AE28" i="5"/>
  <c r="AC28" i="5"/>
  <c r="AB28" i="5"/>
  <c r="AG30" i="40"/>
  <c r="AG31" i="39"/>
  <c r="AI30" i="39" s="1"/>
  <c r="AE31" i="40"/>
  <c r="AG31" i="40" s="1"/>
  <c r="AI30" i="38"/>
  <c r="F42" i="38" s="1"/>
  <c r="AE29" i="40"/>
  <c r="AI28" i="40"/>
  <c r="AF28" i="40"/>
  <c r="AG28" i="40"/>
  <c r="AK28" i="39"/>
  <c r="AJ28" i="39"/>
  <c r="F40" i="39"/>
  <c r="AK29" i="39"/>
  <c r="AJ29" i="39"/>
  <c r="F41" i="39"/>
  <c r="AI31" i="38"/>
  <c r="L40" i="38"/>
  <c r="K40" i="38"/>
  <c r="J40" i="38"/>
  <c r="AK29" i="38"/>
  <c r="AJ29" i="38"/>
  <c r="F41" i="38"/>
  <c r="AE29" i="37"/>
  <c r="AE31" i="37"/>
  <c r="AF30" i="37"/>
  <c r="AG30" i="37"/>
  <c r="AI28" i="37"/>
  <c r="AG28" i="37"/>
  <c r="AF28" i="37"/>
  <c r="AE30" i="9"/>
  <c r="AG30" i="9" s="1"/>
  <c r="AB30" i="9"/>
  <c r="AA30" i="10"/>
  <c r="AB30" i="10" s="1"/>
  <c r="AA29" i="15"/>
  <c r="AC29" i="15" s="1"/>
  <c r="W30" i="7"/>
  <c r="X30" i="7" s="1"/>
  <c r="X28" i="15"/>
  <c r="AA28" i="15"/>
  <c r="U30" i="7"/>
  <c r="AA30" i="5"/>
  <c r="AA29" i="5"/>
  <c r="AA30" i="15"/>
  <c r="AC30" i="15" s="1"/>
  <c r="Y29" i="3"/>
  <c r="U28" i="3"/>
  <c r="W28" i="3" s="1"/>
  <c r="X29" i="3"/>
  <c r="AB29" i="9"/>
  <c r="U30" i="3"/>
  <c r="AA29" i="17"/>
  <c r="AC29" i="17" s="1"/>
  <c r="W30" i="3"/>
  <c r="X30" i="3" s="1"/>
  <c r="AB29" i="10"/>
  <c r="AA30" i="17"/>
  <c r="AC30" i="17" s="1"/>
  <c r="AA29" i="13"/>
  <c r="AB29" i="13" s="1"/>
  <c r="AA30" i="13"/>
  <c r="AC30" i="13" s="1"/>
  <c r="AC31" i="15"/>
  <c r="AB31" i="15"/>
  <c r="AA28" i="17"/>
  <c r="X28" i="17"/>
  <c r="Y28" i="17"/>
  <c r="AC31" i="10"/>
  <c r="AB31" i="10"/>
  <c r="X31" i="13"/>
  <c r="AA31" i="13"/>
  <c r="Y31" i="13"/>
  <c r="AA28" i="13"/>
  <c r="X28" i="13"/>
  <c r="Y28" i="13"/>
  <c r="AI28" i="9"/>
  <c r="AF28" i="9"/>
  <c r="AG28" i="9"/>
  <c r="W31" i="7"/>
  <c r="W28" i="7"/>
  <c r="AE28" i="10"/>
  <c r="AB28" i="10"/>
  <c r="AC28" i="10"/>
  <c r="AA31" i="17"/>
  <c r="X31" i="17"/>
  <c r="Y31" i="17"/>
  <c r="AE29" i="9" l="1"/>
  <c r="AI28" i="5"/>
  <c r="AF28" i="5"/>
  <c r="AG28" i="5"/>
  <c r="AI31" i="39"/>
  <c r="AB28" i="15"/>
  <c r="AJ30" i="38"/>
  <c r="AK30" i="38"/>
  <c r="AF30" i="9"/>
  <c r="AF31" i="40"/>
  <c r="AI31" i="40" s="1"/>
  <c r="M40" i="38"/>
  <c r="AK28" i="40"/>
  <c r="AJ28" i="40"/>
  <c r="F40" i="40"/>
  <c r="AG29" i="40"/>
  <c r="AI29" i="40"/>
  <c r="AF29" i="40"/>
  <c r="K41" i="39"/>
  <c r="L41" i="39"/>
  <c r="J41" i="39"/>
  <c r="L40" i="39"/>
  <c r="K40" i="39"/>
  <c r="J40" i="39"/>
  <c r="AK30" i="39"/>
  <c r="AJ30" i="39"/>
  <c r="F42" i="39"/>
  <c r="L41" i="38"/>
  <c r="J41" i="38"/>
  <c r="K41" i="38"/>
  <c r="F43" i="38"/>
  <c r="AJ31" i="38"/>
  <c r="AK31" i="38"/>
  <c r="O42" i="38"/>
  <c r="L42" i="38"/>
  <c r="K42" i="38"/>
  <c r="J42" i="38"/>
  <c r="AK28" i="37"/>
  <c r="AJ28" i="37"/>
  <c r="F40" i="37"/>
  <c r="AG31" i="37"/>
  <c r="AF31" i="37"/>
  <c r="AI29" i="37"/>
  <c r="AG29" i="37"/>
  <c r="AF29" i="37"/>
  <c r="AB29" i="15"/>
  <c r="AE29" i="15" s="1"/>
  <c r="AC30" i="10"/>
  <c r="Y30" i="7"/>
  <c r="AA30" i="7" s="1"/>
  <c r="AE30" i="7" s="1"/>
  <c r="AE30" i="10"/>
  <c r="AF30" i="10" s="1"/>
  <c r="AE28" i="15"/>
  <c r="AI28" i="15" s="1"/>
  <c r="AC28" i="15"/>
  <c r="AB30" i="15"/>
  <c r="AB29" i="5"/>
  <c r="AC29" i="5"/>
  <c r="AE30" i="15"/>
  <c r="AE30" i="5"/>
  <c r="AB30" i="5"/>
  <c r="AC30" i="5"/>
  <c r="W31" i="3"/>
  <c r="AA31" i="3" s="1"/>
  <c r="AE30" i="13"/>
  <c r="AG30" i="13" s="1"/>
  <c r="AE31" i="9"/>
  <c r="AG31" i="9" s="1"/>
  <c r="Y30" i="3"/>
  <c r="AA29" i="3" s="1"/>
  <c r="AB29" i="3" s="1"/>
  <c r="AB29" i="17"/>
  <c r="AB30" i="17"/>
  <c r="AE29" i="10"/>
  <c r="AF29" i="10" s="1"/>
  <c r="AC29" i="13"/>
  <c r="AE30" i="17"/>
  <c r="AB30" i="13"/>
  <c r="AE31" i="10"/>
  <c r="AG31" i="10" s="1"/>
  <c r="AA28" i="3"/>
  <c r="X28" i="3"/>
  <c r="Y28" i="3"/>
  <c r="Y31" i="7"/>
  <c r="AA31" i="7"/>
  <c r="X31" i="7"/>
  <c r="AE28" i="13"/>
  <c r="AB28" i="13"/>
  <c r="AC28" i="13"/>
  <c r="AI28" i="10"/>
  <c r="AF28" i="10"/>
  <c r="AG28" i="10"/>
  <c r="F40" i="9"/>
  <c r="AJ28" i="9"/>
  <c r="AK28" i="9"/>
  <c r="F40" i="5"/>
  <c r="AC31" i="17"/>
  <c r="AB31" i="17"/>
  <c r="AA28" i="7"/>
  <c r="X28" i="7"/>
  <c r="Y28" i="7"/>
  <c r="AB31" i="13"/>
  <c r="AC31" i="13"/>
  <c r="AE28" i="17"/>
  <c r="AB28" i="17"/>
  <c r="AC28" i="17"/>
  <c r="F43" i="39" l="1"/>
  <c r="AK31" i="39"/>
  <c r="AJ31" i="39"/>
  <c r="AG29" i="9"/>
  <c r="AI29" i="9"/>
  <c r="F41" i="9" s="1"/>
  <c r="AF29" i="9"/>
  <c r="AJ28" i="5"/>
  <c r="AK28" i="5"/>
  <c r="AG28" i="15"/>
  <c r="M41" i="38"/>
  <c r="AF30" i="15"/>
  <c r="AI30" i="40"/>
  <c r="AK31" i="40"/>
  <c r="AJ31" i="40"/>
  <c r="F43" i="40"/>
  <c r="O43" i="40" s="1"/>
  <c r="M40" i="39"/>
  <c r="O41" i="38"/>
  <c r="R41" i="38" s="1"/>
  <c r="AK29" i="40"/>
  <c r="AJ29" i="40"/>
  <c r="F41" i="40"/>
  <c r="L40" i="40"/>
  <c r="K40" i="40"/>
  <c r="J40" i="40"/>
  <c r="O42" i="39"/>
  <c r="L42" i="39"/>
  <c r="K42" i="39"/>
  <c r="J42" i="39"/>
  <c r="L43" i="39"/>
  <c r="O43" i="39"/>
  <c r="K43" i="39"/>
  <c r="J43" i="39"/>
  <c r="M41" i="39"/>
  <c r="M42" i="38"/>
  <c r="Q42" i="38" s="1"/>
  <c r="R42" i="38"/>
  <c r="P42" i="38"/>
  <c r="L43" i="38"/>
  <c r="K43" i="38"/>
  <c r="O43" i="38"/>
  <c r="J43" i="38"/>
  <c r="AI30" i="37"/>
  <c r="AK30" i="37" s="1"/>
  <c r="AK29" i="37"/>
  <c r="AJ29" i="37"/>
  <c r="F41" i="37"/>
  <c r="AI31" i="37"/>
  <c r="L40" i="37"/>
  <c r="K40" i="37"/>
  <c r="J40" i="37"/>
  <c r="AA29" i="7"/>
  <c r="AB29" i="7" s="1"/>
  <c r="AE31" i="15"/>
  <c r="AG31" i="15" s="1"/>
  <c r="AF28" i="15"/>
  <c r="AJ28" i="15" s="1"/>
  <c r="AG30" i="10"/>
  <c r="AF30" i="13"/>
  <c r="AF30" i="5"/>
  <c r="AG30" i="5"/>
  <c r="AE29" i="5"/>
  <c r="AE31" i="5"/>
  <c r="AG30" i="15"/>
  <c r="X31" i="3"/>
  <c r="AB31" i="3" s="1"/>
  <c r="AG29" i="10"/>
  <c r="Y31" i="3"/>
  <c r="AC31" i="3" s="1"/>
  <c r="AF31" i="9"/>
  <c r="AI31" i="9" s="1"/>
  <c r="AJ31" i="9" s="1"/>
  <c r="AI29" i="10"/>
  <c r="F41" i="10" s="1"/>
  <c r="AA30" i="3"/>
  <c r="AB30" i="3" s="1"/>
  <c r="AF30" i="17"/>
  <c r="AG30" i="17"/>
  <c r="AF31" i="10"/>
  <c r="AC29" i="3"/>
  <c r="AE29" i="13"/>
  <c r="AF29" i="13" s="1"/>
  <c r="AC30" i="7"/>
  <c r="AB30" i="7"/>
  <c r="AE31" i="17"/>
  <c r="AF31" i="17" s="1"/>
  <c r="AE31" i="13"/>
  <c r="AG31" i="13" s="1"/>
  <c r="J40" i="5"/>
  <c r="K40" i="5"/>
  <c r="L40" i="5"/>
  <c r="AE29" i="17"/>
  <c r="AI29" i="15"/>
  <c r="AF29" i="15"/>
  <c r="AG29" i="15"/>
  <c r="F40" i="15"/>
  <c r="AI28" i="17"/>
  <c r="AF28" i="17"/>
  <c r="AG28" i="17"/>
  <c r="AC31" i="7"/>
  <c r="AB31" i="7"/>
  <c r="F40" i="10"/>
  <c r="AJ28" i="10"/>
  <c r="AK28" i="10"/>
  <c r="AE28" i="7"/>
  <c r="AB28" i="7"/>
  <c r="AC28" i="7"/>
  <c r="AE28" i="3"/>
  <c r="AB28" i="3"/>
  <c r="AC28" i="3"/>
  <c r="J40" i="9"/>
  <c r="K40" i="9"/>
  <c r="L40" i="9"/>
  <c r="AI28" i="13"/>
  <c r="AF28" i="13"/>
  <c r="AG28" i="13"/>
  <c r="O40" i="38" l="1"/>
  <c r="AK29" i="9"/>
  <c r="AJ29" i="9"/>
  <c r="AK28" i="15"/>
  <c r="L41" i="9"/>
  <c r="K41" i="9"/>
  <c r="J41" i="9"/>
  <c r="AC29" i="7"/>
  <c r="O41" i="39"/>
  <c r="AF31" i="15"/>
  <c r="M43" i="39"/>
  <c r="Q43" i="39" s="1"/>
  <c r="S41" i="38"/>
  <c r="W41" i="38" s="1"/>
  <c r="AF30" i="7"/>
  <c r="AG30" i="7"/>
  <c r="J43" i="40"/>
  <c r="K43" i="40"/>
  <c r="L43" i="40"/>
  <c r="AJ30" i="40"/>
  <c r="F42" i="40"/>
  <c r="AK30" i="40"/>
  <c r="M40" i="40"/>
  <c r="M42" i="39"/>
  <c r="Q42" i="39" s="1"/>
  <c r="M43" i="38"/>
  <c r="Q43" i="38" s="1"/>
  <c r="P41" i="38"/>
  <c r="Q41" i="38"/>
  <c r="S43" i="40"/>
  <c r="L41" i="40"/>
  <c r="K41" i="40"/>
  <c r="J41" i="40"/>
  <c r="S41" i="39"/>
  <c r="R41" i="39"/>
  <c r="Q41" i="39"/>
  <c r="P41" i="39"/>
  <c r="S43" i="39"/>
  <c r="R43" i="39"/>
  <c r="P43" i="39"/>
  <c r="R42" i="39"/>
  <c r="P42" i="39"/>
  <c r="O40" i="39"/>
  <c r="S43" i="38"/>
  <c r="R43" i="38"/>
  <c r="P43" i="38"/>
  <c r="R40" i="38"/>
  <c r="P40" i="38"/>
  <c r="Q40" i="38"/>
  <c r="F42" i="37"/>
  <c r="O42" i="37" s="1"/>
  <c r="M40" i="37"/>
  <c r="AJ30" i="37"/>
  <c r="F43" i="37"/>
  <c r="AK31" i="37"/>
  <c r="AJ31" i="37"/>
  <c r="L41" i="37"/>
  <c r="J41" i="37"/>
  <c r="K41" i="37"/>
  <c r="AI30" i="10"/>
  <c r="AK30" i="10" s="1"/>
  <c r="AK29" i="10"/>
  <c r="AI30" i="9"/>
  <c r="F42" i="9" s="1"/>
  <c r="J42" i="9" s="1"/>
  <c r="AF31" i="5"/>
  <c r="AG31" i="5"/>
  <c r="AG29" i="5"/>
  <c r="AF29" i="5"/>
  <c r="AI29" i="5"/>
  <c r="F43" i="9"/>
  <c r="O43" i="9" s="1"/>
  <c r="S43" i="9" s="1"/>
  <c r="AK31" i="9"/>
  <c r="AJ29" i="10"/>
  <c r="AI29" i="13"/>
  <c r="F41" i="13" s="1"/>
  <c r="AC30" i="3"/>
  <c r="AE30" i="3"/>
  <c r="AF30" i="3" s="1"/>
  <c r="AG29" i="13"/>
  <c r="AG31" i="17"/>
  <c r="AI31" i="17" s="1"/>
  <c r="AI31" i="10"/>
  <c r="F43" i="10" s="1"/>
  <c r="AE31" i="3"/>
  <c r="AF31" i="3" s="1"/>
  <c r="AF31" i="13"/>
  <c r="AI30" i="13" s="1"/>
  <c r="F42" i="13" s="1"/>
  <c r="AE29" i="3"/>
  <c r="AG29" i="3" s="1"/>
  <c r="AI28" i="7"/>
  <c r="AF28" i="7"/>
  <c r="AG28" i="7"/>
  <c r="J40" i="15"/>
  <c r="K40" i="15"/>
  <c r="L40" i="15"/>
  <c r="F40" i="13"/>
  <c r="AJ28" i="13"/>
  <c r="AK28" i="13"/>
  <c r="J41" i="10"/>
  <c r="K41" i="10"/>
  <c r="L41" i="10"/>
  <c r="M40" i="5"/>
  <c r="AI29" i="17"/>
  <c r="AF29" i="17"/>
  <c r="AG29" i="17"/>
  <c r="M40" i="9"/>
  <c r="AI28" i="3"/>
  <c r="AG28" i="3"/>
  <c r="AF28" i="3"/>
  <c r="F40" i="17"/>
  <c r="AJ28" i="17"/>
  <c r="AK28" i="17"/>
  <c r="L40" i="10"/>
  <c r="J40" i="10"/>
  <c r="K40" i="10"/>
  <c r="F41" i="15"/>
  <c r="AJ29" i="15"/>
  <c r="AK29" i="15"/>
  <c r="AI31" i="15" l="1"/>
  <c r="M41" i="9"/>
  <c r="AE29" i="7"/>
  <c r="AG29" i="7" s="1"/>
  <c r="AI30" i="15"/>
  <c r="AJ30" i="15" s="1"/>
  <c r="AE31" i="7"/>
  <c r="T41" i="38"/>
  <c r="R43" i="40"/>
  <c r="V41" i="38"/>
  <c r="U41" i="38"/>
  <c r="AJ30" i="10"/>
  <c r="F42" i="10"/>
  <c r="O42" i="10" s="1"/>
  <c r="J42" i="37"/>
  <c r="P42" i="37" s="1"/>
  <c r="K42" i="37"/>
  <c r="R42" i="37" s="1"/>
  <c r="L42" i="37"/>
  <c r="M42" i="37" s="1"/>
  <c r="Q42" i="37" s="1"/>
  <c r="AI30" i="5"/>
  <c r="AJ30" i="5" s="1"/>
  <c r="M43" i="40"/>
  <c r="Q43" i="40" s="1"/>
  <c r="P43" i="40"/>
  <c r="J42" i="40"/>
  <c r="K42" i="40"/>
  <c r="L42" i="40"/>
  <c r="O42" i="40"/>
  <c r="M41" i="40"/>
  <c r="O41" i="40" s="1"/>
  <c r="V43" i="39"/>
  <c r="U43" i="39"/>
  <c r="T43" i="39"/>
  <c r="Q40" i="39"/>
  <c r="R40" i="39"/>
  <c r="P40" i="39"/>
  <c r="T41" i="39"/>
  <c r="W41" i="39"/>
  <c r="V41" i="39"/>
  <c r="U41" i="39"/>
  <c r="S40" i="38"/>
  <c r="S42" i="38"/>
  <c r="V43" i="38"/>
  <c r="U43" i="38"/>
  <c r="T43" i="38"/>
  <c r="M41" i="37"/>
  <c r="O41" i="37" s="1"/>
  <c r="S41" i="37" s="1"/>
  <c r="O43" i="37"/>
  <c r="K43" i="37"/>
  <c r="J43" i="37"/>
  <c r="L43" i="37"/>
  <c r="O42" i="9"/>
  <c r="P42" i="9" s="1"/>
  <c r="K42" i="9"/>
  <c r="L42" i="9"/>
  <c r="AJ30" i="9"/>
  <c r="O40" i="9"/>
  <c r="Q40" i="9" s="1"/>
  <c r="AK30" i="9"/>
  <c r="AK31" i="10"/>
  <c r="J43" i="9"/>
  <c r="P43" i="9" s="1"/>
  <c r="F41" i="5"/>
  <c r="AK29" i="5"/>
  <c r="AJ29" i="5"/>
  <c r="AI31" i="5"/>
  <c r="K43" i="9"/>
  <c r="R43" i="9" s="1"/>
  <c r="L43" i="9"/>
  <c r="AK29" i="13"/>
  <c r="AJ29" i="13"/>
  <c r="AG30" i="3"/>
  <c r="AJ31" i="10"/>
  <c r="AG31" i="3"/>
  <c r="AI29" i="3"/>
  <c r="F41" i="3" s="1"/>
  <c r="AI31" i="13"/>
  <c r="AJ31" i="13" s="1"/>
  <c r="F43" i="17"/>
  <c r="O43" i="17" s="1"/>
  <c r="AK31" i="17"/>
  <c r="AJ31" i="17"/>
  <c r="AI30" i="17"/>
  <c r="AK30" i="13"/>
  <c r="AF29" i="3"/>
  <c r="AJ30" i="13"/>
  <c r="M40" i="15"/>
  <c r="M40" i="10"/>
  <c r="L41" i="15"/>
  <c r="K41" i="15"/>
  <c r="J41" i="15"/>
  <c r="F40" i="3"/>
  <c r="AJ28" i="3"/>
  <c r="AK28" i="3"/>
  <c r="F41" i="17"/>
  <c r="AJ29" i="17"/>
  <c r="AK29" i="17"/>
  <c r="O43" i="10"/>
  <c r="K43" i="10"/>
  <c r="L43" i="10"/>
  <c r="J43" i="10"/>
  <c r="J42" i="13"/>
  <c r="L42" i="13"/>
  <c r="O42" i="13"/>
  <c r="K42" i="13"/>
  <c r="J40" i="13"/>
  <c r="K40" i="13"/>
  <c r="L40" i="13"/>
  <c r="M41" i="10"/>
  <c r="F40" i="7"/>
  <c r="AJ28" i="7"/>
  <c r="AK28" i="7"/>
  <c r="J40" i="17"/>
  <c r="K40" i="17"/>
  <c r="L40" i="17"/>
  <c r="J41" i="13"/>
  <c r="K41" i="13"/>
  <c r="L41" i="13"/>
  <c r="K42" i="10" l="1"/>
  <c r="AK30" i="15"/>
  <c r="F42" i="15"/>
  <c r="K42" i="15" s="1"/>
  <c r="AJ31" i="15"/>
  <c r="AF29" i="7"/>
  <c r="AI29" i="7"/>
  <c r="AK29" i="7" s="1"/>
  <c r="F43" i="15"/>
  <c r="AK31" i="15"/>
  <c r="O41" i="9"/>
  <c r="AG31" i="7"/>
  <c r="AF31" i="7"/>
  <c r="J42" i="10"/>
  <c r="P42" i="10" s="1"/>
  <c r="L42" i="10"/>
  <c r="AK30" i="5"/>
  <c r="F42" i="5"/>
  <c r="L42" i="5" s="1"/>
  <c r="O40" i="37"/>
  <c r="R40" i="37" s="1"/>
  <c r="R42" i="9"/>
  <c r="M42" i="40"/>
  <c r="Q42" i="40" s="1"/>
  <c r="R42" i="40"/>
  <c r="P42" i="40"/>
  <c r="O40" i="40"/>
  <c r="T43" i="40" s="1"/>
  <c r="Q41" i="40"/>
  <c r="S41" i="40"/>
  <c r="R41" i="40"/>
  <c r="P41" i="40"/>
  <c r="S40" i="39"/>
  <c r="Z41" i="39" s="1"/>
  <c r="S42" i="39"/>
  <c r="T42" i="38"/>
  <c r="V42" i="38"/>
  <c r="W42" i="38"/>
  <c r="U42" i="38"/>
  <c r="T40" i="38"/>
  <c r="V40" i="38"/>
  <c r="U40" i="38"/>
  <c r="X41" i="38"/>
  <c r="Z41" i="38"/>
  <c r="Y41" i="38"/>
  <c r="P41" i="37"/>
  <c r="Q41" i="37"/>
  <c r="R41" i="37"/>
  <c r="V41" i="37" s="1"/>
  <c r="P40" i="37"/>
  <c r="M43" i="37"/>
  <c r="Q43" i="37" s="1"/>
  <c r="S43" i="37"/>
  <c r="R43" i="37"/>
  <c r="P43" i="37"/>
  <c r="W41" i="37"/>
  <c r="M42" i="9"/>
  <c r="Q42" i="9" s="1"/>
  <c r="R40" i="9"/>
  <c r="P40" i="9"/>
  <c r="F43" i="5"/>
  <c r="AK31" i="5"/>
  <c r="AJ31" i="5"/>
  <c r="M43" i="9"/>
  <c r="Q43" i="9" s="1"/>
  <c r="L41" i="5"/>
  <c r="J41" i="5"/>
  <c r="K41" i="5"/>
  <c r="AI30" i="3"/>
  <c r="F42" i="3" s="1"/>
  <c r="AK29" i="3"/>
  <c r="AJ29" i="3"/>
  <c r="L43" i="17"/>
  <c r="AI31" i="3"/>
  <c r="F43" i="3" s="1"/>
  <c r="K43" i="17"/>
  <c r="J43" i="17"/>
  <c r="AK31" i="13"/>
  <c r="F43" i="13"/>
  <c r="F42" i="17"/>
  <c r="AJ30" i="17"/>
  <c r="AK30" i="17"/>
  <c r="O41" i="10"/>
  <c r="R41" i="10" s="1"/>
  <c r="M41" i="15"/>
  <c r="O40" i="15" s="1"/>
  <c r="Q40" i="15" s="1"/>
  <c r="O40" i="10"/>
  <c r="R40" i="10" s="1"/>
  <c r="M40" i="13"/>
  <c r="M43" i="10"/>
  <c r="Q43" i="10" s="1"/>
  <c r="J41" i="17"/>
  <c r="K41" i="17"/>
  <c r="L41" i="17"/>
  <c r="L40" i="7"/>
  <c r="J40" i="7"/>
  <c r="K40" i="7"/>
  <c r="S43" i="10"/>
  <c r="P43" i="10"/>
  <c r="R43" i="10"/>
  <c r="M41" i="13"/>
  <c r="M40" i="17"/>
  <c r="M42" i="13"/>
  <c r="Q42" i="13" s="1"/>
  <c r="J41" i="3"/>
  <c r="K41" i="3"/>
  <c r="L41" i="3"/>
  <c r="S43" i="17"/>
  <c r="P42" i="13"/>
  <c r="R42" i="13"/>
  <c r="J40" i="3"/>
  <c r="K40" i="3"/>
  <c r="L40" i="3"/>
  <c r="M42" i="10" l="1"/>
  <c r="Q42" i="10" s="1"/>
  <c r="R42" i="10"/>
  <c r="AJ29" i="7"/>
  <c r="O42" i="15"/>
  <c r="R42" i="15" s="1"/>
  <c r="F41" i="7"/>
  <c r="K41" i="7" s="1"/>
  <c r="L42" i="15"/>
  <c r="M42" i="15" s="1"/>
  <c r="J42" i="15"/>
  <c r="Q41" i="9"/>
  <c r="P41" i="9"/>
  <c r="T43" i="9" s="1"/>
  <c r="S41" i="9"/>
  <c r="R41" i="9"/>
  <c r="O43" i="15"/>
  <c r="J43" i="15"/>
  <c r="K43" i="15"/>
  <c r="L43" i="15"/>
  <c r="AI31" i="7"/>
  <c r="AI30" i="7"/>
  <c r="V43" i="9"/>
  <c r="O42" i="5"/>
  <c r="J42" i="5"/>
  <c r="Q42" i="15"/>
  <c r="Q40" i="37"/>
  <c r="U41" i="37"/>
  <c r="T41" i="37"/>
  <c r="U43" i="40"/>
  <c r="K42" i="5"/>
  <c r="P40" i="40"/>
  <c r="Q40" i="40"/>
  <c r="T41" i="40"/>
  <c r="R40" i="40"/>
  <c r="W41" i="40"/>
  <c r="V43" i="40"/>
  <c r="U41" i="40"/>
  <c r="V41" i="40"/>
  <c r="Y41" i="39"/>
  <c r="W42" i="39"/>
  <c r="V42" i="39"/>
  <c r="U42" i="39"/>
  <c r="T42" i="39"/>
  <c r="V40" i="39"/>
  <c r="U40" i="39"/>
  <c r="T40" i="39"/>
  <c r="X41" i="39"/>
  <c r="W40" i="38"/>
  <c r="W43" i="38"/>
  <c r="Z42" i="38"/>
  <c r="Y42" i="38"/>
  <c r="X42" i="38"/>
  <c r="V43" i="37"/>
  <c r="U43" i="37"/>
  <c r="T43" i="37"/>
  <c r="S40" i="9"/>
  <c r="U40" i="9" s="1"/>
  <c r="AK30" i="3"/>
  <c r="AJ30" i="3"/>
  <c r="S42" i="9"/>
  <c r="W42" i="9" s="1"/>
  <c r="U43" i="9"/>
  <c r="M41" i="5"/>
  <c r="O40" i="5" s="1"/>
  <c r="J43" i="5"/>
  <c r="O43" i="5"/>
  <c r="L43" i="5"/>
  <c r="K43" i="5"/>
  <c r="J41" i="7"/>
  <c r="P40" i="10"/>
  <c r="L41" i="7"/>
  <c r="M41" i="7" s="1"/>
  <c r="P43" i="17"/>
  <c r="R43" i="17"/>
  <c r="Q41" i="10"/>
  <c r="M43" i="17"/>
  <c r="Q43" i="17" s="1"/>
  <c r="P41" i="10"/>
  <c r="AK31" i="3"/>
  <c r="AJ31" i="3"/>
  <c r="M40" i="7"/>
  <c r="S41" i="10"/>
  <c r="W41" i="10" s="1"/>
  <c r="L43" i="13"/>
  <c r="J43" i="13"/>
  <c r="K43" i="13"/>
  <c r="O43" i="13"/>
  <c r="R40" i="15"/>
  <c r="P40" i="15"/>
  <c r="J42" i="17"/>
  <c r="L42" i="17"/>
  <c r="O42" i="17"/>
  <c r="K42" i="17"/>
  <c r="O41" i="15"/>
  <c r="R41" i="15" s="1"/>
  <c r="Q40" i="10"/>
  <c r="O40" i="13"/>
  <c r="Q40" i="13" s="1"/>
  <c r="O41" i="13"/>
  <c r="P41" i="13" s="1"/>
  <c r="P43" i="15"/>
  <c r="R43" i="15"/>
  <c r="M40" i="3"/>
  <c r="T43" i="10"/>
  <c r="V43" i="10"/>
  <c r="U43" i="10"/>
  <c r="O43" i="3"/>
  <c r="J43" i="3"/>
  <c r="K43" i="3"/>
  <c r="L43" i="3"/>
  <c r="M41" i="3"/>
  <c r="O42" i="3"/>
  <c r="K42" i="3"/>
  <c r="J42" i="3"/>
  <c r="L42" i="3"/>
  <c r="M41" i="17"/>
  <c r="O40" i="17" s="1"/>
  <c r="S40" i="37" l="1"/>
  <c r="Z41" i="37" s="1"/>
  <c r="S42" i="37"/>
  <c r="P42" i="15"/>
  <c r="P42" i="5"/>
  <c r="M42" i="5"/>
  <c r="Q42" i="5" s="1"/>
  <c r="R42" i="5"/>
  <c r="S43" i="15"/>
  <c r="M43" i="15"/>
  <c r="Q43" i="15" s="1"/>
  <c r="F42" i="7"/>
  <c r="AJ30" i="7"/>
  <c r="AK30" i="7"/>
  <c r="F43" i="7"/>
  <c r="AK31" i="7"/>
  <c r="AJ31" i="7"/>
  <c r="W41" i="9"/>
  <c r="V41" i="9"/>
  <c r="U41" i="9"/>
  <c r="T41" i="9"/>
  <c r="S40" i="40"/>
  <c r="V40" i="9"/>
  <c r="T40" i="9"/>
  <c r="W43" i="9" s="1"/>
  <c r="S42" i="40"/>
  <c r="U42" i="40" s="1"/>
  <c r="T42" i="9"/>
  <c r="U42" i="9"/>
  <c r="Y42" i="9" s="1"/>
  <c r="X41" i="40"/>
  <c r="Y41" i="40"/>
  <c r="Z41" i="40"/>
  <c r="AA42" i="38"/>
  <c r="AE42" i="38" s="1"/>
  <c r="V40" i="40"/>
  <c r="T40" i="40"/>
  <c r="U40" i="40"/>
  <c r="W40" i="39"/>
  <c r="W43" i="39"/>
  <c r="Z42" i="39"/>
  <c r="Y42" i="39"/>
  <c r="X42" i="39"/>
  <c r="Y40" i="38"/>
  <c r="X40" i="38"/>
  <c r="AA40" i="38"/>
  <c r="Z40" i="38"/>
  <c r="AA41" i="38"/>
  <c r="Y43" i="38"/>
  <c r="AA43" i="38"/>
  <c r="X43" i="38"/>
  <c r="Z43" i="38"/>
  <c r="W42" i="37"/>
  <c r="T42" i="37"/>
  <c r="V42" i="9"/>
  <c r="Z42" i="9" s="1"/>
  <c r="S42" i="10"/>
  <c r="T42" i="10" s="1"/>
  <c r="M43" i="5"/>
  <c r="Q43" i="5" s="1"/>
  <c r="O41" i="5"/>
  <c r="P41" i="5" s="1"/>
  <c r="S43" i="5"/>
  <c r="P43" i="5"/>
  <c r="R43" i="5"/>
  <c r="P40" i="5"/>
  <c r="R40" i="5"/>
  <c r="Q40" i="5"/>
  <c r="S40" i="15"/>
  <c r="V40" i="15" s="1"/>
  <c r="U41" i="10"/>
  <c r="V41" i="10"/>
  <c r="T41" i="10"/>
  <c r="O41" i="7"/>
  <c r="R41" i="7" s="1"/>
  <c r="M43" i="13"/>
  <c r="Q43" i="13" s="1"/>
  <c r="S43" i="13"/>
  <c r="P43" i="13"/>
  <c r="R43" i="13"/>
  <c r="S40" i="10"/>
  <c r="P42" i="17"/>
  <c r="R42" i="17"/>
  <c r="P41" i="15"/>
  <c r="S41" i="15"/>
  <c r="Q41" i="13"/>
  <c r="R41" i="13"/>
  <c r="Q41" i="15"/>
  <c r="M42" i="17"/>
  <c r="Q42" i="17" s="1"/>
  <c r="P40" i="13"/>
  <c r="R40" i="13"/>
  <c r="S41" i="13"/>
  <c r="W41" i="13" s="1"/>
  <c r="O40" i="7"/>
  <c r="Q40" i="7" s="1"/>
  <c r="M43" i="3"/>
  <c r="Q43" i="3" s="1"/>
  <c r="M42" i="3"/>
  <c r="Q42" i="3" s="1"/>
  <c r="O41" i="3"/>
  <c r="R41" i="3" s="1"/>
  <c r="R42" i="3"/>
  <c r="P42" i="3"/>
  <c r="O40" i="3"/>
  <c r="L43" i="7"/>
  <c r="O43" i="7"/>
  <c r="J43" i="7"/>
  <c r="K43" i="7"/>
  <c r="P40" i="17"/>
  <c r="R40" i="17"/>
  <c r="Q40" i="17"/>
  <c r="S43" i="3"/>
  <c r="P43" i="3"/>
  <c r="R43" i="3"/>
  <c r="O41" i="17"/>
  <c r="T43" i="17" s="1"/>
  <c r="V42" i="37" l="1"/>
  <c r="U42" i="37"/>
  <c r="V40" i="37"/>
  <c r="U40" i="37"/>
  <c r="T40" i="37"/>
  <c r="X41" i="37"/>
  <c r="Y41" i="37"/>
  <c r="S42" i="15"/>
  <c r="W42" i="15" s="1"/>
  <c r="O42" i="7"/>
  <c r="K42" i="7"/>
  <c r="J42" i="7"/>
  <c r="L42" i="7"/>
  <c r="Z41" i="9"/>
  <c r="Y41" i="9"/>
  <c r="X41" i="9"/>
  <c r="T43" i="15"/>
  <c r="V43" i="15"/>
  <c r="U43" i="15"/>
  <c r="W40" i="9"/>
  <c r="X42" i="9"/>
  <c r="T42" i="40"/>
  <c r="V42" i="40"/>
  <c r="W42" i="40"/>
  <c r="AA41" i="39"/>
  <c r="AD41" i="39" s="1"/>
  <c r="AA42" i="39"/>
  <c r="AC42" i="39" s="1"/>
  <c r="AB42" i="38"/>
  <c r="AF42" i="38" s="1"/>
  <c r="AC42" i="38"/>
  <c r="AG42" i="38" s="1"/>
  <c r="AD42" i="38"/>
  <c r="AH42" i="38" s="1"/>
  <c r="W40" i="40"/>
  <c r="W43" i="40"/>
  <c r="Y43" i="39"/>
  <c r="Z43" i="39"/>
  <c r="AA43" i="39"/>
  <c r="X43" i="39"/>
  <c r="Y40" i="39"/>
  <c r="X40" i="39"/>
  <c r="AA40" i="39"/>
  <c r="Z40" i="39"/>
  <c r="AD41" i="38"/>
  <c r="AC41" i="38"/>
  <c r="AB41" i="38"/>
  <c r="AE40" i="38"/>
  <c r="AC40" i="38"/>
  <c r="AB40" i="38"/>
  <c r="AD40" i="38"/>
  <c r="AC43" i="38"/>
  <c r="AD43" i="38"/>
  <c r="AB43" i="38"/>
  <c r="W40" i="37"/>
  <c r="X42" i="37"/>
  <c r="T40" i="15"/>
  <c r="U40" i="15"/>
  <c r="T41" i="13"/>
  <c r="V42" i="10"/>
  <c r="W42" i="10"/>
  <c r="X42" i="10" s="1"/>
  <c r="U42" i="10"/>
  <c r="S41" i="7"/>
  <c r="P41" i="7"/>
  <c r="R41" i="5"/>
  <c r="Q41" i="5"/>
  <c r="S41" i="5"/>
  <c r="S40" i="5"/>
  <c r="T40" i="5" s="1"/>
  <c r="U43" i="13"/>
  <c r="V43" i="5"/>
  <c r="U43" i="5"/>
  <c r="T43" i="5"/>
  <c r="Y41" i="10"/>
  <c r="Q41" i="7"/>
  <c r="V43" i="13"/>
  <c r="S42" i="5"/>
  <c r="P40" i="7"/>
  <c r="V40" i="10"/>
  <c r="U40" i="10"/>
  <c r="Z41" i="10"/>
  <c r="X41" i="10"/>
  <c r="T40" i="10"/>
  <c r="S42" i="13"/>
  <c r="U42" i="13" s="1"/>
  <c r="U41" i="13"/>
  <c r="S40" i="13"/>
  <c r="T40" i="13" s="1"/>
  <c r="T43" i="13"/>
  <c r="W41" i="15"/>
  <c r="V41" i="15"/>
  <c r="U41" i="15"/>
  <c r="T41" i="15"/>
  <c r="S41" i="3"/>
  <c r="W41" i="3" s="1"/>
  <c r="V41" i="13"/>
  <c r="R40" i="7"/>
  <c r="M43" i="7"/>
  <c r="Q43" i="7" s="1"/>
  <c r="V43" i="17"/>
  <c r="P41" i="3"/>
  <c r="Q41" i="3"/>
  <c r="S40" i="17"/>
  <c r="S42" i="17"/>
  <c r="T43" i="3"/>
  <c r="V43" i="3"/>
  <c r="U43" i="3"/>
  <c r="AA42" i="9"/>
  <c r="P43" i="7"/>
  <c r="R43" i="7"/>
  <c r="S43" i="7"/>
  <c r="S41" i="17"/>
  <c r="R41" i="17"/>
  <c r="Q41" i="17"/>
  <c r="P41" i="17"/>
  <c r="X43" i="9"/>
  <c r="Z43" i="9"/>
  <c r="AA43" i="9"/>
  <c r="Y43" i="9"/>
  <c r="P40" i="3"/>
  <c r="R40" i="3"/>
  <c r="Q40" i="3"/>
  <c r="U43" i="17"/>
  <c r="Z42" i="40" l="1"/>
  <c r="Y42" i="40"/>
  <c r="AE42" i="39"/>
  <c r="W43" i="37"/>
  <c r="Z42" i="37"/>
  <c r="Y42" i="37"/>
  <c r="T42" i="15"/>
  <c r="X42" i="15" s="1"/>
  <c r="V42" i="15"/>
  <c r="Z42" i="15" s="1"/>
  <c r="U42" i="15"/>
  <c r="Y42" i="15" s="1"/>
  <c r="AA40" i="9"/>
  <c r="X40" i="9"/>
  <c r="Z40" i="9"/>
  <c r="M42" i="7"/>
  <c r="Q42" i="7" s="1"/>
  <c r="AA41" i="9"/>
  <c r="Y40" i="9"/>
  <c r="R42" i="7"/>
  <c r="P42" i="7"/>
  <c r="X42" i="40"/>
  <c r="Y42" i="10"/>
  <c r="AC41" i="39"/>
  <c r="AB41" i="39"/>
  <c r="AD42" i="39"/>
  <c r="AB42" i="39"/>
  <c r="Y40" i="40"/>
  <c r="X40" i="40"/>
  <c r="AA40" i="40"/>
  <c r="Z40" i="40"/>
  <c r="Z43" i="40"/>
  <c r="Y43" i="40"/>
  <c r="AA43" i="40"/>
  <c r="X43" i="40"/>
  <c r="AD43" i="39"/>
  <c r="AC43" i="39"/>
  <c r="AB43" i="39"/>
  <c r="AC40" i="39"/>
  <c r="AE40" i="39"/>
  <c r="AD40" i="39"/>
  <c r="AB40" i="39"/>
  <c r="AE41" i="38"/>
  <c r="AE43" i="38"/>
  <c r="AI40" i="38"/>
  <c r="AF40" i="38"/>
  <c r="AH40" i="38"/>
  <c r="AG40" i="38"/>
  <c r="Y40" i="37"/>
  <c r="X40" i="37"/>
  <c r="AA40" i="37"/>
  <c r="Z40" i="37"/>
  <c r="Z42" i="10"/>
  <c r="AA42" i="10" s="1"/>
  <c r="AE42" i="10" s="1"/>
  <c r="U41" i="5"/>
  <c r="W43" i="15"/>
  <c r="X43" i="15" s="1"/>
  <c r="W40" i="15"/>
  <c r="AA40" i="15" s="1"/>
  <c r="T41" i="7"/>
  <c r="V41" i="7"/>
  <c r="W41" i="7"/>
  <c r="U41" i="7"/>
  <c r="W41" i="5"/>
  <c r="V41" i="5"/>
  <c r="T41" i="5"/>
  <c r="U40" i="5"/>
  <c r="V40" i="5"/>
  <c r="W40" i="10"/>
  <c r="X40" i="10" s="1"/>
  <c r="T42" i="5"/>
  <c r="W42" i="5"/>
  <c r="V42" i="5"/>
  <c r="U42" i="5"/>
  <c r="W43" i="10"/>
  <c r="X43" i="10" s="1"/>
  <c r="V40" i="13"/>
  <c r="T42" i="13"/>
  <c r="Y41" i="13"/>
  <c r="V42" i="13"/>
  <c r="W42" i="13"/>
  <c r="U41" i="3"/>
  <c r="U40" i="13"/>
  <c r="X41" i="13"/>
  <c r="Z41" i="13"/>
  <c r="V41" i="3"/>
  <c r="T41" i="3"/>
  <c r="Z41" i="15"/>
  <c r="X41" i="15"/>
  <c r="Y41" i="15"/>
  <c r="S40" i="7"/>
  <c r="U40" i="7" s="1"/>
  <c r="T43" i="7"/>
  <c r="V43" i="7"/>
  <c r="U43" i="7"/>
  <c r="T40" i="17"/>
  <c r="U40" i="17"/>
  <c r="V40" i="17"/>
  <c r="AB41" i="9"/>
  <c r="AC41" i="9"/>
  <c r="AD41" i="9"/>
  <c r="T42" i="17"/>
  <c r="U42" i="17"/>
  <c r="W42" i="17"/>
  <c r="V42" i="17"/>
  <c r="AC43" i="9"/>
  <c r="AB43" i="9"/>
  <c r="AD43" i="9"/>
  <c r="S42" i="7"/>
  <c r="T41" i="17"/>
  <c r="W41" i="17"/>
  <c r="V41" i="17"/>
  <c r="U41" i="17"/>
  <c r="S40" i="3"/>
  <c r="S42" i="3"/>
  <c r="AE42" i="9"/>
  <c r="AB42" i="9"/>
  <c r="AC42" i="9"/>
  <c r="AD42" i="9"/>
  <c r="AH42" i="39" l="1"/>
  <c r="AF42" i="39"/>
  <c r="AA42" i="40"/>
  <c r="AA41" i="40"/>
  <c r="X43" i="37"/>
  <c r="AA41" i="37"/>
  <c r="AG42" i="39"/>
  <c r="AA42" i="37"/>
  <c r="AE42" i="37" s="1"/>
  <c r="AA43" i="37"/>
  <c r="Z43" i="37"/>
  <c r="Y43" i="37"/>
  <c r="AE40" i="9"/>
  <c r="AB40" i="9"/>
  <c r="AC40" i="9"/>
  <c r="AD40" i="9"/>
  <c r="AA41" i="10"/>
  <c r="Y41" i="5"/>
  <c r="AE43" i="39"/>
  <c r="AF43" i="39" s="1"/>
  <c r="AE41" i="39"/>
  <c r="AI41" i="39" s="1"/>
  <c r="AD42" i="40"/>
  <c r="AC42" i="40"/>
  <c r="AB42" i="40"/>
  <c r="AC43" i="40"/>
  <c r="AD43" i="40"/>
  <c r="AB43" i="40"/>
  <c r="AD41" i="40"/>
  <c r="AD40" i="40"/>
  <c r="AE40" i="40"/>
  <c r="AC40" i="40"/>
  <c r="AB40" i="40"/>
  <c r="AI40" i="39"/>
  <c r="AH40" i="39"/>
  <c r="AG40" i="39"/>
  <c r="AF40" i="39"/>
  <c r="AH43" i="39"/>
  <c r="AG43" i="39"/>
  <c r="AK40" i="38"/>
  <c r="AJ40" i="38"/>
  <c r="F52" i="38"/>
  <c r="G17" i="34" s="1"/>
  <c r="CO2" i="32" s="1"/>
  <c r="U3" i="28" s="1"/>
  <c r="CX3" i="28" s="1"/>
  <c r="AL40" i="38"/>
  <c r="AH43" i="38"/>
  <c r="AG43" i="38"/>
  <c r="AF43" i="38"/>
  <c r="AF41" i="38"/>
  <c r="AI41" i="38"/>
  <c r="AH41" i="38"/>
  <c r="AG41" i="38"/>
  <c r="AD40" i="37"/>
  <c r="AE40" i="37"/>
  <c r="AC40" i="37"/>
  <c r="AB40" i="37"/>
  <c r="Y43" i="15"/>
  <c r="AA43" i="15"/>
  <c r="X41" i="5"/>
  <c r="Z41" i="5"/>
  <c r="Z43" i="15"/>
  <c r="Z40" i="15"/>
  <c r="AD40" i="15" s="1"/>
  <c r="Y40" i="15"/>
  <c r="AC40" i="15" s="1"/>
  <c r="X40" i="15"/>
  <c r="AB40" i="15" s="1"/>
  <c r="AA40" i="10"/>
  <c r="AB40" i="10" s="1"/>
  <c r="Z40" i="10"/>
  <c r="AD42" i="10" s="1"/>
  <c r="Y40" i="10"/>
  <c r="W40" i="5"/>
  <c r="AA40" i="5" s="1"/>
  <c r="W43" i="5"/>
  <c r="AA43" i="5" s="1"/>
  <c r="W40" i="13"/>
  <c r="AA40" i="13" s="1"/>
  <c r="X42" i="13"/>
  <c r="Y42" i="13"/>
  <c r="Z42" i="13"/>
  <c r="AA43" i="10"/>
  <c r="Y42" i="5"/>
  <c r="Z42" i="5"/>
  <c r="X42" i="5"/>
  <c r="Y43" i="10"/>
  <c r="Z43" i="10"/>
  <c r="V40" i="7"/>
  <c r="T40" i="7"/>
  <c r="W43" i="13"/>
  <c r="Y43" i="13" s="1"/>
  <c r="X41" i="7"/>
  <c r="Z41" i="7"/>
  <c r="Z41" i="3"/>
  <c r="AA41" i="15"/>
  <c r="AC41" i="15" s="1"/>
  <c r="AA42" i="15"/>
  <c r="AE42" i="15" s="1"/>
  <c r="Y41" i="7"/>
  <c r="AB42" i="10"/>
  <c r="T40" i="3"/>
  <c r="U40" i="3"/>
  <c r="V40" i="3"/>
  <c r="X41" i="3"/>
  <c r="AE41" i="9"/>
  <c r="AE43" i="9"/>
  <c r="Y41" i="3"/>
  <c r="W43" i="17"/>
  <c r="W40" i="17"/>
  <c r="AE40" i="15"/>
  <c r="AF42" i="9"/>
  <c r="AG42" i="9"/>
  <c r="AH42" i="9"/>
  <c r="T42" i="3"/>
  <c r="U42" i="3"/>
  <c r="W42" i="3"/>
  <c r="V42" i="3"/>
  <c r="Y41" i="17"/>
  <c r="X41" i="17"/>
  <c r="Z41" i="17"/>
  <c r="W42" i="7"/>
  <c r="V42" i="7"/>
  <c r="T42" i="7"/>
  <c r="U42" i="7"/>
  <c r="Z42" i="17"/>
  <c r="X42" i="17"/>
  <c r="Y42" i="17"/>
  <c r="AE42" i="40" l="1"/>
  <c r="AC41" i="40"/>
  <c r="AB41" i="40"/>
  <c r="AD42" i="37"/>
  <c r="AH42" i="37" s="1"/>
  <c r="AB42" i="37"/>
  <c r="AF42" i="37" s="1"/>
  <c r="AC42" i="37"/>
  <c r="AG42" i="37" s="1"/>
  <c r="AD43" i="37"/>
  <c r="AC43" i="37"/>
  <c r="AB43" i="37"/>
  <c r="AD41" i="37"/>
  <c r="AC41" i="37"/>
  <c r="AB41" i="37"/>
  <c r="AB41" i="10"/>
  <c r="AD41" i="10"/>
  <c r="AC41" i="10"/>
  <c r="AB43" i="15"/>
  <c r="AI40" i="9"/>
  <c r="AF40" i="9"/>
  <c r="AG40" i="9"/>
  <c r="AH40" i="9"/>
  <c r="AC43" i="15"/>
  <c r="AD43" i="15"/>
  <c r="AD40" i="10"/>
  <c r="AE40" i="10"/>
  <c r="AF41" i="39"/>
  <c r="AJ41" i="39" s="1"/>
  <c r="AF42" i="10"/>
  <c r="AC40" i="10"/>
  <c r="AI42" i="39"/>
  <c r="AK42" i="39" s="1"/>
  <c r="AG41" i="39"/>
  <c r="AK41" i="39" s="1"/>
  <c r="AH41" i="39"/>
  <c r="AL41" i="39" s="1"/>
  <c r="AI40" i="40"/>
  <c r="AH40" i="40"/>
  <c r="AF40" i="40"/>
  <c r="AG40" i="40"/>
  <c r="AE41" i="40"/>
  <c r="AE43" i="40"/>
  <c r="AF42" i="40"/>
  <c r="AH42" i="40"/>
  <c r="AG42" i="40"/>
  <c r="F53" i="39"/>
  <c r="G18" i="35" s="1"/>
  <c r="CR2" i="32" s="1"/>
  <c r="X3" i="28" s="1"/>
  <c r="CI3" i="28" s="1"/>
  <c r="AK40" i="39"/>
  <c r="AJ40" i="39"/>
  <c r="F52" i="39"/>
  <c r="G17" i="35" s="1"/>
  <c r="CQ2" i="32" s="1"/>
  <c r="W3" i="28" s="1"/>
  <c r="DC3" i="28" s="1"/>
  <c r="AL40" i="39"/>
  <c r="AI43" i="39"/>
  <c r="AK41" i="38"/>
  <c r="AL41" i="38"/>
  <c r="AJ41" i="38"/>
  <c r="F53" i="38"/>
  <c r="G18" i="34" s="1"/>
  <c r="CP2" i="32" s="1"/>
  <c r="V3" i="28" s="1"/>
  <c r="CP3" i="28" s="1"/>
  <c r="AI42" i="38"/>
  <c r="AI43" i="38"/>
  <c r="M52" i="38"/>
  <c r="O17" i="34" s="1"/>
  <c r="L52" i="38"/>
  <c r="M17" i="34" s="1"/>
  <c r="K52" i="38"/>
  <c r="L17" i="34" s="1"/>
  <c r="H52" i="38"/>
  <c r="I17" i="34" s="1"/>
  <c r="J52" i="38"/>
  <c r="K17" i="34" s="1"/>
  <c r="I52" i="38"/>
  <c r="J17" i="34" s="1"/>
  <c r="G52" i="38"/>
  <c r="H17" i="34" s="1"/>
  <c r="E57" i="41" s="1"/>
  <c r="I62" i="25" s="1"/>
  <c r="AI40" i="37"/>
  <c r="AH40" i="37"/>
  <c r="AG40" i="37"/>
  <c r="AF40" i="37"/>
  <c r="AH42" i="10"/>
  <c r="AC42" i="10"/>
  <c r="AG42" i="10" s="1"/>
  <c r="AB42" i="15"/>
  <c r="AF42" i="15" s="1"/>
  <c r="X40" i="13"/>
  <c r="AB40" i="13" s="1"/>
  <c r="Y40" i="13"/>
  <c r="AC40" i="13" s="1"/>
  <c r="X43" i="13"/>
  <c r="Z40" i="13"/>
  <c r="AD40" i="13" s="1"/>
  <c r="AD43" i="10"/>
  <c r="W40" i="7"/>
  <c r="Z40" i="7" s="1"/>
  <c r="Z40" i="5"/>
  <c r="AD40" i="5" s="1"/>
  <c r="Z43" i="5"/>
  <c r="AD43" i="5" s="1"/>
  <c r="X43" i="5"/>
  <c r="AB43" i="5" s="1"/>
  <c r="X40" i="5"/>
  <c r="AB40" i="5" s="1"/>
  <c r="Y43" i="5"/>
  <c r="AC43" i="5" s="1"/>
  <c r="Y40" i="5"/>
  <c r="AC40" i="5" s="1"/>
  <c r="AC43" i="10"/>
  <c r="AB43" i="10"/>
  <c r="AA41" i="13"/>
  <c r="AB41" i="13" s="1"/>
  <c r="AA42" i="13"/>
  <c r="AE42" i="13" s="1"/>
  <c r="Z43" i="13"/>
  <c r="AA43" i="13"/>
  <c r="AE40" i="5"/>
  <c r="W43" i="7"/>
  <c r="Z43" i="7" s="1"/>
  <c r="AA42" i="5"/>
  <c r="AA41" i="5"/>
  <c r="AD41" i="15"/>
  <c r="AB41" i="15"/>
  <c r="AC42" i="15"/>
  <c r="AG42" i="15" s="1"/>
  <c r="AD42" i="15"/>
  <c r="AH42" i="15" s="1"/>
  <c r="AE40" i="13"/>
  <c r="Z42" i="3"/>
  <c r="X42" i="3"/>
  <c r="Y42" i="3"/>
  <c r="AI40" i="15"/>
  <c r="AH40" i="15"/>
  <c r="AF40" i="15"/>
  <c r="AG40" i="15"/>
  <c r="AA43" i="17"/>
  <c r="Y43" i="17"/>
  <c r="X43" i="17"/>
  <c r="Z43" i="17"/>
  <c r="AI41" i="9"/>
  <c r="AH41" i="9"/>
  <c r="AF41" i="9"/>
  <c r="AG41" i="9"/>
  <c r="W43" i="3"/>
  <c r="W40" i="3"/>
  <c r="AA41" i="17"/>
  <c r="AA42" i="17"/>
  <c r="AL40" i="9"/>
  <c r="AJ40" i="9"/>
  <c r="AA40" i="17"/>
  <c r="Z40" i="17"/>
  <c r="X40" i="17"/>
  <c r="Y40" i="17"/>
  <c r="Z42" i="7"/>
  <c r="X42" i="7"/>
  <c r="Y42" i="7"/>
  <c r="AF43" i="9"/>
  <c r="AH43" i="9"/>
  <c r="AG43" i="9"/>
  <c r="AE41" i="37" l="1"/>
  <c r="AE43" i="37"/>
  <c r="F52" i="9"/>
  <c r="AK40" i="9"/>
  <c r="AH40" i="10"/>
  <c r="AI40" i="10"/>
  <c r="AF40" i="10"/>
  <c r="AG40" i="10"/>
  <c r="DB26" i="28"/>
  <c r="DB19" i="28"/>
  <c r="DB39" i="28"/>
  <c r="DB10" i="28"/>
  <c r="DB9" i="28"/>
  <c r="DB29" i="28"/>
  <c r="DB55" i="28"/>
  <c r="DB15" i="28"/>
  <c r="DB38" i="28"/>
  <c r="DB54" i="28"/>
  <c r="DB5" i="28"/>
  <c r="DB12" i="28"/>
  <c r="DB14" i="28"/>
  <c r="DB24" i="28"/>
  <c r="DB27" i="28"/>
  <c r="DB42" i="28"/>
  <c r="DB34" i="28"/>
  <c r="DB43" i="28"/>
  <c r="DB50" i="28"/>
  <c r="DB52" i="28"/>
  <c r="DB49" i="28"/>
  <c r="DB31" i="28"/>
  <c r="DB6" i="28"/>
  <c r="DB35" i="28"/>
  <c r="DB7" i="28"/>
  <c r="DB48" i="28"/>
  <c r="DB37" i="28"/>
  <c r="DB13" i="28"/>
  <c r="DB25" i="28"/>
  <c r="DB53" i="28"/>
  <c r="DB40" i="28"/>
  <c r="DB32" i="28"/>
  <c r="DB59" i="28"/>
  <c r="DB22" i="28"/>
  <c r="DB16" i="28"/>
  <c r="DB4" i="28"/>
  <c r="DB28" i="28"/>
  <c r="DB60" i="28"/>
  <c r="DB45" i="28"/>
  <c r="DB23" i="28"/>
  <c r="DB18" i="28"/>
  <c r="DB46" i="28"/>
  <c r="DB33" i="28"/>
  <c r="DB56" i="28"/>
  <c r="DB41" i="28"/>
  <c r="DB20" i="28"/>
  <c r="DB30" i="28"/>
  <c r="DB51" i="28"/>
  <c r="DB44" i="28"/>
  <c r="DB17" i="28"/>
  <c r="DB8" i="28"/>
  <c r="DB47" i="28"/>
  <c r="DB58" i="28"/>
  <c r="DB21" i="28"/>
  <c r="DB57" i="28"/>
  <c r="DB36" i="28"/>
  <c r="DB11" i="28"/>
  <c r="AL42" i="39"/>
  <c r="AJ42" i="39"/>
  <c r="F54" i="39"/>
  <c r="G54" i="39" s="1"/>
  <c r="H19" i="35" s="1"/>
  <c r="P15" i="42" s="1"/>
  <c r="E74" i="42" s="1"/>
  <c r="N17" i="34"/>
  <c r="AH43" i="40"/>
  <c r="AG43" i="40"/>
  <c r="AF43" i="40"/>
  <c r="AF41" i="40"/>
  <c r="AI41" i="40"/>
  <c r="AH41" i="40"/>
  <c r="AG41" i="40"/>
  <c r="AK40" i="40"/>
  <c r="AJ40" i="40"/>
  <c r="F52" i="40"/>
  <c r="G17" i="36" s="1"/>
  <c r="CS2" i="32" s="1"/>
  <c r="Y3" i="28" s="1"/>
  <c r="BT3" i="28" s="1"/>
  <c r="AL40" i="40"/>
  <c r="M52" i="39"/>
  <c r="O17" i="35" s="1"/>
  <c r="L52" i="39"/>
  <c r="M17" i="35" s="1"/>
  <c r="K52" i="39"/>
  <c r="L17" i="35" s="1"/>
  <c r="J52" i="39"/>
  <c r="K17" i="35" s="1"/>
  <c r="I52" i="39"/>
  <c r="J17" i="35" s="1"/>
  <c r="H52" i="39"/>
  <c r="I17" i="35" s="1"/>
  <c r="G52" i="39"/>
  <c r="H17" i="35" s="1"/>
  <c r="E69" i="41" s="1"/>
  <c r="J53" i="39"/>
  <c r="K18" i="35" s="1"/>
  <c r="I53" i="39"/>
  <c r="J18" i="35" s="1"/>
  <c r="M53" i="39"/>
  <c r="O18" i="35" s="1"/>
  <c r="L53" i="39"/>
  <c r="M18" i="35" s="1"/>
  <c r="K53" i="39"/>
  <c r="L18" i="35" s="1"/>
  <c r="H53" i="39"/>
  <c r="I18" i="35" s="1"/>
  <c r="G53" i="39"/>
  <c r="H18" i="35" s="1"/>
  <c r="E23" i="41" s="1"/>
  <c r="Q58" i="25" s="1"/>
  <c r="AK43" i="39"/>
  <c r="AL43" i="39"/>
  <c r="F55" i="39"/>
  <c r="G20" i="35" s="1"/>
  <c r="AJ43" i="39"/>
  <c r="F55" i="38"/>
  <c r="G20" i="34" s="1"/>
  <c r="AK43" i="38"/>
  <c r="AJ43" i="38"/>
  <c r="AL43" i="38"/>
  <c r="AL42" i="38"/>
  <c r="AK42" i="38"/>
  <c r="F54" i="38"/>
  <c r="G19" i="34" s="1"/>
  <c r="O14" i="42" s="1"/>
  <c r="AJ42" i="38"/>
  <c r="M53" i="38"/>
  <c r="O18" i="34" s="1"/>
  <c r="L53" i="38"/>
  <c r="M18" i="34" s="1"/>
  <c r="J53" i="38"/>
  <c r="K18" i="34" s="1"/>
  <c r="I53" i="38"/>
  <c r="J18" i="34" s="1"/>
  <c r="H53" i="38"/>
  <c r="I18" i="34" s="1"/>
  <c r="G53" i="38"/>
  <c r="H18" i="34" s="1"/>
  <c r="E31" i="41" s="1"/>
  <c r="K53" i="38"/>
  <c r="L18" i="34" s="1"/>
  <c r="AK40" i="37"/>
  <c r="AJ40" i="37"/>
  <c r="F52" i="37"/>
  <c r="G17" i="33" s="1"/>
  <c r="CM2" i="32" s="1"/>
  <c r="S3" i="28" s="1"/>
  <c r="BE3" i="28" s="1"/>
  <c r="AL40" i="37"/>
  <c r="AH43" i="37"/>
  <c r="AG43" i="37"/>
  <c r="AF43" i="37"/>
  <c r="AF41" i="37"/>
  <c r="AH41" i="37"/>
  <c r="AG41" i="37"/>
  <c r="AI41" i="37"/>
  <c r="AE41" i="15"/>
  <c r="AH41" i="15" s="1"/>
  <c r="Y40" i="7"/>
  <c r="X40" i="7"/>
  <c r="AA40" i="7"/>
  <c r="AE41" i="10"/>
  <c r="AH41" i="10" s="1"/>
  <c r="AB43" i="13"/>
  <c r="AD43" i="13"/>
  <c r="AC43" i="13"/>
  <c r="AD42" i="13"/>
  <c r="AH42" i="13" s="1"/>
  <c r="AC42" i="13"/>
  <c r="AG42" i="13" s="1"/>
  <c r="AD41" i="13"/>
  <c r="AE43" i="10"/>
  <c r="AF43" i="10" s="1"/>
  <c r="AC41" i="13"/>
  <c r="AE43" i="15"/>
  <c r="AH43" i="15" s="1"/>
  <c r="AB42" i="13"/>
  <c r="AF42" i="13" s="1"/>
  <c r="AI40" i="5"/>
  <c r="AH40" i="5"/>
  <c r="AG40" i="5"/>
  <c r="AF40" i="5"/>
  <c r="X43" i="7"/>
  <c r="Y43" i="7"/>
  <c r="AA43" i="7"/>
  <c r="AD43" i="7" s="1"/>
  <c r="AB41" i="5"/>
  <c r="AD41" i="5"/>
  <c r="AC41" i="5"/>
  <c r="AD42" i="5"/>
  <c r="AE42" i="5"/>
  <c r="AB42" i="5"/>
  <c r="AC42" i="5"/>
  <c r="AA41" i="3"/>
  <c r="AC41" i="3" s="1"/>
  <c r="AI42" i="9"/>
  <c r="AJ42" i="9" s="1"/>
  <c r="AI43" i="9"/>
  <c r="AL43" i="9" s="1"/>
  <c r="AA42" i="3"/>
  <c r="AE42" i="3" s="1"/>
  <c r="AI40" i="13"/>
  <c r="AF40" i="13"/>
  <c r="AG40" i="13"/>
  <c r="AH40" i="13"/>
  <c r="AE42" i="17"/>
  <c r="AB42" i="17"/>
  <c r="AC42" i="17"/>
  <c r="AD42" i="17"/>
  <c r="AA40" i="3"/>
  <c r="Z40" i="3"/>
  <c r="Y40" i="3"/>
  <c r="X40" i="3"/>
  <c r="F52" i="10"/>
  <c r="G17" i="11" s="1"/>
  <c r="CE2" i="32" s="1"/>
  <c r="AJ40" i="10"/>
  <c r="AK40" i="10"/>
  <c r="AL40" i="10"/>
  <c r="AA41" i="7"/>
  <c r="AA42" i="7"/>
  <c r="AD43" i="17"/>
  <c r="AC43" i="17"/>
  <c r="AB43" i="17"/>
  <c r="AC41" i="17"/>
  <c r="AB41" i="17"/>
  <c r="AD41" i="17"/>
  <c r="F52" i="15"/>
  <c r="AJ40" i="15"/>
  <c r="AK40" i="15"/>
  <c r="AL40" i="15"/>
  <c r="AE40" i="17"/>
  <c r="AB40" i="17"/>
  <c r="AC40" i="17"/>
  <c r="AD40" i="17"/>
  <c r="AA43" i="3"/>
  <c r="Y43" i="3"/>
  <c r="X43" i="3"/>
  <c r="Z43" i="3"/>
  <c r="F53" i="9"/>
  <c r="AL41" i="9"/>
  <c r="AJ41" i="9"/>
  <c r="AK41" i="9"/>
  <c r="G17" i="8" l="1"/>
  <c r="I52" i="9"/>
  <c r="J17" i="8" s="1"/>
  <c r="K52" i="9"/>
  <c r="L17" i="8" s="1"/>
  <c r="H52" i="9"/>
  <c r="I17" i="8" s="1"/>
  <c r="M52" i="9"/>
  <c r="O17" i="8" s="1"/>
  <c r="G52" i="9"/>
  <c r="H17" i="8" s="1"/>
  <c r="J52" i="9"/>
  <c r="K17" i="8" s="1"/>
  <c r="L52" i="9"/>
  <c r="M17" i="8" s="1"/>
  <c r="AI42" i="40"/>
  <c r="AG41" i="15"/>
  <c r="AF41" i="15"/>
  <c r="AI41" i="15"/>
  <c r="AK41" i="15" s="1"/>
  <c r="AB40" i="7"/>
  <c r="CM24" i="28"/>
  <c r="CM6" i="28"/>
  <c r="CM38" i="28"/>
  <c r="CM7" i="28"/>
  <c r="CM43" i="28"/>
  <c r="CM13" i="28"/>
  <c r="CM33" i="28"/>
  <c r="CM27" i="28"/>
  <c r="CM50" i="28"/>
  <c r="CM51" i="28"/>
  <c r="CM60" i="28"/>
  <c r="CM8" i="28"/>
  <c r="CM31" i="28"/>
  <c r="CM42" i="28"/>
  <c r="CM49" i="28"/>
  <c r="CM23" i="28"/>
  <c r="CM48" i="28"/>
  <c r="CM40" i="28"/>
  <c r="CM57" i="28"/>
  <c r="CM22" i="28"/>
  <c r="CM53" i="28"/>
  <c r="CM9" i="28"/>
  <c r="CM21" i="28"/>
  <c r="CM46" i="28"/>
  <c r="CM32" i="28"/>
  <c r="CM10" i="28"/>
  <c r="CM34" i="28"/>
  <c r="CM19" i="28"/>
  <c r="CM28" i="28"/>
  <c r="CM18" i="28"/>
  <c r="CM25" i="28"/>
  <c r="CM54" i="28"/>
  <c r="CM15" i="28"/>
  <c r="CM14" i="28"/>
  <c r="CM4" i="28"/>
  <c r="CM20" i="28"/>
  <c r="CM17" i="28"/>
  <c r="CM16" i="28"/>
  <c r="CM5" i="28"/>
  <c r="CM11" i="28"/>
  <c r="CM12" i="28"/>
  <c r="CM37" i="28"/>
  <c r="CM39" i="28"/>
  <c r="CM58" i="28"/>
  <c r="CM55" i="28"/>
  <c r="CM35" i="28"/>
  <c r="CM41" i="28"/>
  <c r="CM44" i="28"/>
  <c r="CM36" i="28"/>
  <c r="CM45" i="28"/>
  <c r="CM30" i="28"/>
  <c r="CM29" i="28"/>
  <c r="CM56" i="28"/>
  <c r="CM47" i="28"/>
  <c r="CM59" i="28"/>
  <c r="CM26" i="28"/>
  <c r="CM52" i="28"/>
  <c r="AB58" i="25"/>
  <c r="J30" i="41"/>
  <c r="J70" i="41"/>
  <c r="Q62" i="25"/>
  <c r="D81" i="42"/>
  <c r="D88" i="42"/>
  <c r="D95" i="42"/>
  <c r="D101" i="42"/>
  <c r="D73" i="42"/>
  <c r="AI43" i="40"/>
  <c r="AL43" i="40" s="1"/>
  <c r="L54" i="39"/>
  <c r="M19" i="35" s="1"/>
  <c r="U15" i="42" s="1"/>
  <c r="J74" i="42" s="1"/>
  <c r="J54" i="39"/>
  <c r="K19" i="35" s="1"/>
  <c r="S15" i="42" s="1"/>
  <c r="H74" i="42" s="1"/>
  <c r="K54" i="39"/>
  <c r="L19" i="35" s="1"/>
  <c r="T15" i="42" s="1"/>
  <c r="I74" i="42" s="1"/>
  <c r="M54" i="39"/>
  <c r="O19" i="35" s="1"/>
  <c r="W15" i="42" s="1"/>
  <c r="L74" i="42" s="1"/>
  <c r="N17" i="35"/>
  <c r="N18" i="35"/>
  <c r="I54" i="39"/>
  <c r="J19" i="35" s="1"/>
  <c r="R15" i="42" s="1"/>
  <c r="G74" i="42" s="1"/>
  <c r="G19" i="35"/>
  <c r="O15" i="42" s="1"/>
  <c r="D74" i="42" s="1"/>
  <c r="H54" i="39"/>
  <c r="I19" i="35" s="1"/>
  <c r="Q15" i="42" s="1"/>
  <c r="F74" i="42" s="1"/>
  <c r="N18" i="34"/>
  <c r="M52" i="40"/>
  <c r="O17" i="36" s="1"/>
  <c r="L52" i="40"/>
  <c r="M17" i="36" s="1"/>
  <c r="K52" i="40"/>
  <c r="L17" i="36" s="1"/>
  <c r="J52" i="40"/>
  <c r="K17" i="36" s="1"/>
  <c r="H52" i="40"/>
  <c r="I17" i="36" s="1"/>
  <c r="I52" i="40"/>
  <c r="J17" i="36" s="1"/>
  <c r="G52" i="40"/>
  <c r="H17" i="36" s="1"/>
  <c r="E53" i="41" s="1"/>
  <c r="AL41" i="40"/>
  <c r="AJ41" i="40"/>
  <c r="AK41" i="40"/>
  <c r="F53" i="40"/>
  <c r="G18" i="36" s="1"/>
  <c r="CT2" i="32" s="1"/>
  <c r="Z3" i="28" s="1"/>
  <c r="CK3" i="28" s="1"/>
  <c r="M55" i="39"/>
  <c r="O20" i="35" s="1"/>
  <c r="L55" i="39"/>
  <c r="M20" i="35" s="1"/>
  <c r="K55" i="39"/>
  <c r="L20" i="35" s="1"/>
  <c r="J55" i="39"/>
  <c r="K20" i="35" s="1"/>
  <c r="I55" i="39"/>
  <c r="J20" i="35" s="1"/>
  <c r="H55" i="39"/>
  <c r="I20" i="35" s="1"/>
  <c r="G55" i="39"/>
  <c r="H20" i="35" s="1"/>
  <c r="I54" i="38"/>
  <c r="J19" i="34" s="1"/>
  <c r="R14" i="42" s="1"/>
  <c r="H54" i="38"/>
  <c r="I19" i="34" s="1"/>
  <c r="Q14" i="42" s="1"/>
  <c r="G54" i="38"/>
  <c r="H19" i="34" s="1"/>
  <c r="P14" i="42" s="1"/>
  <c r="L54" i="38"/>
  <c r="M19" i="34" s="1"/>
  <c r="U14" i="42" s="1"/>
  <c r="M54" i="38"/>
  <c r="O19" i="34" s="1"/>
  <c r="W14" i="42" s="1"/>
  <c r="K54" i="38"/>
  <c r="L19" i="34" s="1"/>
  <c r="T14" i="42" s="1"/>
  <c r="J54" i="38"/>
  <c r="K19" i="34" s="1"/>
  <c r="S14" i="42" s="1"/>
  <c r="M55" i="38"/>
  <c r="O20" i="34" s="1"/>
  <c r="L55" i="38"/>
  <c r="M20" i="34" s="1"/>
  <c r="K55" i="38"/>
  <c r="L20" i="34" s="1"/>
  <c r="H55" i="38"/>
  <c r="I20" i="34" s="1"/>
  <c r="J55" i="38"/>
  <c r="K20" i="34" s="1"/>
  <c r="I55" i="38"/>
  <c r="J20" i="34" s="1"/>
  <c r="G55" i="38"/>
  <c r="H20" i="34" s="1"/>
  <c r="AK41" i="37"/>
  <c r="AL41" i="37"/>
  <c r="F53" i="37"/>
  <c r="G18" i="33" s="1"/>
  <c r="CN2" i="32" s="1"/>
  <c r="T3" i="28" s="1"/>
  <c r="BL3" i="28" s="1"/>
  <c r="AJ41" i="37"/>
  <c r="AI42" i="37"/>
  <c r="AI43" i="37"/>
  <c r="M52" i="37"/>
  <c r="O17" i="33" s="1"/>
  <c r="L52" i="37"/>
  <c r="M17" i="33" s="1"/>
  <c r="K52" i="37"/>
  <c r="L17" i="33" s="1"/>
  <c r="J52" i="37"/>
  <c r="K17" i="33" s="1"/>
  <c r="I52" i="37"/>
  <c r="J17" i="33" s="1"/>
  <c r="H52" i="37"/>
  <c r="I17" i="33" s="1"/>
  <c r="E11" i="41" s="1"/>
  <c r="G52" i="37"/>
  <c r="H17" i="33" s="1"/>
  <c r="AI41" i="10"/>
  <c r="AL41" i="10" s="1"/>
  <c r="AG41" i="10"/>
  <c r="AF41" i="10"/>
  <c r="AC40" i="7"/>
  <c r="AE40" i="7"/>
  <c r="AI40" i="7" s="1"/>
  <c r="AD40" i="7"/>
  <c r="AF43" i="15"/>
  <c r="AG43" i="15"/>
  <c r="AE43" i="13"/>
  <c r="AF43" i="13" s="1"/>
  <c r="AE41" i="13"/>
  <c r="AF41" i="13" s="1"/>
  <c r="AH43" i="10"/>
  <c r="AG43" i="10"/>
  <c r="AB43" i="7"/>
  <c r="AE43" i="5"/>
  <c r="AE41" i="5"/>
  <c r="AC43" i="7"/>
  <c r="AF42" i="5"/>
  <c r="AG42" i="5"/>
  <c r="AH42" i="5"/>
  <c r="F52" i="5"/>
  <c r="AJ40" i="5"/>
  <c r="AK40" i="5"/>
  <c r="AL40" i="5"/>
  <c r="CC2" i="32"/>
  <c r="I3" i="28" s="1"/>
  <c r="BY3" i="28" s="1"/>
  <c r="AJ43" i="9"/>
  <c r="AD41" i="3"/>
  <c r="AD42" i="3"/>
  <c r="AH42" i="3" s="1"/>
  <c r="AB42" i="3"/>
  <c r="AF42" i="3" s="1"/>
  <c r="F54" i="9"/>
  <c r="G54" i="9" s="1"/>
  <c r="H19" i="8" s="1"/>
  <c r="P8" i="42" s="1"/>
  <c r="AC42" i="3"/>
  <c r="AG42" i="3" s="1"/>
  <c r="AB41" i="3"/>
  <c r="AK43" i="9"/>
  <c r="AL42" i="9"/>
  <c r="AK42" i="9"/>
  <c r="F55" i="9"/>
  <c r="I55" i="9" s="1"/>
  <c r="J20" i="8" s="1"/>
  <c r="G17" i="14"/>
  <c r="H52" i="15"/>
  <c r="I17" i="14" s="1"/>
  <c r="M52" i="15"/>
  <c r="O17" i="14" s="1"/>
  <c r="G52" i="15"/>
  <c r="H17" i="14" s="1"/>
  <c r="J52" i="15"/>
  <c r="K17" i="14" s="1"/>
  <c r="L52" i="15"/>
  <c r="M17" i="14" s="1"/>
  <c r="K52" i="15"/>
  <c r="L17" i="14" s="1"/>
  <c r="I52" i="15"/>
  <c r="J17" i="14" s="1"/>
  <c r="G18" i="8"/>
  <c r="I53" i="9"/>
  <c r="J18" i="8" s="1"/>
  <c r="K53" i="9"/>
  <c r="L18" i="8" s="1"/>
  <c r="H53" i="9"/>
  <c r="I18" i="8" s="1"/>
  <c r="M53" i="9"/>
  <c r="O18" i="8" s="1"/>
  <c r="G53" i="9"/>
  <c r="H18" i="8" s="1"/>
  <c r="J53" i="9"/>
  <c r="K18" i="8" s="1"/>
  <c r="L53" i="9"/>
  <c r="M18" i="8" s="1"/>
  <c r="AD43" i="3"/>
  <c r="AC43" i="3"/>
  <c r="AB43" i="3"/>
  <c r="AI40" i="17"/>
  <c r="AF40" i="17"/>
  <c r="AG40" i="17"/>
  <c r="AH40" i="17"/>
  <c r="AB41" i="7"/>
  <c r="AC41" i="7"/>
  <c r="AD41" i="7"/>
  <c r="K3" i="28"/>
  <c r="H52" i="10"/>
  <c r="I17" i="11" s="1"/>
  <c r="M52" i="10"/>
  <c r="O17" i="11" s="1"/>
  <c r="G52" i="10"/>
  <c r="H17" i="11" s="1"/>
  <c r="J52" i="10"/>
  <c r="K17" i="11" s="1"/>
  <c r="L52" i="10"/>
  <c r="M17" i="11" s="1"/>
  <c r="I52" i="10"/>
  <c r="J17" i="11" s="1"/>
  <c r="K52" i="10"/>
  <c r="L17" i="11" s="1"/>
  <c r="AE40" i="3"/>
  <c r="AB40" i="3"/>
  <c r="AC40" i="3"/>
  <c r="AD40" i="3"/>
  <c r="AE41" i="17"/>
  <c r="AE43" i="17"/>
  <c r="AE42" i="7"/>
  <c r="AB42" i="7"/>
  <c r="AC42" i="7"/>
  <c r="AD42" i="7"/>
  <c r="AF42" i="17"/>
  <c r="AG42" i="17"/>
  <c r="AH42" i="17"/>
  <c r="F52" i="13"/>
  <c r="AK40" i="13"/>
  <c r="AL40" i="13"/>
  <c r="AJ40" i="13"/>
  <c r="E33" i="41" l="1"/>
  <c r="AL42" i="40"/>
  <c r="AK42" i="40"/>
  <c r="F54" i="40"/>
  <c r="G19" i="36" s="1"/>
  <c r="O16" i="42" s="1"/>
  <c r="D102" i="42" s="1"/>
  <c r="AJ42" i="40"/>
  <c r="N17" i="8"/>
  <c r="F53" i="15"/>
  <c r="AL41" i="15"/>
  <c r="AJ41" i="15"/>
  <c r="AK43" i="40"/>
  <c r="AJ43" i="40"/>
  <c r="F55" i="40"/>
  <c r="G20" i="36" s="1"/>
  <c r="DG6" i="28"/>
  <c r="DG58" i="28"/>
  <c r="DG21" i="28"/>
  <c r="DG43" i="28"/>
  <c r="DG48" i="28"/>
  <c r="DG56" i="28"/>
  <c r="DG30" i="28"/>
  <c r="DG23" i="28"/>
  <c r="DG45" i="28"/>
  <c r="DG29" i="28"/>
  <c r="DG16" i="28"/>
  <c r="DG17" i="28"/>
  <c r="DG19" i="28"/>
  <c r="DG20" i="28"/>
  <c r="DG22" i="28"/>
  <c r="DG33" i="28"/>
  <c r="DG54" i="28"/>
  <c r="DG55" i="28"/>
  <c r="DG49" i="28"/>
  <c r="DG59" i="28"/>
  <c r="DG32" i="28"/>
  <c r="DG9" i="28"/>
  <c r="DG53" i="28"/>
  <c r="DG57" i="28"/>
  <c r="DG31" i="28"/>
  <c r="DG41" i="28"/>
  <c r="DG36" i="28"/>
  <c r="DG25" i="28"/>
  <c r="DG44" i="28"/>
  <c r="DG35" i="28"/>
  <c r="DG11" i="28"/>
  <c r="DG47" i="28"/>
  <c r="DG37" i="28"/>
  <c r="DG42" i="28"/>
  <c r="DG24" i="28"/>
  <c r="DG40" i="28"/>
  <c r="DG8" i="28"/>
  <c r="DG12" i="28"/>
  <c r="DG27" i="28"/>
  <c r="DG28" i="28"/>
  <c r="DG10" i="28"/>
  <c r="DG5" i="28"/>
  <c r="DG38" i="28"/>
  <c r="DG15" i="28"/>
  <c r="DG50" i="28"/>
  <c r="DG4" i="28"/>
  <c r="DG13" i="28"/>
  <c r="DG18" i="28"/>
  <c r="DG52" i="28"/>
  <c r="DG51" i="28"/>
  <c r="DG60" i="28"/>
  <c r="DG7" i="28"/>
  <c r="DG14" i="28"/>
  <c r="DG46" i="28"/>
  <c r="DG34" i="28"/>
  <c r="DG39" i="28"/>
  <c r="DG26" i="28"/>
  <c r="AP3" i="28"/>
  <c r="X54" i="25"/>
  <c r="Y54" i="25"/>
  <c r="J34" i="41"/>
  <c r="R62" i="25"/>
  <c r="E39" i="19"/>
  <c r="J38" i="19" s="1"/>
  <c r="E25" i="19"/>
  <c r="J24" i="19" s="1"/>
  <c r="J12" i="41"/>
  <c r="B54" i="25"/>
  <c r="L73" i="42"/>
  <c r="L101" i="42"/>
  <c r="L81" i="42"/>
  <c r="L88" i="42"/>
  <c r="L95" i="42"/>
  <c r="E81" i="42"/>
  <c r="E88" i="42"/>
  <c r="E95" i="42"/>
  <c r="E73" i="42"/>
  <c r="E101" i="42"/>
  <c r="G81" i="42"/>
  <c r="G88" i="42"/>
  <c r="G95" i="42"/>
  <c r="G73" i="42"/>
  <c r="G101" i="42"/>
  <c r="E98" i="42"/>
  <c r="E57" i="42"/>
  <c r="E52" i="42"/>
  <c r="J88" i="42"/>
  <c r="J95" i="42"/>
  <c r="J101" i="42"/>
  <c r="J73" i="42"/>
  <c r="J81" i="42"/>
  <c r="F88" i="42"/>
  <c r="F95" i="42"/>
  <c r="F101" i="42"/>
  <c r="F73" i="42"/>
  <c r="F81" i="42"/>
  <c r="H101" i="42"/>
  <c r="H88" i="42"/>
  <c r="H95" i="42"/>
  <c r="H73" i="42"/>
  <c r="H81" i="42"/>
  <c r="I101" i="42"/>
  <c r="I95" i="42"/>
  <c r="I73" i="42"/>
  <c r="I81" i="42"/>
  <c r="I88" i="42"/>
  <c r="N19" i="35"/>
  <c r="V15" i="42" s="1"/>
  <c r="K74" i="42" s="1"/>
  <c r="AH40" i="7"/>
  <c r="AL40" i="7" s="1"/>
  <c r="AJ41" i="10"/>
  <c r="AK41" i="10"/>
  <c r="AI42" i="15"/>
  <c r="AI43" i="15"/>
  <c r="AL43" i="15" s="1"/>
  <c r="E37" i="41"/>
  <c r="F53" i="10"/>
  <c r="K53" i="10" s="1"/>
  <c r="L18" i="11" s="1"/>
  <c r="E7" i="41"/>
  <c r="E61" i="41"/>
  <c r="AF40" i="7"/>
  <c r="AJ40" i="7" s="1"/>
  <c r="AG40" i="7"/>
  <c r="AK40" i="7" s="1"/>
  <c r="N17" i="36"/>
  <c r="N20" i="35"/>
  <c r="N19" i="34"/>
  <c r="V14" i="42" s="1"/>
  <c r="N20" i="34"/>
  <c r="M55" i="40"/>
  <c r="O20" i="36" s="1"/>
  <c r="L55" i="40"/>
  <c r="M20" i="36" s="1"/>
  <c r="K55" i="40"/>
  <c r="L20" i="36" s="1"/>
  <c r="J55" i="40"/>
  <c r="K20" i="36" s="1"/>
  <c r="I55" i="40"/>
  <c r="J20" i="36" s="1"/>
  <c r="H55" i="40"/>
  <c r="I20" i="36" s="1"/>
  <c r="G55" i="40"/>
  <c r="H20" i="36" s="1"/>
  <c r="I54" i="40"/>
  <c r="J19" i="36" s="1"/>
  <c r="R16" i="42" s="1"/>
  <c r="G102" i="42" s="1"/>
  <c r="H54" i="40"/>
  <c r="I19" i="36" s="1"/>
  <c r="Q16" i="42" s="1"/>
  <c r="F102" i="42" s="1"/>
  <c r="G54" i="40"/>
  <c r="H19" i="36" s="1"/>
  <c r="P16" i="42" s="1"/>
  <c r="E102" i="42" s="1"/>
  <c r="K54" i="40"/>
  <c r="L19" i="36" s="1"/>
  <c r="T16" i="42" s="1"/>
  <c r="I102" i="42" s="1"/>
  <c r="M54" i="40"/>
  <c r="O19" i="36" s="1"/>
  <c r="W16" i="42" s="1"/>
  <c r="L102" i="42" s="1"/>
  <c r="J54" i="40"/>
  <c r="K19" i="36" s="1"/>
  <c r="S16" i="42" s="1"/>
  <c r="H102" i="42" s="1"/>
  <c r="L53" i="40"/>
  <c r="M18" i="36" s="1"/>
  <c r="I53" i="40"/>
  <c r="J18" i="36" s="1"/>
  <c r="M53" i="40"/>
  <c r="O18" i="36" s="1"/>
  <c r="K53" i="40"/>
  <c r="L18" i="36" s="1"/>
  <c r="H53" i="40"/>
  <c r="I18" i="36" s="1"/>
  <c r="G53" i="40"/>
  <c r="H18" i="36" s="1"/>
  <c r="E25" i="41" s="1"/>
  <c r="J53" i="40"/>
  <c r="K18" i="36" s="1"/>
  <c r="N17" i="33"/>
  <c r="AL43" i="37"/>
  <c r="F55" i="37"/>
  <c r="G20" i="33" s="1"/>
  <c r="AJ43" i="37"/>
  <c r="AK43" i="37"/>
  <c r="AL42" i="37"/>
  <c r="AK42" i="37"/>
  <c r="F54" i="37"/>
  <c r="G19" i="33" s="1"/>
  <c r="O13" i="42" s="1"/>
  <c r="AJ42" i="37"/>
  <c r="K53" i="37"/>
  <c r="L18" i="33" s="1"/>
  <c r="M53" i="37"/>
  <c r="O18" i="33" s="1"/>
  <c r="J53" i="37"/>
  <c r="K18" i="33" s="1"/>
  <c r="I53" i="37"/>
  <c r="J18" i="33" s="1"/>
  <c r="L53" i="37"/>
  <c r="M18" i="33" s="1"/>
  <c r="G53" i="37"/>
  <c r="H18" i="33" s="1"/>
  <c r="E47" i="41" s="1"/>
  <c r="H53" i="37"/>
  <c r="I18" i="33" s="1"/>
  <c r="AI43" i="10"/>
  <c r="AK43" i="10" s="1"/>
  <c r="AG43" i="13"/>
  <c r="AH43" i="13"/>
  <c r="AG41" i="13"/>
  <c r="AH41" i="13"/>
  <c r="AI41" i="13"/>
  <c r="F53" i="13" s="1"/>
  <c r="G18" i="12" s="1"/>
  <c r="AI42" i="10"/>
  <c r="AJ42" i="10" s="1"/>
  <c r="AH41" i="5"/>
  <c r="AF41" i="5"/>
  <c r="AI41" i="5"/>
  <c r="AG41" i="5"/>
  <c r="AF43" i="5"/>
  <c r="AH43" i="5"/>
  <c r="AG43" i="5"/>
  <c r="M52" i="5"/>
  <c r="O17" i="4" s="1"/>
  <c r="G52" i="5"/>
  <c r="H17" i="4" s="1"/>
  <c r="J52" i="5"/>
  <c r="K17" i="4" s="1"/>
  <c r="G17" i="4"/>
  <c r="BY2" i="32" s="1"/>
  <c r="E3" i="28" s="1"/>
  <c r="CS3" i="28" s="1"/>
  <c r="I52" i="5"/>
  <c r="J17" i="4" s="1"/>
  <c r="H52" i="5"/>
  <c r="I17" i="4" s="1"/>
  <c r="L52" i="5"/>
  <c r="M17" i="4" s="1"/>
  <c r="K52" i="5"/>
  <c r="L17" i="4" s="1"/>
  <c r="G19" i="8"/>
  <c r="O8" i="42" s="1"/>
  <c r="J54" i="9"/>
  <c r="K19" i="8" s="1"/>
  <c r="S8" i="42" s="1"/>
  <c r="G20" i="8"/>
  <c r="CD2" i="32"/>
  <c r="J3" i="28" s="1"/>
  <c r="DH3" i="28" s="1"/>
  <c r="CI2" i="32"/>
  <c r="O3" i="28" s="1"/>
  <c r="CD3" i="28" s="1"/>
  <c r="M55" i="9"/>
  <c r="O20" i="8" s="1"/>
  <c r="H55" i="9"/>
  <c r="I20" i="8" s="1"/>
  <c r="H54" i="9"/>
  <c r="I19" i="8" s="1"/>
  <c r="Q8" i="42" s="1"/>
  <c r="K54" i="9"/>
  <c r="L19" i="8" s="1"/>
  <c r="T8" i="42" s="1"/>
  <c r="L55" i="9"/>
  <c r="M20" i="8" s="1"/>
  <c r="M54" i="9"/>
  <c r="O19" i="8" s="1"/>
  <c r="W8" i="42" s="1"/>
  <c r="L54" i="9"/>
  <c r="M19" i="8" s="1"/>
  <c r="U8" i="42" s="1"/>
  <c r="J55" i="9"/>
  <c r="K20" i="8" s="1"/>
  <c r="K55" i="9"/>
  <c r="L20" i="8" s="1"/>
  <c r="G55" i="9"/>
  <c r="H20" i="8" s="1"/>
  <c r="Q9" i="19" s="1"/>
  <c r="I54" i="9"/>
  <c r="J19" i="8" s="1"/>
  <c r="R8" i="42" s="1"/>
  <c r="AE41" i="3"/>
  <c r="AI41" i="3" s="1"/>
  <c r="AE43" i="3"/>
  <c r="AG43" i="3" s="1"/>
  <c r="N17" i="14"/>
  <c r="N17" i="11"/>
  <c r="AI41" i="17"/>
  <c r="AH41" i="17"/>
  <c r="AF41" i="17"/>
  <c r="AG41" i="17"/>
  <c r="AF42" i="7"/>
  <c r="AG42" i="7"/>
  <c r="AH42" i="7"/>
  <c r="N18" i="8"/>
  <c r="G17" i="12"/>
  <c r="I52" i="13"/>
  <c r="J17" i="12" s="1"/>
  <c r="K52" i="13"/>
  <c r="L17" i="12" s="1"/>
  <c r="H52" i="13"/>
  <c r="I17" i="12" s="1"/>
  <c r="M52" i="13"/>
  <c r="O17" i="12" s="1"/>
  <c r="G52" i="13"/>
  <c r="H17" i="12" s="1"/>
  <c r="J52" i="13"/>
  <c r="K17" i="12" s="1"/>
  <c r="L52" i="13"/>
  <c r="M17" i="12" s="1"/>
  <c r="AG43" i="17"/>
  <c r="AF43" i="17"/>
  <c r="AH43" i="17"/>
  <c r="F52" i="7"/>
  <c r="AI40" i="3"/>
  <c r="AF40" i="3"/>
  <c r="AG40" i="3"/>
  <c r="AH40" i="3"/>
  <c r="AE41" i="7"/>
  <c r="AE43" i="7"/>
  <c r="F52" i="17"/>
  <c r="AK40" i="17"/>
  <c r="AL40" i="17"/>
  <c r="AJ40" i="17"/>
  <c r="B58" i="25" l="1"/>
  <c r="L54" i="40"/>
  <c r="M19" i="36" s="1"/>
  <c r="U16" i="42" s="1"/>
  <c r="J102" i="42" s="1"/>
  <c r="G18" i="14"/>
  <c r="L53" i="15"/>
  <c r="M18" i="14" s="1"/>
  <c r="K53" i="15"/>
  <c r="L18" i="14" s="1"/>
  <c r="G53" i="15"/>
  <c r="H18" i="14" s="1"/>
  <c r="E63" i="41" s="1"/>
  <c r="AB62" i="25" s="1"/>
  <c r="I53" i="15"/>
  <c r="J18" i="14" s="1"/>
  <c r="J53" i="15"/>
  <c r="K18" i="14" s="1"/>
  <c r="M53" i="15"/>
  <c r="O18" i="14" s="1"/>
  <c r="H53" i="15"/>
  <c r="I18" i="14" s="1"/>
  <c r="J53" i="10"/>
  <c r="K18" i="11" s="1"/>
  <c r="L53" i="10"/>
  <c r="M18" i="11" s="1"/>
  <c r="G53" i="10"/>
  <c r="H18" i="11" s="1"/>
  <c r="F54" i="15"/>
  <c r="AL42" i="15"/>
  <c r="AJ42" i="15"/>
  <c r="AK42" i="15"/>
  <c r="F55" i="15"/>
  <c r="AJ43" i="15"/>
  <c r="M53" i="10"/>
  <c r="O18" i="11" s="1"/>
  <c r="BX53" i="28"/>
  <c r="BX16" i="28"/>
  <c r="BX17" i="28"/>
  <c r="BX22" i="28"/>
  <c r="BX28" i="28"/>
  <c r="BX45" i="28"/>
  <c r="BX30" i="28"/>
  <c r="BX7" i="28"/>
  <c r="BX27" i="28"/>
  <c r="BX31" i="28"/>
  <c r="BX34" i="28"/>
  <c r="BX6" i="28"/>
  <c r="BX12" i="28"/>
  <c r="BX49" i="28"/>
  <c r="BX13" i="28"/>
  <c r="BX20" i="28"/>
  <c r="BX50" i="28"/>
  <c r="BX57" i="28"/>
  <c r="BX35" i="28"/>
  <c r="BX11" i="28"/>
  <c r="BX9" i="28"/>
  <c r="BX41" i="28"/>
  <c r="BX59" i="28"/>
  <c r="BX56" i="28"/>
  <c r="BX8" i="28"/>
  <c r="BX15" i="28"/>
  <c r="BX52" i="28"/>
  <c r="BX51" i="28"/>
  <c r="BX4" i="28"/>
  <c r="BX19" i="28"/>
  <c r="BX40" i="28"/>
  <c r="BX24" i="28"/>
  <c r="BX5" i="28"/>
  <c r="BX48" i="28"/>
  <c r="BX37" i="28"/>
  <c r="BX18" i="28"/>
  <c r="BX42" i="28"/>
  <c r="BX38" i="28"/>
  <c r="BX14" i="28"/>
  <c r="BX54" i="28"/>
  <c r="BX29" i="28"/>
  <c r="BX43" i="28"/>
  <c r="BX25" i="28"/>
  <c r="BX47" i="28"/>
  <c r="BX21" i="28"/>
  <c r="BX58" i="28"/>
  <c r="BX39" i="28"/>
  <c r="BX44" i="28"/>
  <c r="BX33" i="28"/>
  <c r="BX32" i="28"/>
  <c r="BX60" i="28"/>
  <c r="BX55" i="28"/>
  <c r="BX26" i="28"/>
  <c r="BX23" i="28"/>
  <c r="BX46" i="28"/>
  <c r="BX36" i="28"/>
  <c r="BX10" i="28"/>
  <c r="BX3" i="28"/>
  <c r="AA54" i="25"/>
  <c r="DJ2" i="32"/>
  <c r="BU3" i="28" s="1"/>
  <c r="T62" i="25"/>
  <c r="DQ2" i="32"/>
  <c r="DD3" i="28" s="1"/>
  <c r="BI13" i="28"/>
  <c r="BI58" i="28"/>
  <c r="BI26" i="28"/>
  <c r="BI53" i="28"/>
  <c r="BI15" i="28"/>
  <c r="BI40" i="28"/>
  <c r="BI49" i="28"/>
  <c r="BI39" i="28"/>
  <c r="BI45" i="28"/>
  <c r="BI48" i="28"/>
  <c r="BI31" i="28"/>
  <c r="BI34" i="28"/>
  <c r="BI8" i="28"/>
  <c r="BI20" i="28"/>
  <c r="BI5" i="28"/>
  <c r="BI47" i="28"/>
  <c r="BI21" i="28"/>
  <c r="BI59" i="28"/>
  <c r="BI25" i="28"/>
  <c r="BI32" i="28"/>
  <c r="BI11" i="28"/>
  <c r="BI28" i="28"/>
  <c r="BI10" i="28"/>
  <c r="BI22" i="28"/>
  <c r="BI52" i="28"/>
  <c r="BI23" i="28"/>
  <c r="BI6" i="28"/>
  <c r="BI19" i="28"/>
  <c r="BI36" i="28"/>
  <c r="BI60" i="28"/>
  <c r="BI4" i="28"/>
  <c r="BI56" i="28"/>
  <c r="BI17" i="28"/>
  <c r="BI54" i="28"/>
  <c r="BI55" i="28"/>
  <c r="BI12" i="28"/>
  <c r="BI51" i="28"/>
  <c r="BI50" i="28"/>
  <c r="BI42" i="28"/>
  <c r="BI44" i="28"/>
  <c r="BI24" i="28"/>
  <c r="BI41" i="28"/>
  <c r="BI46" i="28"/>
  <c r="BI43" i="28"/>
  <c r="BI33" i="28"/>
  <c r="BI9" i="28"/>
  <c r="BI37" i="28"/>
  <c r="BI7" i="28"/>
  <c r="BI27" i="28"/>
  <c r="BI35" i="28"/>
  <c r="BI30" i="28"/>
  <c r="BI18" i="28"/>
  <c r="BI14" i="28"/>
  <c r="BI29" i="28"/>
  <c r="BI38" i="28"/>
  <c r="BI16" i="28"/>
  <c r="BI57" i="28"/>
  <c r="U58" i="25"/>
  <c r="J24" i="41"/>
  <c r="X62" i="25"/>
  <c r="J62" i="41"/>
  <c r="I50" i="25"/>
  <c r="J50" i="25"/>
  <c r="C54" i="25"/>
  <c r="E9" i="19"/>
  <c r="E11" i="20"/>
  <c r="J12" i="20" s="1"/>
  <c r="I81" i="25"/>
  <c r="I58" i="25"/>
  <c r="J58" i="25"/>
  <c r="E21" i="20"/>
  <c r="M101" i="25"/>
  <c r="J46" i="41"/>
  <c r="M54" i="25"/>
  <c r="E29" i="19"/>
  <c r="B84" i="25" s="1"/>
  <c r="C58" i="25"/>
  <c r="L98" i="42"/>
  <c r="L52" i="42"/>
  <c r="L57" i="42"/>
  <c r="I57" i="42"/>
  <c r="I98" i="42"/>
  <c r="I52" i="42"/>
  <c r="K95" i="42"/>
  <c r="K73" i="42"/>
  <c r="K101" i="42"/>
  <c r="K81" i="42"/>
  <c r="K88" i="42"/>
  <c r="J57" i="42"/>
  <c r="J52" i="42"/>
  <c r="J98" i="42"/>
  <c r="F57" i="42"/>
  <c r="F98" i="42"/>
  <c r="F52" i="42"/>
  <c r="D87" i="42"/>
  <c r="D94" i="42"/>
  <c r="D72" i="42"/>
  <c r="D80" i="42"/>
  <c r="D67" i="42"/>
  <c r="D100" i="42"/>
  <c r="D98" i="42"/>
  <c r="D52" i="42"/>
  <c r="D57" i="42"/>
  <c r="G52" i="42"/>
  <c r="G98" i="42"/>
  <c r="G57" i="42"/>
  <c r="H57" i="42"/>
  <c r="H98" i="42"/>
  <c r="H52" i="42"/>
  <c r="I53" i="10"/>
  <c r="J18" i="11" s="1"/>
  <c r="H53" i="10"/>
  <c r="I18" i="11" s="1"/>
  <c r="AK43" i="15"/>
  <c r="AI42" i="13"/>
  <c r="AK42" i="13" s="1"/>
  <c r="G18" i="11"/>
  <c r="E45" i="41" s="1"/>
  <c r="I54" i="25" s="1"/>
  <c r="E65" i="41"/>
  <c r="N18" i="33"/>
  <c r="AI43" i="13"/>
  <c r="F55" i="13" s="1"/>
  <c r="I55" i="13" s="1"/>
  <c r="J20" i="12" s="1"/>
  <c r="E19" i="41"/>
  <c r="AJ43" i="10"/>
  <c r="AL43" i="10"/>
  <c r="Q9" i="41"/>
  <c r="N20" i="36"/>
  <c r="N18" i="36"/>
  <c r="N19" i="36"/>
  <c r="V16" i="42" s="1"/>
  <c r="K102" i="42" s="1"/>
  <c r="I54" i="37"/>
  <c r="J19" i="33" s="1"/>
  <c r="R13" i="42" s="1"/>
  <c r="H54" i="37"/>
  <c r="I19" i="33" s="1"/>
  <c r="Q13" i="42" s="1"/>
  <c r="G54" i="37"/>
  <c r="H19" i="33" s="1"/>
  <c r="P13" i="42" s="1"/>
  <c r="M54" i="37"/>
  <c r="O19" i="33" s="1"/>
  <c r="W13" i="42" s="1"/>
  <c r="L54" i="37"/>
  <c r="M19" i="33" s="1"/>
  <c r="U13" i="42" s="1"/>
  <c r="K54" i="37"/>
  <c r="L19" i="33" s="1"/>
  <c r="T13" i="42" s="1"/>
  <c r="J54" i="37"/>
  <c r="K19" i="33" s="1"/>
  <c r="S13" i="42" s="1"/>
  <c r="M55" i="37"/>
  <c r="O20" i="33" s="1"/>
  <c r="L55" i="37"/>
  <c r="M20" i="33" s="1"/>
  <c r="K55" i="37"/>
  <c r="L20" i="33" s="1"/>
  <c r="J55" i="37"/>
  <c r="K20" i="33" s="1"/>
  <c r="I55" i="37"/>
  <c r="J20" i="33" s="1"/>
  <c r="H55" i="37"/>
  <c r="I20" i="33" s="1"/>
  <c r="G55" i="37"/>
  <c r="H20" i="33" s="1"/>
  <c r="F55" i="10"/>
  <c r="G55" i="10" s="1"/>
  <c r="H20" i="11" s="1"/>
  <c r="F54" i="10"/>
  <c r="J54" i="10" s="1"/>
  <c r="K19" i="11" s="1"/>
  <c r="S9" i="42" s="1"/>
  <c r="AL42" i="10"/>
  <c r="AK42" i="10"/>
  <c r="F104" i="25"/>
  <c r="J53" i="13"/>
  <c r="K18" i="12" s="1"/>
  <c r="G53" i="13"/>
  <c r="H18" i="12" s="1"/>
  <c r="M53" i="13"/>
  <c r="O18" i="12" s="1"/>
  <c r="K53" i="13"/>
  <c r="L18" i="12" s="1"/>
  <c r="H53" i="13"/>
  <c r="I18" i="12" s="1"/>
  <c r="L53" i="13"/>
  <c r="M18" i="12" s="1"/>
  <c r="I53" i="13"/>
  <c r="J18" i="12" s="1"/>
  <c r="AK41" i="13"/>
  <c r="AJ41" i="13"/>
  <c r="AL41" i="13"/>
  <c r="N17" i="4"/>
  <c r="AI43" i="5"/>
  <c r="F55" i="5" s="1"/>
  <c r="AG41" i="3"/>
  <c r="AK41" i="3" s="1"/>
  <c r="AI42" i="5"/>
  <c r="AL41" i="5"/>
  <c r="AK41" i="5"/>
  <c r="AJ41" i="5"/>
  <c r="F53" i="5"/>
  <c r="N19" i="8"/>
  <c r="V8" i="42" s="1"/>
  <c r="CH2" i="32"/>
  <c r="N3" i="28" s="1"/>
  <c r="CG2" i="32"/>
  <c r="M3" i="28" s="1"/>
  <c r="N20" i="8"/>
  <c r="CJ2" i="32"/>
  <c r="P3" i="28" s="1"/>
  <c r="DJ3" i="28" s="1"/>
  <c r="AF41" i="3"/>
  <c r="AJ41" i="3" s="1"/>
  <c r="AH41" i="3"/>
  <c r="AL41" i="3" s="1"/>
  <c r="AF43" i="3"/>
  <c r="AH43" i="3"/>
  <c r="AI42" i="17"/>
  <c r="F54" i="17" s="1"/>
  <c r="AI43" i="17"/>
  <c r="G17" i="6"/>
  <c r="H52" i="7"/>
  <c r="I17" i="6" s="1"/>
  <c r="M52" i="7"/>
  <c r="O17" i="6" s="1"/>
  <c r="G52" i="7"/>
  <c r="H17" i="6" s="1"/>
  <c r="E41" i="41" s="1"/>
  <c r="J52" i="7"/>
  <c r="K17" i="6" s="1"/>
  <c r="L52" i="7"/>
  <c r="M17" i="6" s="1"/>
  <c r="I52" i="7"/>
  <c r="J17" i="6" s="1"/>
  <c r="K52" i="7"/>
  <c r="L17" i="6" s="1"/>
  <c r="F53" i="3"/>
  <c r="AG43" i="7"/>
  <c r="AF43" i="7"/>
  <c r="AH43" i="7"/>
  <c r="N17" i="12"/>
  <c r="F52" i="3"/>
  <c r="AK40" i="3"/>
  <c r="AL40" i="3"/>
  <c r="AJ40" i="3"/>
  <c r="F53" i="17"/>
  <c r="AJ41" i="17"/>
  <c r="AK41" i="17"/>
  <c r="AL41" i="17"/>
  <c r="G17" i="16"/>
  <c r="G52" i="17"/>
  <c r="H17" i="16" s="1"/>
  <c r="H52" i="17"/>
  <c r="I17" i="16" s="1"/>
  <c r="M52" i="17"/>
  <c r="O17" i="16" s="1"/>
  <c r="I52" i="17"/>
  <c r="J17" i="16" s="1"/>
  <c r="J52" i="17"/>
  <c r="K17" i="16" s="1"/>
  <c r="K52" i="17"/>
  <c r="L17" i="16" s="1"/>
  <c r="L52" i="17"/>
  <c r="M17" i="16" s="1"/>
  <c r="AI41" i="7"/>
  <c r="AF41" i="7"/>
  <c r="AG41" i="7"/>
  <c r="AH41" i="7"/>
  <c r="CC8" i="28" l="1"/>
  <c r="CC10" i="28"/>
  <c r="CC15" i="28"/>
  <c r="CC27" i="28"/>
  <c r="CC35" i="28"/>
  <c r="CC39" i="28"/>
  <c r="CC41" i="28"/>
  <c r="CC18" i="28"/>
  <c r="CC32" i="28"/>
  <c r="CC43" i="28"/>
  <c r="CC53" i="28"/>
  <c r="CC24" i="28"/>
  <c r="CC33" i="28"/>
  <c r="CC36" i="28"/>
  <c r="CC54" i="28"/>
  <c r="CC55" i="28"/>
  <c r="CC19" i="28"/>
  <c r="CC34" i="28"/>
  <c r="CC20" i="28"/>
  <c r="CC9" i="28"/>
  <c r="CC22" i="28"/>
  <c r="CC29" i="28"/>
  <c r="CC37" i="28"/>
  <c r="CC12" i="28"/>
  <c r="CC45" i="28"/>
  <c r="CC46" i="28"/>
  <c r="CC25" i="28"/>
  <c r="CC57" i="28"/>
  <c r="CC14" i="28"/>
  <c r="CC17" i="28"/>
  <c r="CC28" i="28"/>
  <c r="CC58" i="28"/>
  <c r="CC5" i="28"/>
  <c r="CC59" i="28"/>
  <c r="CC13" i="28"/>
  <c r="CC30" i="28"/>
  <c r="CC56" i="28"/>
  <c r="CC23" i="28"/>
  <c r="CC16" i="28"/>
  <c r="CC49" i="28"/>
  <c r="CC51" i="28"/>
  <c r="CC4" i="28"/>
  <c r="CC50" i="28"/>
  <c r="CC48" i="28"/>
  <c r="CC52" i="28"/>
  <c r="CC21" i="28"/>
  <c r="CC47" i="28"/>
  <c r="CC31" i="28"/>
  <c r="CC44" i="28"/>
  <c r="CC11" i="28"/>
  <c r="CC7" i="28"/>
  <c r="CC40" i="28"/>
  <c r="CC38" i="28"/>
  <c r="CC26" i="28"/>
  <c r="CC42" i="28"/>
  <c r="CC6" i="28"/>
  <c r="CC60" i="28"/>
  <c r="CC3" i="28"/>
  <c r="G55" i="15"/>
  <c r="H20" i="14" s="1"/>
  <c r="J55" i="15"/>
  <c r="K20" i="14" s="1"/>
  <c r="L55" i="15"/>
  <c r="M20" i="14" s="1"/>
  <c r="G20" i="14"/>
  <c r="I55" i="15"/>
  <c r="J20" i="14" s="1"/>
  <c r="K55" i="15"/>
  <c r="L20" i="14" s="1"/>
  <c r="H55" i="15"/>
  <c r="I20" i="14" s="1"/>
  <c r="M55" i="15"/>
  <c r="O20" i="14" s="1"/>
  <c r="N18" i="14"/>
  <c r="I54" i="15"/>
  <c r="J19" i="14" s="1"/>
  <c r="R11" i="42" s="1"/>
  <c r="K54" i="15"/>
  <c r="L19" i="14" s="1"/>
  <c r="T11" i="42" s="1"/>
  <c r="H54" i="15"/>
  <c r="I19" i="14" s="1"/>
  <c r="Q11" i="42" s="1"/>
  <c r="M54" i="15"/>
  <c r="O19" i="14" s="1"/>
  <c r="W11" i="42" s="1"/>
  <c r="G54" i="15"/>
  <c r="H19" i="14" s="1"/>
  <c r="P11" i="42" s="1"/>
  <c r="J54" i="15"/>
  <c r="K19" i="14" s="1"/>
  <c r="S11" i="42" s="1"/>
  <c r="L54" i="15"/>
  <c r="M19" i="14" s="1"/>
  <c r="U11" i="42" s="1"/>
  <c r="G19" i="14"/>
  <c r="O11" i="42" s="1"/>
  <c r="N18" i="11"/>
  <c r="F54" i="13"/>
  <c r="L54" i="13" s="1"/>
  <c r="M19" i="12" s="1"/>
  <c r="U10" i="42" s="1"/>
  <c r="BW3" i="28"/>
  <c r="ED3" i="28"/>
  <c r="L58" i="25"/>
  <c r="DL2" i="32"/>
  <c r="CE3" i="28" s="1"/>
  <c r="CH28" i="28"/>
  <c r="CH47" i="28"/>
  <c r="CH53" i="28"/>
  <c r="CH35" i="28"/>
  <c r="CH58" i="28"/>
  <c r="CH13" i="28"/>
  <c r="CH21" i="28"/>
  <c r="CH22" i="28"/>
  <c r="CH10" i="28"/>
  <c r="CH25" i="28"/>
  <c r="CH57" i="28"/>
  <c r="CH30" i="28"/>
  <c r="CH37" i="28"/>
  <c r="CH52" i="28"/>
  <c r="CH11" i="28"/>
  <c r="CH59" i="28"/>
  <c r="CH60" i="28"/>
  <c r="CH36" i="28"/>
  <c r="CH32" i="28"/>
  <c r="CH55" i="28"/>
  <c r="CH50" i="28"/>
  <c r="CH27" i="28"/>
  <c r="CH18" i="28"/>
  <c r="CH51" i="28"/>
  <c r="CH48" i="28"/>
  <c r="CH5" i="28"/>
  <c r="CH49" i="28"/>
  <c r="CH34" i="28"/>
  <c r="CH17" i="28"/>
  <c r="CH38" i="28"/>
  <c r="CH19" i="28"/>
  <c r="CH20" i="28"/>
  <c r="CH7" i="28"/>
  <c r="CH24" i="28"/>
  <c r="CH9" i="28"/>
  <c r="CH12" i="28"/>
  <c r="CH41" i="28"/>
  <c r="CH6" i="28"/>
  <c r="CH54" i="28"/>
  <c r="CH31" i="28"/>
  <c r="CH4" i="28"/>
  <c r="CH43" i="28"/>
  <c r="CH44" i="28"/>
  <c r="CH40" i="28"/>
  <c r="CH42" i="28"/>
  <c r="CH33" i="28"/>
  <c r="CH29" i="28"/>
  <c r="CH56" i="28"/>
  <c r="CH46" i="28"/>
  <c r="CH23" i="28"/>
  <c r="CH26" i="28"/>
  <c r="CH45" i="28"/>
  <c r="CH14" i="28"/>
  <c r="CH16" i="28"/>
  <c r="CH39" i="28"/>
  <c r="CH8" i="28"/>
  <c r="CH15" i="28"/>
  <c r="BN24" i="28"/>
  <c r="BN50" i="28"/>
  <c r="BN42" i="28"/>
  <c r="BN7" i="28"/>
  <c r="BN46" i="28"/>
  <c r="BN36" i="28"/>
  <c r="BN12" i="28"/>
  <c r="BN43" i="28"/>
  <c r="BN34" i="28"/>
  <c r="BN18" i="28"/>
  <c r="BN22" i="28"/>
  <c r="BN33" i="28"/>
  <c r="BN51" i="28"/>
  <c r="BN60" i="28"/>
  <c r="BN16" i="28"/>
  <c r="BN17" i="28"/>
  <c r="BN56" i="28"/>
  <c r="BN55" i="28"/>
  <c r="BN19" i="28"/>
  <c r="BN40" i="28"/>
  <c r="BN53" i="28"/>
  <c r="BN4" i="28"/>
  <c r="BN6" i="28"/>
  <c r="BN48" i="28"/>
  <c r="BN23" i="28"/>
  <c r="BN39" i="28"/>
  <c r="BN25" i="28"/>
  <c r="BN44" i="28"/>
  <c r="BN32" i="28"/>
  <c r="BN15" i="28"/>
  <c r="BN20" i="28"/>
  <c r="BN8" i="28"/>
  <c r="BN11" i="28"/>
  <c r="BN45" i="28"/>
  <c r="BN9" i="28"/>
  <c r="BN30" i="28"/>
  <c r="BN31" i="28"/>
  <c r="BN26" i="28"/>
  <c r="BN41" i="28"/>
  <c r="BN5" i="28"/>
  <c r="BN49" i="28"/>
  <c r="BN54" i="28"/>
  <c r="BN47" i="28"/>
  <c r="BN59" i="28"/>
  <c r="BN14" i="28"/>
  <c r="BN13" i="28"/>
  <c r="BN37" i="28"/>
  <c r="BN58" i="28"/>
  <c r="BN38" i="28"/>
  <c r="BN29" i="28"/>
  <c r="BN57" i="28"/>
  <c r="BN21" i="28"/>
  <c r="BN28" i="28"/>
  <c r="BN52" i="28"/>
  <c r="BN27" i="28"/>
  <c r="BN35" i="28"/>
  <c r="BN10" i="28"/>
  <c r="L50" i="25"/>
  <c r="DD2" i="32"/>
  <c r="AQ3" i="28" s="1"/>
  <c r="CH3" i="28"/>
  <c r="AT20" i="28"/>
  <c r="AT25" i="28"/>
  <c r="AT8" i="28"/>
  <c r="AT24" i="28"/>
  <c r="AT14" i="28"/>
  <c r="AT15" i="28"/>
  <c r="AT5" i="28"/>
  <c r="AT22" i="28"/>
  <c r="AT18" i="28"/>
  <c r="AT47" i="28"/>
  <c r="AT33" i="28"/>
  <c r="AT48" i="28"/>
  <c r="AT53" i="28"/>
  <c r="AT30" i="28"/>
  <c r="AT42" i="28"/>
  <c r="AT9" i="28"/>
  <c r="AT7" i="28"/>
  <c r="AT58" i="28"/>
  <c r="AT29" i="28"/>
  <c r="AT41" i="28"/>
  <c r="AT13" i="28"/>
  <c r="AT28" i="28"/>
  <c r="AT57" i="28"/>
  <c r="AT54" i="28"/>
  <c r="AT44" i="28"/>
  <c r="AT34" i="28"/>
  <c r="AT6" i="28"/>
  <c r="AT17" i="28"/>
  <c r="AT19" i="28"/>
  <c r="AT39" i="28"/>
  <c r="AT51" i="28"/>
  <c r="AT36" i="28"/>
  <c r="AT37" i="28"/>
  <c r="AT31" i="28"/>
  <c r="AT10" i="28"/>
  <c r="AT35" i="28"/>
  <c r="AT49" i="28"/>
  <c r="AT21" i="28"/>
  <c r="AT16" i="28"/>
  <c r="AT32" i="28"/>
  <c r="AT38" i="28"/>
  <c r="AT45" i="28"/>
  <c r="AT52" i="28"/>
  <c r="AT26" i="28"/>
  <c r="AT46" i="28"/>
  <c r="AT43" i="28"/>
  <c r="AT50" i="28"/>
  <c r="AT4" i="28"/>
  <c r="AT23" i="28"/>
  <c r="AT59" i="28"/>
  <c r="AT27" i="28"/>
  <c r="AT40" i="28"/>
  <c r="AT11" i="28"/>
  <c r="AT55" i="28"/>
  <c r="AT56" i="28"/>
  <c r="AT60" i="28"/>
  <c r="AT12" i="28"/>
  <c r="AT3" i="28"/>
  <c r="E58" i="25"/>
  <c r="DK2" i="32"/>
  <c r="BZ3" i="28" s="1"/>
  <c r="EP25" i="28"/>
  <c r="EP35" i="28"/>
  <c r="EP50" i="28"/>
  <c r="EP5" i="28"/>
  <c r="EP54" i="28"/>
  <c r="EP42" i="28"/>
  <c r="EP43" i="28"/>
  <c r="EP48" i="28"/>
  <c r="EP8" i="28"/>
  <c r="EP18" i="28"/>
  <c r="EP59" i="28"/>
  <c r="EP51" i="28"/>
  <c r="EP57" i="28"/>
  <c r="EP15" i="28"/>
  <c r="EP14" i="28"/>
  <c r="EP7" i="28"/>
  <c r="EP30" i="28"/>
  <c r="EP33" i="28"/>
  <c r="EP20" i="28"/>
  <c r="EP46" i="28"/>
  <c r="EP28" i="28"/>
  <c r="EP22" i="28"/>
  <c r="EP44" i="28"/>
  <c r="EP36" i="28"/>
  <c r="EP41" i="28"/>
  <c r="EP37" i="28"/>
  <c r="EP39" i="28"/>
  <c r="EP19" i="28"/>
  <c r="EP17" i="28"/>
  <c r="EP4" i="28"/>
  <c r="EP29" i="28"/>
  <c r="EP34" i="28"/>
  <c r="EP9" i="28"/>
  <c r="EP55" i="28"/>
  <c r="EP13" i="28"/>
  <c r="EP10" i="28"/>
  <c r="EP26" i="28"/>
  <c r="EP16" i="28"/>
  <c r="EP23" i="28"/>
  <c r="EP27" i="28"/>
  <c r="EP6" i="28"/>
  <c r="EP24" i="28"/>
  <c r="EP38" i="28"/>
  <c r="EP58" i="28"/>
  <c r="EP31" i="28"/>
  <c r="EP56" i="28"/>
  <c r="EP21" i="28"/>
  <c r="EP40" i="28"/>
  <c r="EP32" i="28"/>
  <c r="EP11" i="28"/>
  <c r="EP53" i="28"/>
  <c r="EP12" i="28"/>
  <c r="EP45" i="28"/>
  <c r="EP49" i="28"/>
  <c r="EP52" i="28"/>
  <c r="EP47" i="28"/>
  <c r="EP60" i="28"/>
  <c r="DL27" i="28"/>
  <c r="DL45" i="28"/>
  <c r="DL50" i="28"/>
  <c r="DL4" i="28"/>
  <c r="DL47" i="28"/>
  <c r="DL49" i="28"/>
  <c r="DL46" i="28"/>
  <c r="DL14" i="28"/>
  <c r="DL19" i="28"/>
  <c r="DL32" i="28"/>
  <c r="DL23" i="28"/>
  <c r="DL41" i="28"/>
  <c r="DL25" i="28"/>
  <c r="DL31" i="28"/>
  <c r="DL8" i="28"/>
  <c r="DL16" i="28"/>
  <c r="DL18" i="28"/>
  <c r="DL29" i="28"/>
  <c r="DL60" i="28"/>
  <c r="DL7" i="28"/>
  <c r="DL42" i="28"/>
  <c r="DL22" i="28"/>
  <c r="DL56" i="28"/>
  <c r="DL13" i="28"/>
  <c r="DL58" i="28"/>
  <c r="DL57" i="28"/>
  <c r="DL55" i="28"/>
  <c r="DL30" i="28"/>
  <c r="DL17" i="28"/>
  <c r="DL10" i="28"/>
  <c r="DL5" i="28"/>
  <c r="DL48" i="28"/>
  <c r="DL53" i="28"/>
  <c r="DL34" i="28"/>
  <c r="DL51" i="28"/>
  <c r="DL15" i="28"/>
  <c r="DL37" i="28"/>
  <c r="DL21" i="28"/>
  <c r="DL36" i="28"/>
  <c r="DL9" i="28"/>
  <c r="DL28" i="28"/>
  <c r="DL59" i="28"/>
  <c r="DL6" i="28"/>
  <c r="DL11" i="28"/>
  <c r="DL44" i="28"/>
  <c r="DL43" i="28"/>
  <c r="DL54" i="28"/>
  <c r="DL35" i="28"/>
  <c r="DL52" i="28"/>
  <c r="DL12" i="28"/>
  <c r="DL40" i="28"/>
  <c r="DL24" i="28"/>
  <c r="DL38" i="28"/>
  <c r="DL39" i="28"/>
  <c r="DL33" i="28"/>
  <c r="DL20" i="28"/>
  <c r="DL26" i="28"/>
  <c r="DL3" i="28"/>
  <c r="FJ5" i="28"/>
  <c r="FJ40" i="28"/>
  <c r="FJ54" i="28"/>
  <c r="FJ30" i="28"/>
  <c r="FJ11" i="28"/>
  <c r="FJ36" i="28"/>
  <c r="FJ49" i="28"/>
  <c r="FJ16" i="28"/>
  <c r="FJ25" i="28"/>
  <c r="FJ56" i="28"/>
  <c r="FJ18" i="28"/>
  <c r="FJ22" i="28"/>
  <c r="FJ19" i="28"/>
  <c r="FJ8" i="28"/>
  <c r="FJ15" i="28"/>
  <c r="FJ58" i="28"/>
  <c r="FJ51" i="28"/>
  <c r="FJ4" i="28"/>
  <c r="FJ13" i="28"/>
  <c r="FJ43" i="28"/>
  <c r="FJ27" i="28"/>
  <c r="FJ29" i="28"/>
  <c r="FJ55" i="28"/>
  <c r="FJ26" i="28"/>
  <c r="FJ39" i="28"/>
  <c r="FJ60" i="28"/>
  <c r="FJ48" i="28"/>
  <c r="FJ10" i="28"/>
  <c r="FJ6" i="28"/>
  <c r="FJ33" i="28"/>
  <c r="FJ47" i="28"/>
  <c r="FJ7" i="28"/>
  <c r="FJ12" i="28"/>
  <c r="FJ34" i="28"/>
  <c r="FJ50" i="28"/>
  <c r="FJ41" i="28"/>
  <c r="FJ24" i="28"/>
  <c r="FJ42" i="28"/>
  <c r="FJ9" i="28"/>
  <c r="FJ31" i="28"/>
  <c r="FJ45" i="28"/>
  <c r="FJ53" i="28"/>
  <c r="FJ14" i="28"/>
  <c r="FJ57" i="28"/>
  <c r="FJ46" i="28"/>
  <c r="FJ20" i="28"/>
  <c r="FJ59" i="28"/>
  <c r="FJ28" i="28"/>
  <c r="FJ17" i="28"/>
  <c r="FJ21" i="28"/>
  <c r="FJ23" i="28"/>
  <c r="FJ38" i="28"/>
  <c r="FJ32" i="28"/>
  <c r="FJ44" i="28"/>
  <c r="FJ37" i="28"/>
  <c r="FJ52" i="28"/>
  <c r="FJ35" i="28"/>
  <c r="EX3" i="28"/>
  <c r="DF3" i="28"/>
  <c r="DG3" i="28"/>
  <c r="E54" i="25"/>
  <c r="DG2" i="32"/>
  <c r="BF3" i="28" s="1"/>
  <c r="AJ42" i="13"/>
  <c r="AL42" i="13"/>
  <c r="K52" i="42"/>
  <c r="AU3" i="28"/>
  <c r="BB3" i="28"/>
  <c r="X50" i="25"/>
  <c r="J42" i="41"/>
  <c r="J20" i="41"/>
  <c r="Q50" i="25"/>
  <c r="E9" i="21"/>
  <c r="E8" i="22" s="1"/>
  <c r="X94" i="25" s="1"/>
  <c r="U76" i="25"/>
  <c r="J66" i="41"/>
  <c r="B62" i="25"/>
  <c r="Y62" i="25"/>
  <c r="E35" i="19"/>
  <c r="F99" i="25" s="1"/>
  <c r="J54" i="25"/>
  <c r="E17" i="19"/>
  <c r="R58" i="25"/>
  <c r="E23" i="19"/>
  <c r="B79" i="25" s="1"/>
  <c r="I72" i="42"/>
  <c r="I67" i="42"/>
  <c r="I100" i="42"/>
  <c r="I80" i="42"/>
  <c r="I87" i="42"/>
  <c r="I94" i="42"/>
  <c r="J94" i="42"/>
  <c r="J67" i="42"/>
  <c r="J100" i="42"/>
  <c r="J80" i="42"/>
  <c r="J87" i="42"/>
  <c r="J72" i="42"/>
  <c r="I59" i="42"/>
  <c r="I93" i="42"/>
  <c r="E100" i="42"/>
  <c r="E87" i="42"/>
  <c r="E94" i="42"/>
  <c r="E72" i="42"/>
  <c r="E67" i="42"/>
  <c r="E80" i="42"/>
  <c r="J93" i="42"/>
  <c r="J59" i="42"/>
  <c r="K98" i="42"/>
  <c r="K57" i="42"/>
  <c r="F100" i="42"/>
  <c r="F94" i="42"/>
  <c r="F72" i="42"/>
  <c r="F67" i="42"/>
  <c r="F80" i="42"/>
  <c r="F87" i="42"/>
  <c r="H59" i="42"/>
  <c r="H93" i="42"/>
  <c r="E93" i="42"/>
  <c r="E59" i="42"/>
  <c r="H94" i="42"/>
  <c r="H72" i="42"/>
  <c r="H100" i="42"/>
  <c r="H67" i="42"/>
  <c r="H87" i="42"/>
  <c r="H80" i="42"/>
  <c r="L93" i="42"/>
  <c r="G94" i="42"/>
  <c r="G100" i="42"/>
  <c r="G72" i="42"/>
  <c r="G67" i="42"/>
  <c r="G87" i="42"/>
  <c r="G80" i="42"/>
  <c r="H78" i="42"/>
  <c r="H91" i="42"/>
  <c r="H85" i="42"/>
  <c r="H99" i="42"/>
  <c r="H64" i="42"/>
  <c r="H70" i="42"/>
  <c r="L80" i="42"/>
  <c r="L87" i="42"/>
  <c r="L72" i="42"/>
  <c r="L100" i="42"/>
  <c r="L94" i="42"/>
  <c r="L67" i="42"/>
  <c r="CF2" i="32"/>
  <c r="L3" i="28" s="1"/>
  <c r="J55" i="13"/>
  <c r="K20" i="12" s="1"/>
  <c r="G55" i="13"/>
  <c r="H20" i="12" s="1"/>
  <c r="H55" i="13"/>
  <c r="I20" i="12" s="1"/>
  <c r="K55" i="13"/>
  <c r="L20" i="12" s="1"/>
  <c r="AJ43" i="13"/>
  <c r="L55" i="13"/>
  <c r="M20" i="12" s="1"/>
  <c r="M55" i="13"/>
  <c r="O20" i="12" s="1"/>
  <c r="G20" i="12"/>
  <c r="AL43" i="13"/>
  <c r="AK43" i="13"/>
  <c r="E29" i="41"/>
  <c r="F79" i="25"/>
  <c r="E43" i="41"/>
  <c r="AB50" i="25" s="1"/>
  <c r="H55" i="10"/>
  <c r="I20" i="11" s="1"/>
  <c r="L55" i="10"/>
  <c r="M20" i="11" s="1"/>
  <c r="K55" i="10"/>
  <c r="L20" i="11" s="1"/>
  <c r="M55" i="10"/>
  <c r="O20" i="11" s="1"/>
  <c r="J55" i="10"/>
  <c r="K20" i="11" s="1"/>
  <c r="I55" i="10"/>
  <c r="J20" i="11" s="1"/>
  <c r="G20" i="11"/>
  <c r="N19" i="33"/>
  <c r="V13" i="42" s="1"/>
  <c r="N20" i="33"/>
  <c r="N18" i="12"/>
  <c r="M54" i="10"/>
  <c r="O19" i="11" s="1"/>
  <c r="W9" i="42" s="1"/>
  <c r="G19" i="11"/>
  <c r="O9" i="42" s="1"/>
  <c r="G54" i="10"/>
  <c r="H19" i="11" s="1"/>
  <c r="K54" i="10"/>
  <c r="L19" i="11" s="1"/>
  <c r="T9" i="42" s="1"/>
  <c r="H54" i="10"/>
  <c r="I19" i="11" s="1"/>
  <c r="Q9" i="42" s="1"/>
  <c r="L54" i="10"/>
  <c r="M19" i="11" s="1"/>
  <c r="U9" i="42" s="1"/>
  <c r="I54" i="10"/>
  <c r="J19" i="11" s="1"/>
  <c r="R9" i="42" s="1"/>
  <c r="AJ43" i="5"/>
  <c r="AK43" i="5"/>
  <c r="AL43" i="5"/>
  <c r="F54" i="5"/>
  <c r="AK42" i="5"/>
  <c r="AL42" i="5"/>
  <c r="AJ42" i="5"/>
  <c r="G53" i="5"/>
  <c r="H18" i="4" s="1"/>
  <c r="G18" i="4"/>
  <c r="BZ2" i="32" s="1"/>
  <c r="F3" i="28" s="1"/>
  <c r="I53" i="5"/>
  <c r="J18" i="4" s="1"/>
  <c r="K53" i="5"/>
  <c r="L18" i="4" s="1"/>
  <c r="H53" i="5"/>
  <c r="I18" i="4" s="1"/>
  <c r="J53" i="5"/>
  <c r="K18" i="4" s="1"/>
  <c r="M53" i="5"/>
  <c r="O18" i="4" s="1"/>
  <c r="L53" i="5"/>
  <c r="M18" i="4" s="1"/>
  <c r="M55" i="5"/>
  <c r="O20" i="4" s="1"/>
  <c r="J55" i="5"/>
  <c r="K20" i="4" s="1"/>
  <c r="I55" i="5"/>
  <c r="J20" i="4" s="1"/>
  <c r="H55" i="5"/>
  <c r="I20" i="4" s="1"/>
  <c r="G55" i="5"/>
  <c r="H20" i="4" s="1"/>
  <c r="G20" i="4"/>
  <c r="K55" i="5"/>
  <c r="L20" i="4" s="1"/>
  <c r="L55" i="5"/>
  <c r="M20" i="4" s="1"/>
  <c r="CK2" i="32"/>
  <c r="Q3" i="28" s="1"/>
  <c r="CN3" i="28" s="1"/>
  <c r="CA2" i="32"/>
  <c r="G3" i="28" s="1"/>
  <c r="AI42" i="3"/>
  <c r="AJ42" i="3" s="1"/>
  <c r="AI43" i="3"/>
  <c r="AK43" i="3" s="1"/>
  <c r="AJ42" i="17"/>
  <c r="AL42" i="17"/>
  <c r="AI42" i="7"/>
  <c r="AJ42" i="7" s="1"/>
  <c r="AK42" i="17"/>
  <c r="N17" i="16"/>
  <c r="G18" i="1"/>
  <c r="G53" i="3"/>
  <c r="H18" i="1" s="1"/>
  <c r="L53" i="3"/>
  <c r="M18" i="1" s="1"/>
  <c r="H53" i="3"/>
  <c r="I18" i="1" s="1"/>
  <c r="J53" i="3"/>
  <c r="K18" i="1" s="1"/>
  <c r="I53" i="3"/>
  <c r="J18" i="1" s="1"/>
  <c r="K53" i="3"/>
  <c r="L18" i="1" s="1"/>
  <c r="M53" i="3"/>
  <c r="O18" i="1" s="1"/>
  <c r="AI43" i="7"/>
  <c r="F53" i="7"/>
  <c r="AK41" i="7"/>
  <c r="AL41" i="7"/>
  <c r="AJ41" i="7"/>
  <c r="G18" i="16"/>
  <c r="G53" i="17"/>
  <c r="H18" i="16" s="1"/>
  <c r="I53" i="17"/>
  <c r="J18" i="16" s="1"/>
  <c r="K53" i="17"/>
  <c r="L18" i="16" s="1"/>
  <c r="J53" i="17"/>
  <c r="K18" i="16" s="1"/>
  <c r="L53" i="17"/>
  <c r="M18" i="16" s="1"/>
  <c r="M53" i="17"/>
  <c r="O18" i="16" s="1"/>
  <c r="H53" i="17"/>
  <c r="I18" i="16" s="1"/>
  <c r="G17" i="1"/>
  <c r="M52" i="3"/>
  <c r="O17" i="1" s="1"/>
  <c r="G52" i="3"/>
  <c r="H17" i="1" s="1"/>
  <c r="J52" i="3"/>
  <c r="K17" i="1" s="1"/>
  <c r="L52" i="3"/>
  <c r="M17" i="1" s="1"/>
  <c r="K52" i="3"/>
  <c r="L17" i="1" s="1"/>
  <c r="I52" i="3"/>
  <c r="J17" i="1" s="1"/>
  <c r="H52" i="3"/>
  <c r="I17" i="1" s="1"/>
  <c r="N17" i="6"/>
  <c r="F55" i="17"/>
  <c r="AK43" i="17"/>
  <c r="AL43" i="17"/>
  <c r="AJ43" i="17"/>
  <c r="G54" i="17"/>
  <c r="H19" i="16" s="1"/>
  <c r="P12" i="42" s="1"/>
  <c r="H54" i="17"/>
  <c r="I19" i="16" s="1"/>
  <c r="Q12" i="42" s="1"/>
  <c r="J54" i="17"/>
  <c r="K19" i="16" s="1"/>
  <c r="S12" i="42" s="1"/>
  <c r="L54" i="17"/>
  <c r="M19" i="16" s="1"/>
  <c r="U12" i="42" s="1"/>
  <c r="I54" i="17"/>
  <c r="J19" i="16" s="1"/>
  <c r="R12" i="42" s="1"/>
  <c r="K54" i="17"/>
  <c r="L19" i="16" s="1"/>
  <c r="T12" i="42" s="1"/>
  <c r="G19" i="16"/>
  <c r="O12" i="42" s="1"/>
  <c r="M54" i="17"/>
  <c r="O19" i="16" s="1"/>
  <c r="W12" i="42" s="1"/>
  <c r="D93" i="42" l="1"/>
  <c r="J53" i="42"/>
  <c r="J79" i="42"/>
  <c r="J58" i="42"/>
  <c r="J92" i="42"/>
  <c r="D59" i="42"/>
  <c r="J65" i="42"/>
  <c r="L59" i="42"/>
  <c r="F59" i="42"/>
  <c r="F93" i="42"/>
  <c r="G59" i="42"/>
  <c r="G93" i="42"/>
  <c r="Q12" i="41"/>
  <c r="I54" i="13"/>
  <c r="J19" i="12" s="1"/>
  <c r="R10" i="42" s="1"/>
  <c r="G19" i="12"/>
  <c r="O10" i="42" s="1"/>
  <c r="K54" i="13"/>
  <c r="L19" i="12" s="1"/>
  <c r="G54" i="13"/>
  <c r="H19" i="12" s="1"/>
  <c r="M54" i="13"/>
  <c r="O19" i="12" s="1"/>
  <c r="W10" i="42" s="1"/>
  <c r="Q12" i="19"/>
  <c r="N20" i="14"/>
  <c r="N19" i="14"/>
  <c r="V11" i="42" s="1"/>
  <c r="H54" i="13"/>
  <c r="I19" i="12" s="1"/>
  <c r="Q10" i="42" s="1"/>
  <c r="J54" i="13"/>
  <c r="K19" i="12" s="1"/>
  <c r="S10" i="42" s="1"/>
  <c r="FY42" i="28"/>
  <c r="FY23" i="28"/>
  <c r="FY60" i="28"/>
  <c r="FY37" i="28"/>
  <c r="FY18" i="28"/>
  <c r="FY40" i="28"/>
  <c r="FY14" i="28"/>
  <c r="FY50" i="28"/>
  <c r="FY55" i="28"/>
  <c r="FY38" i="28"/>
  <c r="FY57" i="28"/>
  <c r="FY25" i="28"/>
  <c r="FY12" i="28"/>
  <c r="FY19" i="28"/>
  <c r="FY27" i="28"/>
  <c r="FY33" i="28"/>
  <c r="FY59" i="28"/>
  <c r="FY52" i="28"/>
  <c r="FY30" i="28"/>
  <c r="FY6" i="28"/>
  <c r="FY26" i="28"/>
  <c r="FY16" i="28"/>
  <c r="FY21" i="28"/>
  <c r="FY49" i="28"/>
  <c r="FY10" i="28"/>
  <c r="FY17" i="28"/>
  <c r="FY53" i="28"/>
  <c r="FY56" i="28"/>
  <c r="FY9" i="28"/>
  <c r="FY29" i="28"/>
  <c r="FY58" i="28"/>
  <c r="FY34" i="28"/>
  <c r="FY51" i="28"/>
  <c r="FY4" i="28"/>
  <c r="FY46" i="28"/>
  <c r="FY31" i="28"/>
  <c r="FY48" i="28"/>
  <c r="FY43" i="28"/>
  <c r="FY13" i="28"/>
  <c r="FY41" i="28"/>
  <c r="FY20" i="28"/>
  <c r="FY22" i="28"/>
  <c r="FY45" i="28"/>
  <c r="FY28" i="28"/>
  <c r="FY32" i="28"/>
  <c r="FY5" i="28"/>
  <c r="FY8" i="28"/>
  <c r="FY35" i="28"/>
  <c r="FY44" i="28"/>
  <c r="FY24" i="28"/>
  <c r="FY11" i="28"/>
  <c r="FY7" i="28"/>
  <c r="FY47" i="28"/>
  <c r="FY39" i="28"/>
  <c r="FY36" i="28"/>
  <c r="FY54" i="28"/>
  <c r="FY15" i="28"/>
  <c r="EN3" i="28"/>
  <c r="FH3" i="28" s="1"/>
  <c r="CG3" i="28"/>
  <c r="DM3" i="28"/>
  <c r="AS3" i="28"/>
  <c r="AA62" i="25"/>
  <c r="DR2" i="32"/>
  <c r="DI3" i="28" s="1"/>
  <c r="EL3" i="28"/>
  <c r="EP3" i="28" s="1"/>
  <c r="CB3" i="28"/>
  <c r="BD34" i="28"/>
  <c r="BD47" i="28"/>
  <c r="BD50" i="28"/>
  <c r="BD14" i="28"/>
  <c r="BD18" i="28"/>
  <c r="BD4" i="28"/>
  <c r="BD23" i="28"/>
  <c r="BD35" i="28"/>
  <c r="BD39" i="28"/>
  <c r="BD32" i="28"/>
  <c r="BD52" i="28"/>
  <c r="BD9" i="28"/>
  <c r="BD45" i="28"/>
  <c r="BD43" i="28"/>
  <c r="BD59" i="28"/>
  <c r="BD56" i="28"/>
  <c r="BD7" i="28"/>
  <c r="BD30" i="28"/>
  <c r="BD42" i="28"/>
  <c r="BD55" i="28"/>
  <c r="BD60" i="28"/>
  <c r="BD21" i="28"/>
  <c r="BD37" i="28"/>
  <c r="BD24" i="28"/>
  <c r="BD51" i="28"/>
  <c r="BD20" i="28"/>
  <c r="BD6" i="28"/>
  <c r="BD17" i="28"/>
  <c r="BD19" i="28"/>
  <c r="BD22" i="28"/>
  <c r="BD5" i="28"/>
  <c r="BD38" i="28"/>
  <c r="BD10" i="28"/>
  <c r="BD41" i="28"/>
  <c r="BD58" i="28"/>
  <c r="BD29" i="28"/>
  <c r="BD8" i="28"/>
  <c r="BD33" i="28"/>
  <c r="BD49" i="28"/>
  <c r="BD15" i="28"/>
  <c r="BD53" i="28"/>
  <c r="BD54" i="28"/>
  <c r="BD40" i="28"/>
  <c r="BD36" i="28"/>
  <c r="BD44" i="28"/>
  <c r="BD31" i="28"/>
  <c r="BD13" i="28"/>
  <c r="BD27" i="28"/>
  <c r="BD26" i="28"/>
  <c r="BD48" i="28"/>
  <c r="BD12" i="28"/>
  <c r="BD25" i="28"/>
  <c r="BD46" i="28"/>
  <c r="BD11" i="28"/>
  <c r="BD16" i="28"/>
  <c r="BD28" i="28"/>
  <c r="BD57" i="28"/>
  <c r="FR3" i="28"/>
  <c r="T58" i="25"/>
  <c r="DM2" i="32"/>
  <c r="CJ3" i="28" s="1"/>
  <c r="EK18" i="28"/>
  <c r="EK22" i="28"/>
  <c r="EK4" i="28"/>
  <c r="EK19" i="28"/>
  <c r="EK60" i="28"/>
  <c r="EK23" i="28"/>
  <c r="EK15" i="28"/>
  <c r="EK40" i="28"/>
  <c r="EK41" i="28"/>
  <c r="EK26" i="28"/>
  <c r="EK12" i="28"/>
  <c r="EK24" i="28"/>
  <c r="EK45" i="28"/>
  <c r="EK17" i="28"/>
  <c r="EK28" i="28"/>
  <c r="EK35" i="28"/>
  <c r="EK42" i="28"/>
  <c r="EK27" i="28"/>
  <c r="EK30" i="28"/>
  <c r="EK58" i="28"/>
  <c r="EK38" i="28"/>
  <c r="EK34" i="28"/>
  <c r="EK8" i="28"/>
  <c r="EK25" i="28"/>
  <c r="EK16" i="28"/>
  <c r="EK20" i="28"/>
  <c r="EK10" i="28"/>
  <c r="EK6" i="28"/>
  <c r="EK43" i="28"/>
  <c r="EK59" i="28"/>
  <c r="EK53" i="28"/>
  <c r="EK52" i="28"/>
  <c r="EK54" i="28"/>
  <c r="EK47" i="28"/>
  <c r="EK29" i="28"/>
  <c r="EK51" i="28"/>
  <c r="EK55" i="28"/>
  <c r="EK33" i="28"/>
  <c r="EK50" i="28"/>
  <c r="EK44" i="28"/>
  <c r="EK39" i="28"/>
  <c r="EK56" i="28"/>
  <c r="EK48" i="28"/>
  <c r="EK7" i="28"/>
  <c r="EK5" i="28"/>
  <c r="EK57" i="28"/>
  <c r="EK32" i="28"/>
  <c r="EK46" i="28"/>
  <c r="EK49" i="28"/>
  <c r="EK9" i="28"/>
  <c r="EK21" i="28"/>
  <c r="EK11" i="28"/>
  <c r="EK13" i="28"/>
  <c r="EK36" i="28"/>
  <c r="EK14" i="28"/>
  <c r="EK37" i="28"/>
  <c r="EK31" i="28"/>
  <c r="L54" i="25"/>
  <c r="DH2" i="32"/>
  <c r="BK3" i="28" s="1"/>
  <c r="BH3" i="28"/>
  <c r="DO3" i="28"/>
  <c r="BI3" i="28"/>
  <c r="AY39" i="28"/>
  <c r="AY43" i="28"/>
  <c r="AY21" i="28"/>
  <c r="AY40" i="28"/>
  <c r="AY44" i="28"/>
  <c r="AY59" i="28"/>
  <c r="AY23" i="28"/>
  <c r="AY12" i="28"/>
  <c r="AY55" i="28"/>
  <c r="AY41" i="28"/>
  <c r="AY60" i="28"/>
  <c r="AY5" i="28"/>
  <c r="AY38" i="28"/>
  <c r="AY33" i="28"/>
  <c r="AY45" i="28"/>
  <c r="AY49" i="28"/>
  <c r="AY17" i="28"/>
  <c r="AY19" i="28"/>
  <c r="AY28" i="28"/>
  <c r="AY58" i="28"/>
  <c r="AY48" i="28"/>
  <c r="AY51" i="28"/>
  <c r="AY13" i="28"/>
  <c r="AY16" i="28"/>
  <c r="AY53" i="28"/>
  <c r="AY35" i="28"/>
  <c r="AY27" i="28"/>
  <c r="AY24" i="28"/>
  <c r="AY30" i="28"/>
  <c r="AY26" i="28"/>
  <c r="AY14" i="28"/>
  <c r="AY54" i="28"/>
  <c r="AY15" i="28"/>
  <c r="AY37" i="28"/>
  <c r="AY18" i="28"/>
  <c r="AY10" i="28"/>
  <c r="AY47" i="28"/>
  <c r="AY20" i="28"/>
  <c r="AY29" i="28"/>
  <c r="AY50" i="28"/>
  <c r="AY57" i="28"/>
  <c r="AY52" i="28"/>
  <c r="AY32" i="28"/>
  <c r="AY34" i="28"/>
  <c r="AY56" i="28"/>
  <c r="AY8" i="28"/>
  <c r="AY25" i="28"/>
  <c r="AY36" i="28"/>
  <c r="AY11" i="28"/>
  <c r="AY46" i="28"/>
  <c r="AY6" i="28"/>
  <c r="AY22" i="28"/>
  <c r="AY7" i="28"/>
  <c r="AY42" i="28"/>
  <c r="AY9" i="28"/>
  <c r="AY4" i="28"/>
  <c r="AY31" i="28"/>
  <c r="CW26" i="28"/>
  <c r="CW22" i="28"/>
  <c r="CW23" i="28"/>
  <c r="CW37" i="28"/>
  <c r="CW40" i="28"/>
  <c r="CW17" i="28"/>
  <c r="CW13" i="28"/>
  <c r="CW14" i="28"/>
  <c r="CW25" i="28"/>
  <c r="CW44" i="28"/>
  <c r="CW28" i="28"/>
  <c r="CW34" i="28"/>
  <c r="CW8" i="28"/>
  <c r="CW19" i="28"/>
  <c r="CW47" i="28"/>
  <c r="CW20" i="28"/>
  <c r="CW55" i="28"/>
  <c r="CW45" i="28"/>
  <c r="CW12" i="28"/>
  <c r="CW42" i="28"/>
  <c r="CW18" i="28"/>
  <c r="CW6" i="28"/>
  <c r="CW43" i="28"/>
  <c r="CW5" i="28"/>
  <c r="CW33" i="28"/>
  <c r="CW59" i="28"/>
  <c r="CW60" i="28"/>
  <c r="CW39" i="28"/>
  <c r="CW35" i="28"/>
  <c r="CW41" i="28"/>
  <c r="CW27" i="28"/>
  <c r="CW48" i="28"/>
  <c r="CW52" i="28"/>
  <c r="CW38" i="28"/>
  <c r="CW30" i="28"/>
  <c r="CW31" i="28"/>
  <c r="CW10" i="28"/>
  <c r="CW53" i="28"/>
  <c r="CW7" i="28"/>
  <c r="CW9" i="28"/>
  <c r="CW56" i="28"/>
  <c r="CW57" i="28"/>
  <c r="CW36" i="28"/>
  <c r="CW4" i="28"/>
  <c r="CW58" i="28"/>
  <c r="CW29" i="28"/>
  <c r="CW51" i="28"/>
  <c r="CW24" i="28"/>
  <c r="CW54" i="28"/>
  <c r="CW16" i="28"/>
  <c r="CW50" i="28"/>
  <c r="CW15" i="28"/>
  <c r="CW32" i="28"/>
  <c r="CW11" i="28"/>
  <c r="CW21" i="28"/>
  <c r="CW49" i="28"/>
  <c r="CW46" i="28"/>
  <c r="GI16" i="28"/>
  <c r="GI58" i="28"/>
  <c r="GI53" i="28"/>
  <c r="GI49" i="28"/>
  <c r="GI36" i="28"/>
  <c r="GI40" i="28"/>
  <c r="GI24" i="28"/>
  <c r="GI14" i="28"/>
  <c r="GI48" i="28"/>
  <c r="GI33" i="28"/>
  <c r="GI44" i="28"/>
  <c r="GI28" i="28"/>
  <c r="GI59" i="28"/>
  <c r="GI52" i="28"/>
  <c r="GI45" i="28"/>
  <c r="GI23" i="28"/>
  <c r="GI42" i="28"/>
  <c r="GI55" i="28"/>
  <c r="GI22" i="28"/>
  <c r="GI25" i="28"/>
  <c r="GI7" i="28"/>
  <c r="GI35" i="28"/>
  <c r="GI50" i="28"/>
  <c r="GI13" i="28"/>
  <c r="GI4" i="28"/>
  <c r="GI26" i="28"/>
  <c r="GI27" i="28"/>
  <c r="GI21" i="28"/>
  <c r="GI8" i="28"/>
  <c r="GI37" i="28"/>
  <c r="GI17" i="28"/>
  <c r="GI10" i="28"/>
  <c r="GI51" i="28"/>
  <c r="GI29" i="28"/>
  <c r="GI5" i="28"/>
  <c r="GI19" i="28"/>
  <c r="GI18" i="28"/>
  <c r="GI9" i="28"/>
  <c r="GI15" i="28"/>
  <c r="GI32" i="28"/>
  <c r="GI30" i="28"/>
  <c r="GI57" i="28"/>
  <c r="GI31" i="28"/>
  <c r="GI47" i="28"/>
  <c r="GI43" i="28"/>
  <c r="GI20" i="28"/>
  <c r="GI6" i="28"/>
  <c r="GI38" i="28"/>
  <c r="GI11" i="28"/>
  <c r="GI54" i="28"/>
  <c r="GI41" i="28"/>
  <c r="GI34" i="28"/>
  <c r="GI60" i="28"/>
  <c r="GI46" i="28"/>
  <c r="GI39" i="28"/>
  <c r="GI12" i="28"/>
  <c r="GI56" i="28"/>
  <c r="BJ3" i="28"/>
  <c r="BN3" i="28" s="1"/>
  <c r="AZ3" i="28"/>
  <c r="AM3" i="28"/>
  <c r="X58" i="25"/>
  <c r="Y58" i="25"/>
  <c r="C62" i="25"/>
  <c r="E37" i="19"/>
  <c r="B104" i="25" s="1"/>
  <c r="R50" i="25"/>
  <c r="E13" i="19"/>
  <c r="X105" i="25"/>
  <c r="EL2" i="32" s="1"/>
  <c r="E15" i="19"/>
  <c r="Y50" i="25"/>
  <c r="F71" i="42"/>
  <c r="F60" i="42"/>
  <c r="F66" i="42"/>
  <c r="F86" i="42"/>
  <c r="G53" i="42"/>
  <c r="G79" i="42"/>
  <c r="G65" i="42"/>
  <c r="G92" i="42"/>
  <c r="G58" i="42"/>
  <c r="D64" i="42"/>
  <c r="D99" i="42"/>
  <c r="D70" i="42"/>
  <c r="D78" i="42"/>
  <c r="D91" i="42"/>
  <c r="D85" i="42"/>
  <c r="E60" i="42"/>
  <c r="E71" i="42"/>
  <c r="E66" i="42"/>
  <c r="E86" i="42"/>
  <c r="G78" i="42"/>
  <c r="G99" i="42"/>
  <c r="G91" i="42"/>
  <c r="G85" i="42"/>
  <c r="G64" i="42"/>
  <c r="G70" i="42"/>
  <c r="H66" i="42"/>
  <c r="H60" i="42"/>
  <c r="H86" i="42"/>
  <c r="H71" i="42"/>
  <c r="I60" i="42"/>
  <c r="I86" i="42"/>
  <c r="I71" i="42"/>
  <c r="I66" i="42"/>
  <c r="J91" i="42"/>
  <c r="J85" i="42"/>
  <c r="J64" i="42"/>
  <c r="J70" i="42"/>
  <c r="J78" i="42"/>
  <c r="J99" i="42"/>
  <c r="D65" i="42"/>
  <c r="D53" i="42"/>
  <c r="D92" i="42"/>
  <c r="D58" i="42"/>
  <c r="D79" i="42"/>
  <c r="K67" i="42"/>
  <c r="K72" i="42"/>
  <c r="K80" i="42"/>
  <c r="K94" i="42"/>
  <c r="K100" i="42"/>
  <c r="K87" i="42"/>
  <c r="L58" i="42"/>
  <c r="L92" i="42"/>
  <c r="L65" i="42"/>
  <c r="L53" i="42"/>
  <c r="L79" i="42"/>
  <c r="F78" i="42"/>
  <c r="F99" i="42"/>
  <c r="F91" i="42"/>
  <c r="F85" i="42"/>
  <c r="F64" i="42"/>
  <c r="F70" i="42"/>
  <c r="F79" i="42"/>
  <c r="F58" i="42"/>
  <c r="F92" i="42"/>
  <c r="F65" i="42"/>
  <c r="F53" i="42"/>
  <c r="L64" i="42"/>
  <c r="L70" i="42"/>
  <c r="L78" i="42"/>
  <c r="L99" i="42"/>
  <c r="L91" i="42"/>
  <c r="L85" i="42"/>
  <c r="H65" i="42"/>
  <c r="H79" i="42"/>
  <c r="H92" i="42"/>
  <c r="H53" i="42"/>
  <c r="H58" i="42"/>
  <c r="L86" i="42"/>
  <c r="L71" i="42"/>
  <c r="L60" i="42"/>
  <c r="L66" i="42"/>
  <c r="D71" i="42"/>
  <c r="D66" i="42"/>
  <c r="D86" i="42"/>
  <c r="D60" i="42"/>
  <c r="K59" i="42"/>
  <c r="K93" i="42"/>
  <c r="G66" i="42"/>
  <c r="G60" i="42"/>
  <c r="G86" i="42"/>
  <c r="G71" i="42"/>
  <c r="J86" i="42"/>
  <c r="J60" i="42"/>
  <c r="J66" i="42"/>
  <c r="J71" i="42"/>
  <c r="I91" i="42"/>
  <c r="I85" i="42"/>
  <c r="I64" i="42"/>
  <c r="I70" i="42"/>
  <c r="I99" i="42"/>
  <c r="I78" i="42"/>
  <c r="E49" i="41"/>
  <c r="N20" i="12"/>
  <c r="F84" i="25"/>
  <c r="E59" i="41"/>
  <c r="N20" i="11"/>
  <c r="Q10" i="19"/>
  <c r="P9" i="42"/>
  <c r="Q10" i="41"/>
  <c r="E17" i="41"/>
  <c r="F50" i="25" s="1"/>
  <c r="F89" i="25"/>
  <c r="E15" i="41"/>
  <c r="N19" i="11"/>
  <c r="V9" i="42" s="1"/>
  <c r="F69" i="25"/>
  <c r="N18" i="4"/>
  <c r="N20" i="4"/>
  <c r="J54" i="5"/>
  <c r="K19" i="4" s="1"/>
  <c r="S6" i="42" s="1"/>
  <c r="G54" i="5"/>
  <c r="H19" i="4" s="1"/>
  <c r="L54" i="5"/>
  <c r="M19" i="4" s="1"/>
  <c r="U6" i="42" s="1"/>
  <c r="H54" i="5"/>
  <c r="I19" i="4" s="1"/>
  <c r="Q6" i="42" s="1"/>
  <c r="K54" i="5"/>
  <c r="L19" i="4" s="1"/>
  <c r="T6" i="42" s="1"/>
  <c r="M54" i="5"/>
  <c r="O19" i="4" s="1"/>
  <c r="W6" i="42" s="1"/>
  <c r="G19" i="4"/>
  <c r="O6" i="42" s="1"/>
  <c r="I54" i="5"/>
  <c r="J19" i="4" s="1"/>
  <c r="R6" i="42" s="1"/>
  <c r="F54" i="3"/>
  <c r="J54" i="3" s="1"/>
  <c r="K19" i="1" s="1"/>
  <c r="S5" i="42" s="1"/>
  <c r="F54" i="7"/>
  <c r="I54" i="7" s="1"/>
  <c r="J19" i="6" s="1"/>
  <c r="R7" i="42" s="1"/>
  <c r="CL2" i="32"/>
  <c r="R3" i="28" s="1"/>
  <c r="CZ3" i="28" s="1"/>
  <c r="AK42" i="3"/>
  <c r="AL42" i="3"/>
  <c r="AJ43" i="3"/>
  <c r="F55" i="3"/>
  <c r="I55" i="3" s="1"/>
  <c r="J20" i="1" s="1"/>
  <c r="BW2" i="32"/>
  <c r="C3" i="28" s="1"/>
  <c r="BO3" i="28" s="1"/>
  <c r="BX2" i="32"/>
  <c r="D3" i="28" s="1"/>
  <c r="AL43" i="3"/>
  <c r="N18" i="1"/>
  <c r="AK42" i="7"/>
  <c r="AL42" i="7"/>
  <c r="N19" i="16"/>
  <c r="V12" i="42" s="1"/>
  <c r="F55" i="7"/>
  <c r="AJ43" i="7"/>
  <c r="AL43" i="7"/>
  <c r="AK43" i="7"/>
  <c r="G55" i="17"/>
  <c r="H20" i="16" s="1"/>
  <c r="Q13" i="19" s="1"/>
  <c r="I55" i="17"/>
  <c r="J20" i="16" s="1"/>
  <c r="K55" i="17"/>
  <c r="L20" i="16" s="1"/>
  <c r="H55" i="17"/>
  <c r="I20" i="16" s="1"/>
  <c r="J55" i="17"/>
  <c r="K20" i="16" s="1"/>
  <c r="L55" i="17"/>
  <c r="M20" i="16" s="1"/>
  <c r="G20" i="16"/>
  <c r="M55" i="17"/>
  <c r="O20" i="16" s="1"/>
  <c r="N17" i="1"/>
  <c r="B69" i="25"/>
  <c r="N18" i="16"/>
  <c r="G18" i="6"/>
  <c r="G53" i="7"/>
  <c r="H18" i="6" s="1"/>
  <c r="J53" i="7"/>
  <c r="K18" i="6" s="1"/>
  <c r="L53" i="7"/>
  <c r="M18" i="6" s="1"/>
  <c r="I53" i="7"/>
  <c r="J18" i="6" s="1"/>
  <c r="K53" i="7"/>
  <c r="L18" i="6" s="1"/>
  <c r="H53" i="7"/>
  <c r="I18" i="6" s="1"/>
  <c r="M53" i="7"/>
  <c r="O18" i="6" s="1"/>
  <c r="Q11" i="41" l="1"/>
  <c r="Q11" i="19"/>
  <c r="P10" i="42"/>
  <c r="N19" i="12"/>
  <c r="V10" i="42" s="1"/>
  <c r="T10" i="42"/>
  <c r="AA58" i="25"/>
  <c r="DN2" i="32"/>
  <c r="CO3" i="28" s="1"/>
  <c r="CR36" i="28"/>
  <c r="CR51" i="28"/>
  <c r="CR20" i="28"/>
  <c r="CR48" i="28"/>
  <c r="CR8" i="28"/>
  <c r="CR11" i="28"/>
  <c r="CR15" i="28"/>
  <c r="CR29" i="28"/>
  <c r="CR19" i="28"/>
  <c r="CR52" i="28"/>
  <c r="CR25" i="28"/>
  <c r="CR30" i="28"/>
  <c r="CR9" i="28"/>
  <c r="CR55" i="28"/>
  <c r="CR31" i="28"/>
  <c r="CR34" i="28"/>
  <c r="CR58" i="28"/>
  <c r="CR18" i="28"/>
  <c r="CR10" i="28"/>
  <c r="CR24" i="28"/>
  <c r="CR54" i="28"/>
  <c r="CR6" i="28"/>
  <c r="CR53" i="28"/>
  <c r="CR38" i="28"/>
  <c r="CR12" i="28"/>
  <c r="CR57" i="28"/>
  <c r="CR56" i="28"/>
  <c r="CR46" i="28"/>
  <c r="CR4" i="28"/>
  <c r="CR28" i="28"/>
  <c r="CR13" i="28"/>
  <c r="CR44" i="28"/>
  <c r="CR32" i="28"/>
  <c r="CR33" i="28"/>
  <c r="CR40" i="28"/>
  <c r="CR16" i="28"/>
  <c r="CR43" i="28"/>
  <c r="CR60" i="28"/>
  <c r="CR39" i="28"/>
  <c r="CR14" i="28"/>
  <c r="CR59" i="28"/>
  <c r="CR21" i="28"/>
  <c r="CR27" i="28"/>
  <c r="CR22" i="28"/>
  <c r="CR50" i="28"/>
  <c r="CR49" i="28"/>
  <c r="CR47" i="28"/>
  <c r="CR37" i="28"/>
  <c r="CR26" i="28"/>
  <c r="CR45" i="28"/>
  <c r="CR5" i="28"/>
  <c r="CR35" i="28"/>
  <c r="CR23" i="28"/>
  <c r="CR7" i="28"/>
  <c r="CR42" i="28"/>
  <c r="CR41" i="28"/>
  <c r="CR17" i="28"/>
  <c r="CR3" i="28"/>
  <c r="DQ51" i="28"/>
  <c r="DQ38" i="28"/>
  <c r="DQ44" i="28"/>
  <c r="DQ10" i="28"/>
  <c r="DQ54" i="28"/>
  <c r="DQ59" i="28"/>
  <c r="DQ45" i="28"/>
  <c r="DQ36" i="28"/>
  <c r="DQ4" i="28"/>
  <c r="DQ43" i="28"/>
  <c r="DQ31" i="28"/>
  <c r="DQ19" i="28"/>
  <c r="DQ20" i="28"/>
  <c r="DQ58" i="28"/>
  <c r="DQ7" i="28"/>
  <c r="DQ52" i="28"/>
  <c r="DQ34" i="28"/>
  <c r="DQ47" i="28"/>
  <c r="DQ30" i="28"/>
  <c r="DQ24" i="28"/>
  <c r="DQ9" i="28"/>
  <c r="DQ40" i="28"/>
  <c r="DQ17" i="28"/>
  <c r="DQ56" i="28"/>
  <c r="DQ26" i="28"/>
  <c r="DQ18" i="28"/>
  <c r="DQ48" i="28"/>
  <c r="DQ53" i="28"/>
  <c r="DQ13" i="28"/>
  <c r="DQ46" i="28"/>
  <c r="DQ8" i="28"/>
  <c r="DQ41" i="28"/>
  <c r="DQ55" i="28"/>
  <c r="DQ23" i="28"/>
  <c r="DQ37" i="28"/>
  <c r="DQ60" i="28"/>
  <c r="DQ50" i="28"/>
  <c r="DQ22" i="28"/>
  <c r="DQ11" i="28"/>
  <c r="DQ16" i="28"/>
  <c r="DQ12" i="28"/>
  <c r="DQ29" i="28"/>
  <c r="DQ15" i="28"/>
  <c r="DQ21" i="28"/>
  <c r="DQ33" i="28"/>
  <c r="DQ35" i="28"/>
  <c r="DQ28" i="28"/>
  <c r="DQ5" i="28"/>
  <c r="DQ27" i="28"/>
  <c r="DQ42" i="28"/>
  <c r="DQ32" i="28"/>
  <c r="DQ49" i="28"/>
  <c r="DQ25" i="28"/>
  <c r="DQ57" i="28"/>
  <c r="DQ39" i="28"/>
  <c r="DQ6" i="28"/>
  <c r="DQ14" i="28"/>
  <c r="DK3" i="28"/>
  <c r="ES3" i="28"/>
  <c r="EG3" i="28"/>
  <c r="CL3" i="28"/>
  <c r="CM3" i="28"/>
  <c r="DQ3" i="28"/>
  <c r="BM3" i="28"/>
  <c r="DY3" i="28"/>
  <c r="T50" i="25"/>
  <c r="DE2" i="32"/>
  <c r="AV3" i="28" s="1"/>
  <c r="AA50" i="25"/>
  <c r="DF2" i="32"/>
  <c r="BA3" i="28" s="1"/>
  <c r="EZ46" i="28"/>
  <c r="EZ26" i="28"/>
  <c r="EZ28" i="28"/>
  <c r="EZ31" i="28"/>
  <c r="EZ24" i="28"/>
  <c r="EZ51" i="28"/>
  <c r="EZ8" i="28"/>
  <c r="EZ14" i="28"/>
  <c r="EZ57" i="28"/>
  <c r="EZ21" i="28"/>
  <c r="EZ4" i="28"/>
  <c r="EZ47" i="28"/>
  <c r="EZ60" i="28"/>
  <c r="EZ18" i="28"/>
  <c r="EZ34" i="28"/>
  <c r="EZ48" i="28"/>
  <c r="EZ12" i="28"/>
  <c r="EZ45" i="28"/>
  <c r="EZ38" i="28"/>
  <c r="EZ37" i="28"/>
  <c r="EZ59" i="28"/>
  <c r="EZ33" i="28"/>
  <c r="EZ7" i="28"/>
  <c r="EZ41" i="28"/>
  <c r="EZ9" i="28"/>
  <c r="EZ6" i="28"/>
  <c r="EZ39" i="28"/>
  <c r="EZ35" i="28"/>
  <c r="EZ27" i="28"/>
  <c r="EZ56" i="28"/>
  <c r="EZ23" i="28"/>
  <c r="EZ49" i="28"/>
  <c r="EZ13" i="28"/>
  <c r="EZ40" i="28"/>
  <c r="EZ17" i="28"/>
  <c r="EZ42" i="28"/>
  <c r="EZ20" i="28"/>
  <c r="EZ30" i="28"/>
  <c r="EZ32" i="28"/>
  <c r="EZ53" i="28"/>
  <c r="EZ44" i="28"/>
  <c r="EZ19" i="28"/>
  <c r="EZ16" i="28"/>
  <c r="EZ29" i="28"/>
  <c r="EZ36" i="28"/>
  <c r="EZ52" i="28"/>
  <c r="EZ54" i="28"/>
  <c r="EZ5" i="28"/>
  <c r="EZ50" i="28"/>
  <c r="EZ22" i="28"/>
  <c r="EZ43" i="28"/>
  <c r="EZ15" i="28"/>
  <c r="EZ10" i="28"/>
  <c r="EZ25" i="28"/>
  <c r="EZ58" i="28"/>
  <c r="EZ55" i="28"/>
  <c r="EZ11" i="28"/>
  <c r="E62" i="25"/>
  <c r="DO2" i="32"/>
  <c r="CT3" i="28" s="1"/>
  <c r="BD3" i="28"/>
  <c r="AK3" i="28"/>
  <c r="J50" i="41"/>
  <c r="Q54" i="25"/>
  <c r="J58" i="41"/>
  <c r="M62" i="25"/>
  <c r="DB3" i="28" s="1"/>
  <c r="J12" i="19"/>
  <c r="F74" i="25"/>
  <c r="J16" i="41"/>
  <c r="B50" i="25"/>
  <c r="J16" i="19"/>
  <c r="B89" i="25"/>
  <c r="I77" i="42"/>
  <c r="I50" i="42"/>
  <c r="E99" i="42"/>
  <c r="E78" i="42"/>
  <c r="E91" i="42"/>
  <c r="E85" i="42"/>
  <c r="E64" i="42"/>
  <c r="E70" i="42"/>
  <c r="E65" i="42"/>
  <c r="E53" i="42"/>
  <c r="E58" i="42"/>
  <c r="E79" i="42"/>
  <c r="E92" i="42"/>
  <c r="D77" i="42"/>
  <c r="D50" i="42"/>
  <c r="F77" i="42"/>
  <c r="F50" i="42"/>
  <c r="H77" i="42"/>
  <c r="H50" i="42"/>
  <c r="H84" i="42"/>
  <c r="H49" i="42"/>
  <c r="G77" i="42"/>
  <c r="G50" i="42"/>
  <c r="J77" i="42"/>
  <c r="J50" i="42"/>
  <c r="I79" i="42"/>
  <c r="I92" i="42"/>
  <c r="I58" i="42"/>
  <c r="I65" i="42"/>
  <c r="I53" i="42"/>
  <c r="K53" i="42" s="1"/>
  <c r="K91" i="42"/>
  <c r="K85" i="42"/>
  <c r="K64" i="42"/>
  <c r="K70" i="42"/>
  <c r="K78" i="42"/>
  <c r="K99" i="42"/>
  <c r="L50" i="42"/>
  <c r="L77" i="42"/>
  <c r="K86" i="42"/>
  <c r="K66" i="42"/>
  <c r="K60" i="42"/>
  <c r="K71" i="42"/>
  <c r="G56" i="42"/>
  <c r="G51" i="42"/>
  <c r="G63" i="42"/>
  <c r="K79" i="42"/>
  <c r="K58" i="42"/>
  <c r="K92" i="42"/>
  <c r="K65" i="42"/>
  <c r="Q13" i="41"/>
  <c r="L54" i="7"/>
  <c r="M19" i="6" s="1"/>
  <c r="U7" i="42" s="1"/>
  <c r="J54" i="7"/>
  <c r="K19" i="6" s="1"/>
  <c r="S7" i="42" s="1"/>
  <c r="E21" i="41"/>
  <c r="U50" i="25" s="1"/>
  <c r="G54" i="7"/>
  <c r="H19" i="6" s="1"/>
  <c r="P7" i="42" s="1"/>
  <c r="M54" i="7"/>
  <c r="O19" i="6" s="1"/>
  <c r="W7" i="42" s="1"/>
  <c r="H54" i="7"/>
  <c r="I19" i="6" s="1"/>
  <c r="Q7" i="42" s="1"/>
  <c r="Q7" i="19"/>
  <c r="P6" i="42"/>
  <c r="Q7" i="41"/>
  <c r="G19" i="6"/>
  <c r="O7" i="42" s="1"/>
  <c r="N19" i="4"/>
  <c r="V6" i="42" s="1"/>
  <c r="K77" i="42" s="1"/>
  <c r="K54" i="7"/>
  <c r="L19" i="6" s="1"/>
  <c r="G54" i="3"/>
  <c r="H19" i="1" s="1"/>
  <c r="H54" i="3"/>
  <c r="I19" i="1" s="1"/>
  <c r="Q5" i="42" s="1"/>
  <c r="M54" i="3"/>
  <c r="O19" i="1" s="1"/>
  <c r="W5" i="42" s="1"/>
  <c r="I54" i="3"/>
  <c r="J19" i="1" s="1"/>
  <c r="R5" i="42" s="1"/>
  <c r="L54" i="3"/>
  <c r="M19" i="1" s="1"/>
  <c r="U5" i="42" s="1"/>
  <c r="G19" i="1"/>
  <c r="O5" i="42" s="1"/>
  <c r="K54" i="3"/>
  <c r="L19" i="1" s="1"/>
  <c r="T5" i="42" s="1"/>
  <c r="G20" i="1"/>
  <c r="H55" i="3"/>
  <c r="I20" i="1" s="1"/>
  <c r="G55" i="3"/>
  <c r="H20" i="1" s="1"/>
  <c r="J55" i="3"/>
  <c r="K20" i="1" s="1"/>
  <c r="K55" i="3"/>
  <c r="L20" i="1" s="1"/>
  <c r="CB2" i="32"/>
  <c r="H3" i="28" s="1"/>
  <c r="M55" i="3"/>
  <c r="O20" i="1" s="1"/>
  <c r="L55" i="3"/>
  <c r="M20" i="1" s="1"/>
  <c r="N20" i="16"/>
  <c r="N18" i="6"/>
  <c r="F94" i="25"/>
  <c r="G55" i="7"/>
  <c r="H20" i="6" s="1"/>
  <c r="J55" i="7"/>
  <c r="K20" i="6" s="1"/>
  <c r="L55" i="7"/>
  <c r="M20" i="6" s="1"/>
  <c r="G20" i="6"/>
  <c r="I55" i="7"/>
  <c r="J20" i="6" s="1"/>
  <c r="K55" i="7"/>
  <c r="L20" i="6" s="1"/>
  <c r="H55" i="7"/>
  <c r="I20" i="6" s="1"/>
  <c r="M55" i="7"/>
  <c r="O20" i="6" s="1"/>
  <c r="CQ3" i="28" l="1"/>
  <c r="EI3" i="28"/>
  <c r="FF3" i="28" s="1"/>
  <c r="FJ3" i="28" s="1"/>
  <c r="K50" i="42"/>
  <c r="N91" i="42" a="1"/>
  <c r="X95" i="42" s="1"/>
  <c r="DW3" i="28"/>
  <c r="BC3" i="28"/>
  <c r="EA15" i="28"/>
  <c r="EA23" i="28"/>
  <c r="EA41" i="28"/>
  <c r="EA28" i="28"/>
  <c r="EA49" i="28"/>
  <c r="EA4" i="28"/>
  <c r="EA27" i="28"/>
  <c r="EA30" i="28"/>
  <c r="EA5" i="28"/>
  <c r="EA26" i="28"/>
  <c r="EA9" i="28"/>
  <c r="EA47" i="28"/>
  <c r="EA31" i="28"/>
  <c r="EA58" i="28"/>
  <c r="EA19" i="28"/>
  <c r="EA42" i="28"/>
  <c r="EA25" i="28"/>
  <c r="EA40" i="28"/>
  <c r="EA35" i="28"/>
  <c r="EA56" i="28"/>
  <c r="EA43" i="28"/>
  <c r="EA8" i="28"/>
  <c r="EA60" i="28"/>
  <c r="EA18" i="28"/>
  <c r="EA6" i="28"/>
  <c r="EA44" i="28"/>
  <c r="EA17" i="28"/>
  <c r="EA53" i="28"/>
  <c r="EA39" i="28"/>
  <c r="EA57" i="28"/>
  <c r="EA32" i="28"/>
  <c r="EA21" i="28"/>
  <c r="EA46" i="28"/>
  <c r="EA7" i="28"/>
  <c r="EA11" i="28"/>
  <c r="EA13" i="28"/>
  <c r="EA54" i="28"/>
  <c r="EA45" i="28"/>
  <c r="EA22" i="28"/>
  <c r="EA37" i="28"/>
  <c r="EA29" i="28"/>
  <c r="EA34" i="28"/>
  <c r="EA52" i="28"/>
  <c r="EA48" i="28"/>
  <c r="EA10" i="28"/>
  <c r="EA24" i="28"/>
  <c r="EA33" i="28"/>
  <c r="EA59" i="28"/>
  <c r="EA36" i="28"/>
  <c r="EA51" i="28"/>
  <c r="EA50" i="28"/>
  <c r="EA16" i="28"/>
  <c r="EA38" i="28"/>
  <c r="EA55" i="28"/>
  <c r="EA14" i="28"/>
  <c r="EA12" i="28"/>
  <c r="EA20" i="28"/>
  <c r="AX3" i="28"/>
  <c r="N98" i="42" a="1"/>
  <c r="X100" i="42" s="1"/>
  <c r="EV3" i="28"/>
  <c r="EZ3" i="28" s="1"/>
  <c r="CV3" i="28"/>
  <c r="CW3" i="28"/>
  <c r="AO52" i="28" a="1"/>
  <c r="AO60" i="28" a="1"/>
  <c r="AO13" i="28" a="1"/>
  <c r="AO57" i="28" a="1"/>
  <c r="AO50" i="28" a="1"/>
  <c r="AO24" i="28" a="1"/>
  <c r="AO28" i="28" a="1"/>
  <c r="AO42" i="28" a="1"/>
  <c r="AO6" i="28" a="1"/>
  <c r="AO17" i="28" a="1"/>
  <c r="AO34" i="28" a="1"/>
  <c r="AO32" i="28" a="1"/>
  <c r="AO46" i="28" a="1"/>
  <c r="AO39" i="28" a="1"/>
  <c r="AO12" i="28" a="1"/>
  <c r="AO41" i="28" a="1"/>
  <c r="AO59" i="28" a="1"/>
  <c r="AO44" i="28" a="1"/>
  <c r="AO30" i="28" a="1"/>
  <c r="AO18" i="28" a="1"/>
  <c r="AO22" i="28" a="1"/>
  <c r="AO4" i="28" a="1"/>
  <c r="AO23" i="28" a="1"/>
  <c r="AO53" i="28" a="1"/>
  <c r="AO15" i="28" a="1"/>
  <c r="AO48" i="28" a="1"/>
  <c r="AO35" i="28" a="1"/>
  <c r="AO55" i="28" a="1"/>
  <c r="AO10" i="28" a="1"/>
  <c r="AO26" i="28" a="1"/>
  <c r="AO49" i="28" a="1"/>
  <c r="AO27" i="28" a="1"/>
  <c r="AO43" i="28" a="1"/>
  <c r="AO45" i="28" a="1"/>
  <c r="AO8" i="28" a="1"/>
  <c r="AO37" i="28" a="1"/>
  <c r="AO9" i="28" a="1"/>
  <c r="AO25" i="28" a="1"/>
  <c r="AO21" i="28" a="1"/>
  <c r="AO16" i="28" a="1"/>
  <c r="AO19" i="28" a="1"/>
  <c r="AO36" i="28" a="1"/>
  <c r="AO14" i="28" a="1"/>
  <c r="AO29" i="28" a="1"/>
  <c r="AO40" i="28" a="1"/>
  <c r="AO5" i="28" a="1"/>
  <c r="AO54" i="28" a="1"/>
  <c r="AO20" i="28" a="1"/>
  <c r="AO11" i="28" a="1"/>
  <c r="AO7" i="28" a="1"/>
  <c r="AO47" i="28" a="1"/>
  <c r="AO33" i="28" a="1"/>
  <c r="AO38" i="28" a="1"/>
  <c r="AO31" i="28" a="1"/>
  <c r="AO58" i="28" a="1"/>
  <c r="AO51" i="28" a="1"/>
  <c r="AO56" i="28" a="1"/>
  <c r="BS44" i="28"/>
  <c r="BS4" i="28"/>
  <c r="BS20" i="28"/>
  <c r="BS29" i="28"/>
  <c r="BS56" i="28"/>
  <c r="BS21" i="28"/>
  <c r="BS51" i="28"/>
  <c r="BS10" i="28"/>
  <c r="BS26" i="28"/>
  <c r="BS52" i="28"/>
  <c r="BS58" i="28"/>
  <c r="BS40" i="28"/>
  <c r="BS47" i="28"/>
  <c r="BS46" i="28"/>
  <c r="BS45" i="28"/>
  <c r="BS38" i="28"/>
  <c r="BS32" i="28"/>
  <c r="BS41" i="28"/>
  <c r="BS25" i="28"/>
  <c r="BS24" i="28"/>
  <c r="BS43" i="28"/>
  <c r="BS48" i="28"/>
  <c r="BS33" i="28"/>
  <c r="BS28" i="28"/>
  <c r="BS14" i="28"/>
  <c r="BS39" i="28"/>
  <c r="BS57" i="28"/>
  <c r="BS8" i="28"/>
  <c r="BS7" i="28"/>
  <c r="BS34" i="28"/>
  <c r="BS31" i="28"/>
  <c r="BS22" i="28"/>
  <c r="BS59" i="28"/>
  <c r="BS30" i="28"/>
  <c r="BS53" i="28"/>
  <c r="BS60" i="28"/>
  <c r="BS13" i="28"/>
  <c r="BS35" i="28"/>
  <c r="BS17" i="28"/>
  <c r="BS18" i="28"/>
  <c r="BS54" i="28"/>
  <c r="BS16" i="28"/>
  <c r="BS23" i="28"/>
  <c r="BS12" i="28"/>
  <c r="BS15" i="28"/>
  <c r="BS42" i="28"/>
  <c r="BS55" i="28"/>
  <c r="BS50" i="28"/>
  <c r="BS9" i="28"/>
  <c r="BS5" i="28"/>
  <c r="BS6" i="28"/>
  <c r="BS37" i="28"/>
  <c r="BS49" i="28"/>
  <c r="BS11" i="28"/>
  <c r="BS19" i="28"/>
  <c r="BS27" i="28"/>
  <c r="BS36" i="28"/>
  <c r="N70" i="42" a="1"/>
  <c r="X73" i="42" s="1"/>
  <c r="AW3" i="28"/>
  <c r="AY3" i="28" s="1"/>
  <c r="E15" i="20"/>
  <c r="J16" i="20" s="1"/>
  <c r="I91" i="25"/>
  <c r="E11" i="19"/>
  <c r="B74" i="25" s="1"/>
  <c r="C50" i="25"/>
  <c r="E9" i="20"/>
  <c r="M71" i="25"/>
  <c r="J62" i="25"/>
  <c r="E33" i="19"/>
  <c r="E19" i="19"/>
  <c r="R54" i="25"/>
  <c r="F56" i="42"/>
  <c r="F51" i="42"/>
  <c r="F63" i="42"/>
  <c r="L49" i="42"/>
  <c r="L84" i="42"/>
  <c r="L56" i="42"/>
  <c r="L63" i="42"/>
  <c r="L51" i="42"/>
  <c r="F49" i="42"/>
  <c r="F84" i="42"/>
  <c r="E56" i="42"/>
  <c r="E51" i="42"/>
  <c r="E63" i="42"/>
  <c r="G84" i="42"/>
  <c r="G49" i="42"/>
  <c r="H56" i="42"/>
  <c r="H51" i="42"/>
  <c r="H63" i="42"/>
  <c r="J51" i="42"/>
  <c r="J63" i="42"/>
  <c r="J56" i="42"/>
  <c r="D51" i="42"/>
  <c r="D56" i="42"/>
  <c r="D63" i="42"/>
  <c r="I49" i="42"/>
  <c r="I84" i="42"/>
  <c r="D84" i="42"/>
  <c r="D49" i="42"/>
  <c r="E77" i="42"/>
  <c r="N77" i="42" s="1" a="1"/>
  <c r="E50" i="42"/>
  <c r="J49" i="42"/>
  <c r="J84" i="42"/>
  <c r="Q8" i="19"/>
  <c r="Q8" i="41"/>
  <c r="N19" i="6"/>
  <c r="V7" i="42" s="1"/>
  <c r="T7" i="42"/>
  <c r="P5" i="42"/>
  <c r="Q6" i="41"/>
  <c r="Q6" i="19"/>
  <c r="FW3" i="28"/>
  <c r="N19" i="1"/>
  <c r="V5" i="42" s="1"/>
  <c r="K84" i="42" s="1"/>
  <c r="N20" i="1"/>
  <c r="N20" i="6"/>
  <c r="DT3" i="28" l="1"/>
  <c r="FC3" i="28" s="1"/>
  <c r="EK3" i="28"/>
  <c r="L62" i="25"/>
  <c r="DP2" i="32"/>
  <c r="CY3" i="28" s="1"/>
  <c r="X93" i="42"/>
  <c r="X94" i="42"/>
  <c r="X91" i="42" s="1"/>
  <c r="X92" i="42"/>
  <c r="X99" i="42"/>
  <c r="X101" i="42"/>
  <c r="X102" i="42"/>
  <c r="Z98" i="42" s="1"/>
  <c r="FO46" i="28"/>
  <c r="FO19" i="28"/>
  <c r="FO27" i="28"/>
  <c r="FO10" i="28"/>
  <c r="FO40" i="28"/>
  <c r="FO57" i="28"/>
  <c r="FO16" i="28"/>
  <c r="FO4" i="28"/>
  <c r="FO36" i="28"/>
  <c r="FO28" i="28"/>
  <c r="FO24" i="28"/>
  <c r="FO60" i="28"/>
  <c r="FO58" i="28"/>
  <c r="FO54" i="28"/>
  <c r="FO12" i="28"/>
  <c r="FO13" i="28"/>
  <c r="FO42" i="28"/>
  <c r="FO23" i="28"/>
  <c r="FO32" i="28"/>
  <c r="FO29" i="28"/>
  <c r="FO59" i="28"/>
  <c r="FO38" i="28"/>
  <c r="FO11" i="28"/>
  <c r="FO25" i="28"/>
  <c r="FO22" i="28"/>
  <c r="FO30" i="28"/>
  <c r="FO49" i="28"/>
  <c r="FO43" i="28"/>
  <c r="FO21" i="28"/>
  <c r="FO31" i="28"/>
  <c r="FO45" i="28"/>
  <c r="FO44" i="28"/>
  <c r="FO39" i="28"/>
  <c r="FO15" i="28"/>
  <c r="FO47" i="28"/>
  <c r="FO6" i="28"/>
  <c r="FO51" i="28"/>
  <c r="FO55" i="28"/>
  <c r="FO9" i="28"/>
  <c r="FO53" i="28"/>
  <c r="FO52" i="28"/>
  <c r="FO48" i="28"/>
  <c r="FO7" i="28"/>
  <c r="FO50" i="28"/>
  <c r="FO35" i="28"/>
  <c r="FO8" i="28"/>
  <c r="FO33" i="28"/>
  <c r="FO26" i="28"/>
  <c r="FO20" i="28"/>
  <c r="FO34" i="28"/>
  <c r="FO56" i="28"/>
  <c r="FO18" i="28"/>
  <c r="FO41" i="28"/>
  <c r="FO14" i="28"/>
  <c r="FO17" i="28"/>
  <c r="FO5" i="28"/>
  <c r="FO37" i="28"/>
  <c r="FK3" i="28"/>
  <c r="EA3" i="28"/>
  <c r="X74" i="42"/>
  <c r="DV18" i="28"/>
  <c r="DV17" i="28"/>
  <c r="DV7" i="28"/>
  <c r="DV31" i="28"/>
  <c r="DV16" i="28"/>
  <c r="DV33" i="28"/>
  <c r="DV6" i="28"/>
  <c r="DV40" i="28"/>
  <c r="DV57" i="28"/>
  <c r="DV59" i="28"/>
  <c r="DV28" i="28"/>
  <c r="DV54" i="28"/>
  <c r="DV9" i="28"/>
  <c r="DV24" i="28"/>
  <c r="DV43" i="28"/>
  <c r="DV49" i="28"/>
  <c r="DV58" i="28"/>
  <c r="DV55" i="28"/>
  <c r="DV15" i="28"/>
  <c r="DV52" i="28"/>
  <c r="DV22" i="28"/>
  <c r="DV32" i="28"/>
  <c r="DV53" i="28"/>
  <c r="DV46" i="28"/>
  <c r="DV50" i="28"/>
  <c r="DV23" i="28"/>
  <c r="DV42" i="28"/>
  <c r="DV25" i="28"/>
  <c r="DV10" i="28"/>
  <c r="DV29" i="28"/>
  <c r="DV27" i="28"/>
  <c r="DV51" i="28"/>
  <c r="DV12" i="28"/>
  <c r="DV30" i="28"/>
  <c r="DV4" i="28"/>
  <c r="DV11" i="28"/>
  <c r="DV39" i="28"/>
  <c r="DV8" i="28"/>
  <c r="DV5" i="28"/>
  <c r="DV13" i="28"/>
  <c r="DV21" i="28"/>
  <c r="DV41" i="28"/>
  <c r="DV35" i="28"/>
  <c r="DV19" i="28"/>
  <c r="DV20" i="28"/>
  <c r="DV37" i="28"/>
  <c r="DV26" i="28"/>
  <c r="DV47" i="28"/>
  <c r="DV45" i="28"/>
  <c r="DV48" i="28"/>
  <c r="DV44" i="28"/>
  <c r="DV56" i="28"/>
  <c r="DV60" i="28"/>
  <c r="DV36" i="28"/>
  <c r="DV38" i="28"/>
  <c r="DV14" i="28"/>
  <c r="DV34" i="28"/>
  <c r="X71" i="42"/>
  <c r="X72" i="42"/>
  <c r="Z70" i="42" s="1"/>
  <c r="E50" i="25"/>
  <c r="DC2" i="32"/>
  <c r="AL3" i="28" s="1"/>
  <c r="T54" i="25"/>
  <c r="DI2" i="32"/>
  <c r="BP3" i="28" s="1"/>
  <c r="E11" i="21"/>
  <c r="J12" i="21" s="1"/>
  <c r="Q96" i="25"/>
  <c r="J20" i="19"/>
  <c r="B94" i="25"/>
  <c r="J34" i="19"/>
  <c r="B99" i="25"/>
  <c r="N22" i="42" a="1"/>
  <c r="X81" i="42"/>
  <c r="X78" i="42"/>
  <c r="X79" i="42"/>
  <c r="X77" i="42" s="1"/>
  <c r="X80" i="42"/>
  <c r="E84" i="42"/>
  <c r="N84" i="42" s="1" a="1"/>
  <c r="E49" i="42"/>
  <c r="I51" i="42"/>
  <c r="K51" i="42" s="1"/>
  <c r="I63" i="42"/>
  <c r="I56" i="42"/>
  <c r="K63" i="42"/>
  <c r="K56" i="42"/>
  <c r="K49" i="42"/>
  <c r="GE3" i="28"/>
  <c r="EQ3" i="28" l="1"/>
  <c r="DA3" i="28"/>
  <c r="EU9" i="28"/>
  <c r="EU12" i="28"/>
  <c r="EU35" i="28"/>
  <c r="EU39" i="28"/>
  <c r="EU49" i="28"/>
  <c r="EU38" i="28"/>
  <c r="EU30" i="28"/>
  <c r="EU21" i="28"/>
  <c r="EU51" i="28"/>
  <c r="EU25" i="28"/>
  <c r="EU33" i="28"/>
  <c r="EU42" i="28"/>
  <c r="EU36" i="28"/>
  <c r="EU5" i="28"/>
  <c r="EU58" i="28"/>
  <c r="EU48" i="28"/>
  <c r="EU16" i="28"/>
  <c r="EU17" i="28"/>
  <c r="EU56" i="28"/>
  <c r="EU15" i="28"/>
  <c r="EU46" i="28"/>
  <c r="EU24" i="28"/>
  <c r="EU44" i="28"/>
  <c r="EU28" i="28"/>
  <c r="EU10" i="28"/>
  <c r="EU54" i="28"/>
  <c r="EU59" i="28"/>
  <c r="EU27" i="28"/>
  <c r="EU55" i="28"/>
  <c r="EU52" i="28"/>
  <c r="EU11" i="28"/>
  <c r="EU8" i="28"/>
  <c r="EU29" i="28"/>
  <c r="EU43" i="28"/>
  <c r="EU20" i="28"/>
  <c r="EU60" i="28"/>
  <c r="EU50" i="28"/>
  <c r="EU47" i="28"/>
  <c r="EU14" i="28"/>
  <c r="EU19" i="28"/>
  <c r="EU22" i="28"/>
  <c r="EU4" i="28"/>
  <c r="EU32" i="28"/>
  <c r="EU34" i="28"/>
  <c r="EU26" i="28"/>
  <c r="EU23" i="28"/>
  <c r="EU53" i="28"/>
  <c r="EU18" i="28"/>
  <c r="EU7" i="28"/>
  <c r="EU37" i="28"/>
  <c r="EU13" i="28"/>
  <c r="EU41" i="28"/>
  <c r="EU31" i="28"/>
  <c r="EU45" i="28"/>
  <c r="EU40" i="28"/>
  <c r="EU57" i="28"/>
  <c r="EU6" i="28"/>
  <c r="X98" i="42"/>
  <c r="N63" i="42" a="1"/>
  <c r="X64" i="42" s="1"/>
  <c r="X70" i="42"/>
  <c r="EF5" i="28"/>
  <c r="EF30" i="28"/>
  <c r="EF44" i="28"/>
  <c r="EF32" i="28"/>
  <c r="EF23" i="28"/>
  <c r="EF38" i="28"/>
  <c r="EF24" i="28"/>
  <c r="EF58" i="28"/>
  <c r="EF42" i="28"/>
  <c r="EF25" i="28"/>
  <c r="EF29" i="28"/>
  <c r="EF48" i="28"/>
  <c r="EF11" i="28"/>
  <c r="EF28" i="28"/>
  <c r="EF34" i="28"/>
  <c r="EF4" i="28"/>
  <c r="EF13" i="28"/>
  <c r="EF16" i="28"/>
  <c r="EF6" i="28"/>
  <c r="EF40" i="28"/>
  <c r="EF60" i="28"/>
  <c r="EF10" i="28"/>
  <c r="EF8" i="28"/>
  <c r="EF54" i="28"/>
  <c r="EF26" i="28"/>
  <c r="EF36" i="28"/>
  <c r="EF39" i="28"/>
  <c r="EF49" i="28"/>
  <c r="EF15" i="28"/>
  <c r="EF47" i="28"/>
  <c r="EF46" i="28"/>
  <c r="EF35" i="28"/>
  <c r="EF19" i="28"/>
  <c r="EF20" i="28"/>
  <c r="EF59" i="28"/>
  <c r="EF41" i="28"/>
  <c r="EF57" i="28"/>
  <c r="EF31" i="28"/>
  <c r="EF51" i="28"/>
  <c r="EF22" i="28"/>
  <c r="EF27" i="28"/>
  <c r="EF56" i="28"/>
  <c r="EF21" i="28"/>
  <c r="EF33" i="28"/>
  <c r="EF55" i="28"/>
  <c r="EF12" i="28"/>
  <c r="EF52" i="28"/>
  <c r="EF37" i="28"/>
  <c r="EF50" i="28"/>
  <c r="EF7" i="28"/>
  <c r="EF45" i="28"/>
  <c r="EF17" i="28"/>
  <c r="EF9" i="28"/>
  <c r="EF43" i="28"/>
  <c r="EF53" i="28"/>
  <c r="EF18" i="28"/>
  <c r="EF14" i="28"/>
  <c r="GD20" i="28"/>
  <c r="GD50" i="28"/>
  <c r="GD12" i="28"/>
  <c r="GD37" i="28"/>
  <c r="GD41" i="28"/>
  <c r="GD22" i="28"/>
  <c r="GD7" i="28"/>
  <c r="GD49" i="28"/>
  <c r="GD58" i="28"/>
  <c r="GD60" i="28"/>
  <c r="GD30" i="28"/>
  <c r="GD9" i="28"/>
  <c r="GD21" i="28"/>
  <c r="GD33" i="28"/>
  <c r="GD55" i="28"/>
  <c r="GD24" i="28"/>
  <c r="GD32" i="28"/>
  <c r="GD27" i="28"/>
  <c r="GD52" i="28"/>
  <c r="GD29" i="28"/>
  <c r="GD6" i="28"/>
  <c r="GD38" i="28"/>
  <c r="GD54" i="28"/>
  <c r="GD10" i="28"/>
  <c r="GD57" i="28"/>
  <c r="GD17" i="28"/>
  <c r="GD59" i="28"/>
  <c r="GD31" i="28"/>
  <c r="GD28" i="28"/>
  <c r="GD47" i="28"/>
  <c r="GD53" i="28"/>
  <c r="GD16" i="28"/>
  <c r="GD8" i="28"/>
  <c r="GD44" i="28"/>
  <c r="GD43" i="28"/>
  <c r="GD26" i="28"/>
  <c r="GD18" i="28"/>
  <c r="GD48" i="28"/>
  <c r="GD51" i="28"/>
  <c r="GD25" i="28"/>
  <c r="GD35" i="28"/>
  <c r="GD39" i="28"/>
  <c r="GD19" i="28"/>
  <c r="GD13" i="28"/>
  <c r="GD5" i="28"/>
  <c r="GD36" i="28"/>
  <c r="GD11" i="28"/>
  <c r="GD42" i="28"/>
  <c r="GD34" i="28"/>
  <c r="GD23" i="28"/>
  <c r="GD4" i="28"/>
  <c r="GD14" i="28"/>
  <c r="GD15" i="28"/>
  <c r="GD46" i="28"/>
  <c r="GD45" i="28"/>
  <c r="GD40" i="28"/>
  <c r="GD56" i="28"/>
  <c r="EB3" i="28"/>
  <c r="BR3" i="28"/>
  <c r="BS3" i="28"/>
  <c r="AI28" i="28"/>
  <c r="AJ28" i="28" s="1"/>
  <c r="AI4" i="28"/>
  <c r="AJ4" i="28" s="1"/>
  <c r="AI54" i="28"/>
  <c r="AJ54" i="28" s="1"/>
  <c r="AI52" i="28"/>
  <c r="AJ52" i="28" s="1"/>
  <c r="AI36" i="28"/>
  <c r="AJ36" i="28" s="1"/>
  <c r="AI40" i="28"/>
  <c r="AJ40" i="28" s="1"/>
  <c r="AI11" i="28"/>
  <c r="AJ11" i="28" s="1"/>
  <c r="AI60" i="28"/>
  <c r="AJ60" i="28" s="1"/>
  <c r="AI44" i="28"/>
  <c r="AJ44" i="28" s="1"/>
  <c r="AI22" i="28"/>
  <c r="AJ22" i="28" s="1"/>
  <c r="AI7" i="28"/>
  <c r="AJ7" i="28" s="1"/>
  <c r="AI43" i="28"/>
  <c r="AJ43" i="28" s="1"/>
  <c r="AI10" i="28"/>
  <c r="AJ10" i="28" s="1"/>
  <c r="AI57" i="28"/>
  <c r="AJ57" i="28" s="1"/>
  <c r="AI42" i="28"/>
  <c r="AJ42" i="28" s="1"/>
  <c r="AI33" i="28"/>
  <c r="AJ33" i="28" s="1"/>
  <c r="AI48" i="28"/>
  <c r="AJ48" i="28" s="1"/>
  <c r="AI32" i="28"/>
  <c r="AJ32" i="28" s="1"/>
  <c r="AI5" i="28"/>
  <c r="AJ5" i="28" s="1"/>
  <c r="AI21" i="28"/>
  <c r="AJ21" i="28" s="1"/>
  <c r="AI13" i="28"/>
  <c r="AJ13" i="28" s="1"/>
  <c r="AI31" i="28"/>
  <c r="AJ31" i="28" s="1"/>
  <c r="AI20" i="28"/>
  <c r="AJ20" i="28" s="1"/>
  <c r="AI50" i="28"/>
  <c r="AJ50" i="28" s="1"/>
  <c r="AI49" i="28"/>
  <c r="AJ49" i="28" s="1"/>
  <c r="AI14" i="28"/>
  <c r="AJ14" i="28" s="1"/>
  <c r="AI3" i="28"/>
  <c r="AJ3" i="28" s="1"/>
  <c r="AI29" i="28"/>
  <c r="AJ29" i="28" s="1"/>
  <c r="AI55" i="28"/>
  <c r="AJ55" i="28" s="1"/>
  <c r="AI38" i="28"/>
  <c r="AJ38" i="28" s="1"/>
  <c r="AI35" i="28"/>
  <c r="AJ35" i="28" s="1"/>
  <c r="AI24" i="28"/>
  <c r="AJ24" i="28" s="1"/>
  <c r="AI30" i="28"/>
  <c r="AJ30" i="28" s="1"/>
  <c r="AI25" i="28"/>
  <c r="AJ25" i="28" s="1"/>
  <c r="AI26" i="28"/>
  <c r="AJ26" i="28" s="1"/>
  <c r="AI37" i="28"/>
  <c r="AJ37" i="28" s="1"/>
  <c r="AI6" i="28"/>
  <c r="AJ6" i="28" s="1"/>
  <c r="AI59" i="28"/>
  <c r="AJ59" i="28" s="1"/>
  <c r="AI46" i="28"/>
  <c r="AJ46" i="28" s="1"/>
  <c r="AI34" i="28"/>
  <c r="AJ34" i="28" s="1"/>
  <c r="AI16" i="28"/>
  <c r="AJ16" i="28" s="1"/>
  <c r="AI17" i="28"/>
  <c r="AJ17" i="28" s="1"/>
  <c r="AI58" i="28"/>
  <c r="AJ58" i="28" s="1"/>
  <c r="AI56" i="28"/>
  <c r="AJ56" i="28" s="1"/>
  <c r="AI27" i="28"/>
  <c r="AJ27" i="28" s="1"/>
  <c r="AI39" i="28"/>
  <c r="AJ39" i="28" s="1"/>
  <c r="AI8" i="28"/>
  <c r="AJ8" i="28" s="1"/>
  <c r="AI23" i="28"/>
  <c r="AJ23" i="28" s="1"/>
  <c r="AI51" i="28"/>
  <c r="AJ51" i="28" s="1"/>
  <c r="AI53" i="28"/>
  <c r="AJ53" i="28" s="1"/>
  <c r="AI41" i="28"/>
  <c r="AJ41" i="28" s="1"/>
  <c r="AI15" i="28"/>
  <c r="AJ15" i="28" s="1"/>
  <c r="AI18" i="28"/>
  <c r="AJ18" i="28" s="1"/>
  <c r="AI9" i="28"/>
  <c r="AJ9" i="28" s="1"/>
  <c r="AI47" i="28"/>
  <c r="AJ47" i="28" s="1"/>
  <c r="AI45" i="28"/>
  <c r="AJ45" i="28" s="1"/>
  <c r="AI12" i="28"/>
  <c r="AJ12" i="28" s="1"/>
  <c r="AI19" i="28"/>
  <c r="AJ19" i="28" s="1"/>
  <c r="DR3" i="28"/>
  <c r="DV3" i="28" s="1"/>
  <c r="AN3" i="28"/>
  <c r="AO3" i="28" a="1"/>
  <c r="E19" i="20"/>
  <c r="J20" i="20" s="1"/>
  <c r="I101" i="25"/>
  <c r="MS13" i="28"/>
  <c r="MS14" i="28"/>
  <c r="MS15" i="28"/>
  <c r="MS10" i="28"/>
  <c r="MS16" i="28"/>
  <c r="MS17" i="28"/>
  <c r="MS11" i="28"/>
  <c r="MS12" i="28"/>
  <c r="E17" i="20"/>
  <c r="M91" i="25"/>
  <c r="E17" i="22"/>
  <c r="D42" i="42"/>
  <c r="D30" i="42"/>
  <c r="D33" i="42"/>
  <c r="C30" i="42"/>
  <c r="D43" i="42"/>
  <c r="C33" i="42"/>
  <c r="D32" i="42"/>
  <c r="C31" i="42"/>
  <c r="C32" i="42"/>
  <c r="D41" i="42"/>
  <c r="D31" i="42"/>
  <c r="D40" i="42"/>
  <c r="N56" i="42" a="1"/>
  <c r="X56" i="42" s="1"/>
  <c r="N49" i="42" a="1"/>
  <c r="X49" i="42" s="1"/>
  <c r="X84" i="42" s="1"/>
  <c r="X88" i="42"/>
  <c r="X87" i="42"/>
  <c r="X86" i="42"/>
  <c r="X85" i="42"/>
  <c r="GR3" i="28"/>
  <c r="X99" i="25"/>
  <c r="GK3" i="28"/>
  <c r="FP3" i="28" l="1"/>
  <c r="GB3" i="28" s="1"/>
  <c r="GG3" i="28" s="1"/>
  <c r="GQ3" i="28" s="1"/>
  <c r="EU3" i="28"/>
  <c r="FT4" i="28"/>
  <c r="FT14" i="28"/>
  <c r="FT12" i="28"/>
  <c r="FT35" i="28"/>
  <c r="FT58" i="28"/>
  <c r="FT33" i="28"/>
  <c r="FT54" i="28"/>
  <c r="FT8" i="28"/>
  <c r="FT57" i="28"/>
  <c r="FT53" i="28"/>
  <c r="FT52" i="28"/>
  <c r="FT47" i="28"/>
  <c r="FT50" i="28"/>
  <c r="FT28" i="28"/>
  <c r="FT24" i="28"/>
  <c r="FT11" i="28"/>
  <c r="FT32" i="28"/>
  <c r="FT46" i="28"/>
  <c r="FT29" i="28"/>
  <c r="FT48" i="28"/>
  <c r="FT9" i="28"/>
  <c r="FT15" i="28"/>
  <c r="FT21" i="28"/>
  <c r="FT22" i="28"/>
  <c r="FT42" i="28"/>
  <c r="FT51" i="28"/>
  <c r="FT19" i="28"/>
  <c r="FT39" i="28"/>
  <c r="FT5" i="28"/>
  <c r="FT13" i="28"/>
  <c r="FT20" i="28"/>
  <c r="FT10" i="28"/>
  <c r="FT6" i="28"/>
  <c r="FT41" i="28"/>
  <c r="FT30" i="28"/>
  <c r="FT34" i="28"/>
  <c r="FT25" i="28"/>
  <c r="FT40" i="28"/>
  <c r="FT31" i="28"/>
  <c r="FT17" i="28"/>
  <c r="FT36" i="28"/>
  <c r="FT16" i="28"/>
  <c r="FT44" i="28"/>
  <c r="FT23" i="28"/>
  <c r="FT38" i="28"/>
  <c r="FT43" i="28"/>
  <c r="FT56" i="28"/>
  <c r="FT55" i="28"/>
  <c r="FT27" i="28"/>
  <c r="FT7" i="28"/>
  <c r="FT60" i="28"/>
  <c r="FT45" i="28"/>
  <c r="FT37" i="28"/>
  <c r="FT59" i="28"/>
  <c r="FT49" i="28"/>
  <c r="FT18" i="28"/>
  <c r="FT26" i="28"/>
  <c r="X67" i="42"/>
  <c r="X66" i="42"/>
  <c r="X63" i="42" s="1"/>
  <c r="X65" i="42"/>
  <c r="EF3" i="28"/>
  <c r="FM3" i="28"/>
  <c r="E13" i="21"/>
  <c r="E10" i="22" s="1"/>
  <c r="U96" i="25"/>
  <c r="AB84" i="25"/>
  <c r="J16" i="22"/>
  <c r="X58" i="42"/>
  <c r="X60" i="42"/>
  <c r="X57" i="42"/>
  <c r="X59" i="42"/>
  <c r="X51" i="42"/>
  <c r="X52" i="42"/>
  <c r="X53" i="42"/>
  <c r="M51" i="42"/>
  <c r="X50" i="42"/>
  <c r="M84" i="42"/>
  <c r="M88" i="42"/>
  <c r="M56" i="42"/>
  <c r="M87" i="42"/>
  <c r="M71" i="42"/>
  <c r="M53" i="42"/>
  <c r="M66" i="42"/>
  <c r="M86" i="42"/>
  <c r="M70" i="42"/>
  <c r="M52" i="42"/>
  <c r="M100" i="42"/>
  <c r="M49" i="42"/>
  <c r="M50" i="42"/>
  <c r="M98" i="42"/>
  <c r="M80" i="42"/>
  <c r="M64" i="42"/>
  <c r="M63" i="42"/>
  <c r="M59" i="42"/>
  <c r="M79" i="42"/>
  <c r="M99" i="42"/>
  <c r="M58" i="42"/>
  <c r="M92" i="42"/>
  <c r="M72" i="42"/>
  <c r="M67" i="42"/>
  <c r="M102" i="42"/>
  <c r="M91" i="42"/>
  <c r="M78" i="42"/>
  <c r="M65" i="42"/>
  <c r="M94" i="42"/>
  <c r="M81" i="42"/>
  <c r="M60" i="42"/>
  <c r="M93" i="42"/>
  <c r="M101" i="42"/>
  <c r="M74" i="42"/>
  <c r="M57" i="42"/>
  <c r="M77" i="42"/>
  <c r="M95" i="42"/>
  <c r="M73" i="42"/>
  <c r="M85" i="42"/>
  <c r="GM3" i="28"/>
  <c r="EJ2" i="32"/>
  <c r="FT3" i="28" l="1"/>
  <c r="FO3" i="28"/>
  <c r="FZ3" i="28"/>
  <c r="GL3" i="28" s="1"/>
  <c r="GO3" i="28" s="1"/>
  <c r="GN13" i="28"/>
  <c r="GN47" i="28"/>
  <c r="GN56" i="28"/>
  <c r="GN51" i="28"/>
  <c r="GN11" i="28"/>
  <c r="GN46" i="28"/>
  <c r="GN19" i="28"/>
  <c r="GN28" i="28"/>
  <c r="GN45" i="28"/>
  <c r="GN54" i="28"/>
  <c r="GN4" i="28"/>
  <c r="GN18" i="28"/>
  <c r="GN27" i="28"/>
  <c r="GN35" i="28"/>
  <c r="GN6" i="28"/>
  <c r="GN26" i="28"/>
  <c r="GN25" i="28"/>
  <c r="GN16" i="28"/>
  <c r="GN8" i="28"/>
  <c r="GN43" i="28"/>
  <c r="GN15" i="28"/>
  <c r="GN5" i="28"/>
  <c r="GN7" i="28"/>
  <c r="GN31" i="28"/>
  <c r="GN17" i="28"/>
  <c r="GN57" i="28"/>
  <c r="GN32" i="28"/>
  <c r="GN20" i="28"/>
  <c r="GN41" i="28"/>
  <c r="GN36" i="28"/>
  <c r="GN12" i="28"/>
  <c r="GN49" i="28"/>
  <c r="GN10" i="28"/>
  <c r="GN42" i="28"/>
  <c r="GN23" i="28"/>
  <c r="GN44" i="28"/>
  <c r="GN38" i="28"/>
  <c r="GN30" i="28"/>
  <c r="GN29" i="28"/>
  <c r="GN59" i="28"/>
  <c r="GN53" i="28"/>
  <c r="GN9" i="28"/>
  <c r="GN58" i="28"/>
  <c r="GN55" i="28"/>
  <c r="GN37" i="28"/>
  <c r="GN22" i="28"/>
  <c r="GN24" i="28"/>
  <c r="GN21" i="28"/>
  <c r="GN33" i="28"/>
  <c r="GN60" i="28"/>
  <c r="GN40" i="28"/>
  <c r="GN14" i="28"/>
  <c r="GN39" i="28"/>
  <c r="GN34" i="28"/>
  <c r="GN48" i="28"/>
  <c r="GN50" i="28"/>
  <c r="GN52" i="28"/>
  <c r="Y80" i="42"/>
  <c r="Z80" i="42" s="1"/>
  <c r="Y71" i="42"/>
  <c r="Z71" i="42" s="1"/>
  <c r="Y95" i="42"/>
  <c r="Z95" i="42" s="1"/>
  <c r="Y99" i="42"/>
  <c r="Z99" i="42" s="1"/>
  <c r="Y73" i="42"/>
  <c r="Z73" i="42" s="1"/>
  <c r="Y70" i="42"/>
  <c r="Y84" i="42"/>
  <c r="Z84" i="42" s="1"/>
  <c r="Y64" i="42"/>
  <c r="Z64" i="42" s="1"/>
  <c r="Y78" i="42"/>
  <c r="Z78" i="42" s="1"/>
  <c r="Y49" i="42"/>
  <c r="Z49" i="42" s="1"/>
  <c r="Y57" i="42"/>
  <c r="Z57" i="42" s="1"/>
  <c r="Y77" i="42"/>
  <c r="Z77" i="42" s="1"/>
  <c r="Y63" i="42"/>
  <c r="Z63" i="42" s="1"/>
  <c r="Y88" i="42"/>
  <c r="Z88" i="42" s="1"/>
  <c r="Y81" i="42"/>
  <c r="Z81" i="42" s="1"/>
  <c r="Y93" i="42"/>
  <c r="Z93" i="42" s="1"/>
  <c r="Y91" i="42"/>
  <c r="Z91" i="42" s="1"/>
  <c r="Y56" i="42"/>
  <c r="Z56" i="42" s="1"/>
  <c r="Y92" i="42"/>
  <c r="Z92" i="42" s="1"/>
  <c r="Y94" i="42"/>
  <c r="Z94" i="42" s="1"/>
  <c r="Y72" i="42"/>
  <c r="Z72" i="42" s="1"/>
  <c r="Y101" i="42"/>
  <c r="Z101" i="42" s="1"/>
  <c r="Y102" i="42"/>
  <c r="Z102" i="42" s="1"/>
  <c r="Y100" i="42"/>
  <c r="Z100" i="42" s="1"/>
  <c r="Y66" i="42"/>
  <c r="Z66" i="42" s="1"/>
  <c r="Y65" i="42"/>
  <c r="Z65" i="42" s="1"/>
  <c r="Y67" i="42"/>
  <c r="Z67" i="42" s="1"/>
  <c r="Y79" i="42"/>
  <c r="Z79" i="42" s="1"/>
  <c r="Y87" i="42"/>
  <c r="Z87" i="42" s="1"/>
  <c r="Y86" i="42"/>
  <c r="Z86" i="42" s="1"/>
  <c r="Y50" i="42"/>
  <c r="Z50" i="42" s="1"/>
  <c r="Y85" i="42"/>
  <c r="Z85" i="42" s="1"/>
  <c r="Y58" i="42"/>
  <c r="Z58" i="42" s="1"/>
  <c r="Y60" i="42"/>
  <c r="Z60" i="42" s="1"/>
  <c r="Y59" i="42"/>
  <c r="Z59" i="42" s="1"/>
  <c r="I17" i="22"/>
  <c r="P11" i="22"/>
  <c r="X87" i="25"/>
  <c r="Q11" i="22"/>
  <c r="Q9" i="22"/>
  <c r="P9" i="22"/>
  <c r="Y51" i="42"/>
  <c r="Z51" i="42" s="1"/>
  <c r="AB94" i="25"/>
  <c r="J9" i="22"/>
  <c r="Y53" i="42"/>
  <c r="Z53" i="42" s="1"/>
  <c r="Y52" i="42"/>
  <c r="Z52" i="42" s="1"/>
  <c r="Y74" i="42"/>
  <c r="Z74" i="42" s="1"/>
  <c r="Y98" i="42"/>
  <c r="GD3" i="28" l="1"/>
  <c r="X102" i="25"/>
  <c r="EK2" i="32" s="1"/>
  <c r="GI3" i="28"/>
  <c r="P15" i="22"/>
  <c r="P13" i="22"/>
  <c r="Q13" i="22"/>
  <c r="Q15" i="22"/>
  <c r="EI2" i="32"/>
  <c r="F14" i="29"/>
  <c r="G14" i="29" s="1"/>
  <c r="F37" i="29"/>
  <c r="G37" i="29" s="1"/>
  <c r="F9" i="29"/>
  <c r="G9" i="29" s="1"/>
  <c r="F40" i="29"/>
  <c r="G40" i="29" s="1"/>
  <c r="F20" i="29"/>
  <c r="G20" i="29" s="1"/>
  <c r="F51" i="29"/>
  <c r="G51" i="29" s="1"/>
  <c r="F21" i="29"/>
  <c r="G21" i="29" s="1"/>
  <c r="F33" i="29"/>
  <c r="G33" i="29" s="1"/>
  <c r="F11" i="29"/>
  <c r="G11" i="29" s="1"/>
  <c r="F38" i="29"/>
  <c r="G38" i="29" s="1"/>
  <c r="FA3" i="28"/>
  <c r="GS54" i="28" l="1"/>
  <c r="GT54" i="28" s="1"/>
  <c r="GS32" i="28"/>
  <c r="GT32" i="28" s="1"/>
  <c r="F27" i="29" s="1"/>
  <c r="G27" i="29" s="1"/>
  <c r="GS47" i="28"/>
  <c r="GT47" i="28" s="1"/>
  <c r="F46" i="29" s="1"/>
  <c r="G46" i="29" s="1"/>
  <c r="GS34" i="28"/>
  <c r="GT34" i="28" s="1"/>
  <c r="F28" i="29" s="1"/>
  <c r="G28" i="29" s="1"/>
  <c r="GS7" i="28"/>
  <c r="GT7" i="28" s="1"/>
  <c r="F5" i="29" s="1"/>
  <c r="G5" i="29" s="1"/>
  <c r="GS29" i="28"/>
  <c r="GT29" i="28" s="1"/>
  <c r="F25" i="29" s="1"/>
  <c r="G25" i="29" s="1"/>
  <c r="GS26" i="28"/>
  <c r="GT26" i="28" s="1"/>
  <c r="F22" i="29" s="1"/>
  <c r="G22" i="29" s="1"/>
  <c r="GS53" i="28"/>
  <c r="GT53" i="28" s="1"/>
  <c r="GS22" i="28"/>
  <c r="GT22" i="28" s="1"/>
  <c r="F18" i="29" s="1"/>
  <c r="G18" i="29" s="1"/>
  <c r="GS52" i="28"/>
  <c r="GT52" i="28" s="1"/>
  <c r="GS15" i="28"/>
  <c r="GT15" i="28" s="1"/>
  <c r="F12" i="29" s="1"/>
  <c r="G12" i="29" s="1"/>
  <c r="GS60" i="28"/>
  <c r="GT60" i="28" s="1"/>
  <c r="GS18" i="28"/>
  <c r="GT18" i="28" s="1"/>
  <c r="F41" i="29" s="1"/>
  <c r="G41" i="29" s="1"/>
  <c r="GS55" i="28"/>
  <c r="GT55" i="28" s="1"/>
  <c r="GS21" i="28"/>
  <c r="GT21" i="28" s="1"/>
  <c r="F17" i="29" s="1"/>
  <c r="G17" i="29" s="1"/>
  <c r="GS19" i="28"/>
  <c r="GT19" i="28" s="1"/>
  <c r="F15" i="29" s="1"/>
  <c r="G15" i="29" s="1"/>
  <c r="GS30" i="28"/>
  <c r="GT30" i="28" s="1"/>
  <c r="F42" i="29" s="1"/>
  <c r="G42" i="29" s="1"/>
  <c r="GS49" i="28"/>
  <c r="GT49" i="28" s="1"/>
  <c r="F48" i="29" s="1"/>
  <c r="G48" i="29" s="1"/>
  <c r="GS12" i="28"/>
  <c r="GT12" i="28" s="1"/>
  <c r="F10" i="29" s="1"/>
  <c r="G10" i="29" s="1"/>
  <c r="GS51" i="28"/>
  <c r="GT51" i="28" s="1"/>
  <c r="F50" i="29" s="1"/>
  <c r="G50" i="29" s="1"/>
  <c r="GS38" i="28"/>
  <c r="GT38" i="28" s="1"/>
  <c r="F31" i="29" s="1"/>
  <c r="G31" i="29" s="1"/>
  <c r="GS33" i="28"/>
  <c r="GT33" i="28" s="1"/>
  <c r="F43" i="29" s="1"/>
  <c r="G43" i="29" s="1"/>
  <c r="GS27" i="28"/>
  <c r="GT27" i="28" s="1"/>
  <c r="F23" i="29" s="1"/>
  <c r="G23" i="29" s="1"/>
  <c r="GS6" i="28"/>
  <c r="GT6" i="28" s="1"/>
  <c r="F4" i="29" s="1"/>
  <c r="G4" i="29" s="1"/>
  <c r="GS42" i="28"/>
  <c r="GT42" i="28" s="1"/>
  <c r="F35" i="29" s="1"/>
  <c r="G35" i="29" s="1"/>
  <c r="GS36" i="28"/>
  <c r="GT36" i="28" s="1"/>
  <c r="F44" i="29" s="1"/>
  <c r="G44" i="29" s="1"/>
  <c r="GS31" i="28"/>
  <c r="GT31" i="28" s="1"/>
  <c r="F26" i="29" s="1"/>
  <c r="G26" i="29" s="1"/>
  <c r="GS28" i="28"/>
  <c r="GT28" i="28" s="1"/>
  <c r="F24" i="29" s="1"/>
  <c r="G24" i="29" s="1"/>
  <c r="GS9" i="28"/>
  <c r="GT9" i="28" s="1"/>
  <c r="F7" i="29" s="1"/>
  <c r="G7" i="29" s="1"/>
  <c r="GS48" i="28"/>
  <c r="GT48" i="28" s="1"/>
  <c r="F47" i="29" s="1"/>
  <c r="G47" i="29" s="1"/>
  <c r="GS57" i="28"/>
  <c r="GT57" i="28" s="1"/>
  <c r="GS35" i="28"/>
  <c r="GT35" i="28" s="1"/>
  <c r="F29" i="29" s="1"/>
  <c r="G29" i="29" s="1"/>
  <c r="GS43" i="28"/>
  <c r="GT43" i="28" s="1"/>
  <c r="F36" i="29" s="1"/>
  <c r="G36" i="29" s="1"/>
  <c r="GS20" i="28"/>
  <c r="GT20" i="28" s="1"/>
  <c r="F16" i="29" s="1"/>
  <c r="G16" i="29" s="1"/>
  <c r="GS58" i="28"/>
  <c r="GT58" i="28" s="1"/>
  <c r="GS50" i="28"/>
  <c r="GT50" i="28" s="1"/>
  <c r="F49" i="29" s="1"/>
  <c r="G49" i="29" s="1"/>
  <c r="GS16" i="28"/>
  <c r="GT16" i="28" s="1"/>
  <c r="F13" i="29" s="1"/>
  <c r="G13" i="29" s="1"/>
  <c r="GS46" i="28"/>
  <c r="GT46" i="28" s="1"/>
  <c r="F45" i="29" s="1"/>
  <c r="G45" i="29" s="1"/>
  <c r="GS5" i="28"/>
  <c r="GT5" i="28" s="1"/>
  <c r="F3" i="29" s="1"/>
  <c r="G3" i="29" s="1"/>
  <c r="GS39" i="28"/>
  <c r="GT39" i="28" s="1"/>
  <c r="F32" i="29" s="1"/>
  <c r="G32" i="29" s="1"/>
  <c r="GS8" i="28"/>
  <c r="GT8" i="28" s="1"/>
  <c r="F6" i="29" s="1"/>
  <c r="G6" i="29" s="1"/>
  <c r="GS23" i="28"/>
  <c r="GT23" i="28" s="1"/>
  <c r="F19" i="29" s="1"/>
  <c r="G19" i="29" s="1"/>
  <c r="GS37" i="28"/>
  <c r="GT37" i="28" s="1"/>
  <c r="F30" i="29" s="1"/>
  <c r="G30" i="29" s="1"/>
  <c r="GS41" i="28"/>
  <c r="GT41" i="28" s="1"/>
  <c r="F34" i="29" s="1"/>
  <c r="G34" i="29" s="1"/>
  <c r="GS13" i="28"/>
  <c r="GT13" i="28" s="1"/>
  <c r="GS44" i="28"/>
  <c r="GT44" i="28" s="1"/>
  <c r="GS45" i="28"/>
  <c r="GT45" i="28" s="1"/>
  <c r="GS10" i="28"/>
  <c r="GT10" i="28" s="1"/>
  <c r="F8" i="29" s="1"/>
  <c r="G8" i="29" s="1"/>
  <c r="GS17" i="28"/>
  <c r="GT17" i="28" s="1"/>
  <c r="GS14" i="28"/>
  <c r="GT14" i="28" s="1"/>
  <c r="GS56" i="28"/>
  <c r="GT56" i="28" s="1"/>
  <c r="GS40" i="28"/>
  <c r="GT40" i="28" s="1"/>
  <c r="GS4" i="28"/>
  <c r="GT4" i="28" s="1"/>
  <c r="F39" i="29" s="1"/>
  <c r="G39" i="29" s="1"/>
  <c r="GS11" i="28"/>
  <c r="GT11" i="28" s="1"/>
  <c r="GS25" i="28"/>
  <c r="GT25" i="28" s="1"/>
  <c r="GS59" i="28"/>
  <c r="GT59" i="28" s="1"/>
  <c r="GS24" i="28"/>
  <c r="GT24" i="28" s="1"/>
  <c r="FU3" i="28"/>
  <c r="FY3" i="28" s="1"/>
  <c r="FE3" i="28"/>
  <c r="GJ3" i="28" l="1"/>
  <c r="GN3" i="28" s="1"/>
  <c r="GP3" i="28" l="1"/>
  <c r="GS3" i="28" s="1"/>
  <c r="GT3" i="28" s="1"/>
  <c r="F2" i="29"/>
  <c r="G2" i="29" s="1"/>
  <c r="H48" i="29" s="1"/>
  <c r="H18" i="29" l="1"/>
  <c r="H39" i="29"/>
  <c r="H22" i="29"/>
  <c r="H2" i="29"/>
  <c r="H4" i="29"/>
  <c r="H11" i="29"/>
  <c r="H3" i="29"/>
  <c r="H29" i="29"/>
  <c r="H21" i="29"/>
  <c r="H9" i="29"/>
  <c r="H37" i="29"/>
  <c r="H49" i="29"/>
  <c r="H12" i="29"/>
  <c r="H34" i="29"/>
  <c r="H28" i="29"/>
  <c r="H13" i="29"/>
  <c r="H31" i="29"/>
  <c r="H24" i="29"/>
  <c r="H15" i="29"/>
  <c r="H33" i="29"/>
  <c r="H16" i="29"/>
  <c r="H10" i="29"/>
  <c r="H40" i="29"/>
  <c r="H43" i="29"/>
  <c r="H47" i="29"/>
  <c r="H50" i="29"/>
  <c r="H36" i="29"/>
  <c r="H45" i="29"/>
  <c r="H46" i="29"/>
  <c r="H17" i="29"/>
  <c r="H41" i="29"/>
  <c r="H14" i="29"/>
  <c r="H20" i="29"/>
  <c r="H25" i="29"/>
  <c r="H6" i="29"/>
  <c r="H30" i="29"/>
  <c r="H26" i="29"/>
  <c r="H27" i="29"/>
  <c r="H8" i="29"/>
  <c r="H42" i="29"/>
  <c r="H5" i="29"/>
  <c r="H51" i="29"/>
  <c r="H23" i="29"/>
  <c r="H35" i="29"/>
  <c r="H44" i="29"/>
  <c r="H32" i="29"/>
  <c r="H7" i="29"/>
  <c r="H19" i="29"/>
  <c r="H38"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<sst xmlns="http://schemas.openxmlformats.org/spreadsheetml/2006/main" count="1826" uniqueCount="523">
  <si>
    <t>PARTIDO 26</t>
  </si>
  <si>
    <t>PARTIDO 27</t>
  </si>
  <si>
    <t>PARTIDO 28</t>
  </si>
  <si>
    <t>PARTIDO 29</t>
  </si>
  <si>
    <t>PARTIDO 30</t>
  </si>
  <si>
    <t>PARTIDO 31</t>
  </si>
  <si>
    <t>PARTIDO 32</t>
  </si>
  <si>
    <t>PARTIDO 33</t>
  </si>
  <si>
    <t>PARTIDO 34</t>
  </si>
  <si>
    <t>PARTIDO 35</t>
  </si>
  <si>
    <t>PARTIDO 36</t>
  </si>
  <si>
    <t>PARTIDO 37</t>
  </si>
  <si>
    <t>PARTIDO 38</t>
  </si>
  <si>
    <t>PARTIDO 39</t>
  </si>
  <si>
    <t>PARTIDO 40</t>
  </si>
  <si>
    <t>PARTIDO 41</t>
  </si>
  <si>
    <t>PARTIDO 42</t>
  </si>
  <si>
    <t>PARTIDO 43</t>
  </si>
  <si>
    <t>PARTIDO 44</t>
  </si>
  <si>
    <t>PARTIDO 45</t>
  </si>
  <si>
    <t>PARTIDO 46</t>
  </si>
  <si>
    <t>PARTIDO 47</t>
  </si>
  <si>
    <t>PARTIDO 48</t>
  </si>
  <si>
    <t>TOTAL</t>
  </si>
  <si>
    <t>NUMERO</t>
  </si>
  <si>
    <t>PARTICIPANTE</t>
  </si>
  <si>
    <t>PARTIDO 49</t>
  </si>
  <si>
    <t>PARTIDO 50</t>
  </si>
  <si>
    <t>PARTIDO 51</t>
  </si>
  <si>
    <t>PARTIDO 52</t>
  </si>
  <si>
    <t>PARTIDO 53</t>
  </si>
  <si>
    <t>PARTIDO 54</t>
  </si>
  <si>
    <t>PARTIDO 55</t>
  </si>
  <si>
    <t>PARTIDO 56</t>
  </si>
  <si>
    <t>PARTIDO 57</t>
  </si>
  <si>
    <t>PARTIDO 58</t>
  </si>
  <si>
    <t>PARTIDO 59</t>
  </si>
  <si>
    <t>PARTIDO 60</t>
  </si>
  <si>
    <t>PARTIDO 61</t>
  </si>
  <si>
    <t>PARTIDO 62</t>
  </si>
  <si>
    <t>PARTIDO 63</t>
  </si>
  <si>
    <t>PARTIDO 64</t>
  </si>
  <si>
    <t>A1</t>
  </si>
  <si>
    <t>A2</t>
  </si>
  <si>
    <t>B1</t>
  </si>
  <si>
    <t>B2</t>
  </si>
  <si>
    <t>C1</t>
  </si>
  <si>
    <t>C2</t>
  </si>
  <si>
    <t>D1</t>
  </si>
  <si>
    <t>D2</t>
  </si>
  <si>
    <t>E1</t>
  </si>
  <si>
    <t>E2</t>
  </si>
  <si>
    <t>F1</t>
  </si>
  <si>
    <t>F2</t>
  </si>
  <si>
    <t>G1</t>
  </si>
  <si>
    <t>G2</t>
  </si>
  <si>
    <t>H1</t>
  </si>
  <si>
    <t>H2</t>
  </si>
  <si>
    <t>PUN</t>
  </si>
  <si>
    <t>2º</t>
  </si>
  <si>
    <t>3º</t>
  </si>
  <si>
    <t>4º</t>
  </si>
  <si>
    <t>TOTAL B</t>
  </si>
  <si>
    <t>Numero</t>
  </si>
  <si>
    <t>Participante</t>
  </si>
  <si>
    <t>Puntaje Fase 1</t>
  </si>
  <si>
    <t>Puntaje Fase 2</t>
  </si>
  <si>
    <t>Puntaje Total</t>
  </si>
  <si>
    <t>Posición</t>
  </si>
  <si>
    <t>COP</t>
  </si>
  <si>
    <t>USD</t>
  </si>
  <si>
    <t>PRIMER PREMIO</t>
  </si>
  <si>
    <t>SEGUNDO PREMIO</t>
  </si>
  <si>
    <t>TERCER PREMIO</t>
  </si>
  <si>
    <t>CUERTO PREMIO</t>
  </si>
  <si>
    <t>QUINTO PREMIO</t>
  </si>
  <si>
    <t>SEXTO PREMIO</t>
  </si>
  <si>
    <t>SEPTIMO PREMIO</t>
  </si>
  <si>
    <t>FX</t>
    <phoneticPr fontId="80" type="noConversion"/>
  </si>
  <si>
    <t>H</t>
  </si>
  <si>
    <t>DECIMO PREMIO</t>
  </si>
  <si>
    <t>FX Venta</t>
  </si>
  <si>
    <t>Regresar Menu principal</t>
  </si>
  <si>
    <t>e-mail</t>
  </si>
  <si>
    <t>Suma Cancelada</t>
  </si>
  <si>
    <t>Valor x Cancelar</t>
  </si>
  <si>
    <t>Nombre (Name)</t>
  </si>
  <si>
    <t>Dirección (Address)</t>
  </si>
  <si>
    <t>Teléfono (Phone)</t>
  </si>
  <si>
    <t>Ciudad (City)</t>
  </si>
  <si>
    <t>País (Country)</t>
  </si>
  <si>
    <t>Celular (Cellular)</t>
  </si>
  <si>
    <t>E-mail</t>
  </si>
  <si>
    <t>Numero (Number)</t>
  </si>
  <si>
    <t>Personal Data</t>
  </si>
  <si>
    <t>Vea la hoja de instrucciones para mayor información.</t>
  </si>
  <si>
    <t>Responsable Carlos Enrique Vesga R.</t>
  </si>
  <si>
    <t>hora (COL)</t>
    <phoneticPr fontId="31" type="noConversion"/>
  </si>
  <si>
    <t>Cuartos de Final</t>
  </si>
  <si>
    <t>Semifinal</t>
  </si>
  <si>
    <t>2B</t>
  </si>
  <si>
    <t>2A</t>
  </si>
  <si>
    <t>1E</t>
  </si>
  <si>
    <t>obs</t>
  </si>
  <si>
    <t>no jugados</t>
  </si>
  <si>
    <t>tabla preliminar</t>
  </si>
  <si>
    <t>Final</t>
  </si>
  <si>
    <t>3er Puesto</t>
  </si>
  <si>
    <r>
      <t xml:space="preserve">Grupo </t>
    </r>
    <r>
      <rPr>
        <b/>
        <sz val="10"/>
        <color indexed="8"/>
        <rFont val="Arial"/>
        <family val="2"/>
      </rPr>
      <t>A</t>
    </r>
  </si>
  <si>
    <r>
      <t xml:space="preserve">Grupo </t>
    </r>
    <r>
      <rPr>
        <b/>
        <sz val="10"/>
        <color indexed="8"/>
        <rFont val="Arial"/>
        <family val="2"/>
      </rPr>
      <t>B</t>
    </r>
  </si>
  <si>
    <r>
      <t xml:space="preserve">Grupo </t>
    </r>
    <r>
      <rPr>
        <b/>
        <sz val="10"/>
        <color indexed="8"/>
        <rFont val="Arial"/>
        <family val="2"/>
      </rPr>
      <t>C</t>
    </r>
  </si>
  <si>
    <r>
      <t xml:space="preserve">Grupo </t>
    </r>
    <r>
      <rPr>
        <b/>
        <sz val="10"/>
        <color indexed="8"/>
        <rFont val="Arial"/>
        <family val="2"/>
      </rPr>
      <t>D</t>
    </r>
  </si>
  <si>
    <r>
      <t xml:space="preserve">Grupo </t>
    </r>
    <r>
      <rPr>
        <b/>
        <sz val="10"/>
        <color indexed="8"/>
        <rFont val="Arial"/>
        <family val="2"/>
      </rPr>
      <t>H</t>
    </r>
  </si>
  <si>
    <r>
      <t xml:space="preserve">Grupo </t>
    </r>
    <r>
      <rPr>
        <b/>
        <sz val="10"/>
        <color indexed="8"/>
        <rFont val="Arial"/>
        <family val="2"/>
      </rPr>
      <t>G</t>
    </r>
  </si>
  <si>
    <r>
      <t xml:space="preserve">Grupo </t>
    </r>
    <r>
      <rPr>
        <b/>
        <sz val="10"/>
        <color indexed="8"/>
        <rFont val="Arial"/>
        <family val="2"/>
      </rPr>
      <t>F</t>
    </r>
  </si>
  <si>
    <r>
      <t xml:space="preserve">Grupo </t>
    </r>
    <r>
      <rPr>
        <b/>
        <sz val="10"/>
        <color indexed="8"/>
        <rFont val="Arial"/>
        <family val="2"/>
      </rPr>
      <t>E</t>
    </r>
  </si>
  <si>
    <t>PROGRAMA DE PARTIDOS</t>
  </si>
  <si>
    <t>-</t>
  </si>
  <si>
    <t>p</t>
  </si>
  <si>
    <t>pts</t>
  </si>
  <si>
    <t>w</t>
  </si>
  <si>
    <t>d</t>
  </si>
  <si>
    <t>l</t>
  </si>
  <si>
    <t>f</t>
  </si>
  <si>
    <t>a</t>
  </si>
  <si>
    <t>sort 1-2=====</t>
  </si>
  <si>
    <t>sort 1-3=====</t>
  </si>
  <si>
    <t>sede / fecha / hora (COL)</t>
    <phoneticPr fontId="31" type="noConversion"/>
  </si>
  <si>
    <t>PARTIDO 7</t>
  </si>
  <si>
    <t>PARTIDO 8</t>
  </si>
  <si>
    <t>PARTIDO 9</t>
  </si>
  <si>
    <t>PARTIDO 10</t>
  </si>
  <si>
    <t>PARTIDO 11</t>
  </si>
  <si>
    <t>PARTIDO 12</t>
  </si>
  <si>
    <t>a cuartos de final</t>
  </si>
  <si>
    <t>a semifinal</t>
  </si>
  <si>
    <t>CAMPEON</t>
  </si>
  <si>
    <t>Cuartos de Final</t>
    <phoneticPr fontId="31" type="noConversion"/>
  </si>
  <si>
    <t>PARTIDO 19</t>
  </si>
  <si>
    <t>PARTIDO 20</t>
  </si>
  <si>
    <t>PARTIDO 21</t>
  </si>
  <si>
    <t>PARTIDO 22</t>
  </si>
  <si>
    <t>PARTIDO 23</t>
  </si>
  <si>
    <t>PARTIDO 24</t>
  </si>
  <si>
    <t>PARTIDO 25</t>
  </si>
  <si>
    <t>PARTIDO 1</t>
  </si>
  <si>
    <t>PARTIDO 2</t>
  </si>
  <si>
    <t>PARTIDO 3</t>
  </si>
  <si>
    <t>PARTIDO 4</t>
  </si>
  <si>
    <t>tabla definitiva</t>
  </si>
  <si>
    <t>resultados</t>
  </si>
  <si>
    <t>resultado</t>
  </si>
  <si>
    <t>penales</t>
  </si>
  <si>
    <t>A</t>
  </si>
  <si>
    <t>B</t>
  </si>
  <si>
    <t>C</t>
  </si>
  <si>
    <t>D</t>
  </si>
  <si>
    <t>final</t>
  </si>
  <si>
    <t>3er puesto</t>
  </si>
  <si>
    <t>sede / fecha / hora</t>
  </si>
  <si>
    <t>F I N A L</t>
  </si>
  <si>
    <t>F</t>
  </si>
  <si>
    <t>Segundo Puesto:</t>
  </si>
  <si>
    <t>Tercer Puesto:</t>
  </si>
  <si>
    <t>Cuarto Puesto:</t>
  </si>
  <si>
    <t>Grupo A</t>
  </si>
  <si>
    <t>Grupo B</t>
  </si>
  <si>
    <t>Grupo C</t>
  </si>
  <si>
    <t>Grupo D</t>
  </si>
  <si>
    <t>Grupo E</t>
  </si>
  <si>
    <t>Grupo F</t>
  </si>
  <si>
    <t>Grupo G</t>
  </si>
  <si>
    <t>Grupo H</t>
  </si>
  <si>
    <t>Celular</t>
    <phoneticPr fontId="31" type="noConversion"/>
  </si>
  <si>
    <t>Ciudad</t>
    <phoneticPr fontId="31" type="noConversion"/>
  </si>
  <si>
    <t>País</t>
    <phoneticPr fontId="31" type="noConversion"/>
  </si>
  <si>
    <t>E-mail</t>
    <phoneticPr fontId="31" type="noConversion"/>
  </si>
  <si>
    <t>Octavos de Final</t>
  </si>
  <si>
    <t>OCTAVO PREMIO</t>
  </si>
  <si>
    <t>NOVENO PREMIO</t>
  </si>
  <si>
    <t>FINAL</t>
  </si>
  <si>
    <t>SemiFinal</t>
  </si>
  <si>
    <t>Menu Principal</t>
  </si>
  <si>
    <t>hora (COL)</t>
    <phoneticPr fontId="31" type="noConversion"/>
  </si>
  <si>
    <t>sort 1-4=====</t>
  </si>
  <si>
    <t>sort 2-3=====</t>
  </si>
  <si>
    <t>sort 2-4=====</t>
  </si>
  <si>
    <t>sort 3-4=====</t>
  </si>
  <si>
    <t>sede</t>
  </si>
  <si>
    <t>día</t>
  </si>
  <si>
    <t>POSICIONES</t>
  </si>
  <si>
    <t>J</t>
  </si>
  <si>
    <t>G</t>
  </si>
  <si>
    <t>E</t>
  </si>
  <si>
    <t>P</t>
  </si>
  <si>
    <t>GF</t>
  </si>
  <si>
    <t>GC</t>
  </si>
  <si>
    <t>DIF</t>
  </si>
  <si>
    <t>PTS</t>
  </si>
  <si>
    <t>fecha y hora actual:</t>
  </si>
  <si>
    <t>Nombre</t>
    <phoneticPr fontId="31" type="noConversion"/>
  </si>
  <si>
    <t>Dirección</t>
    <phoneticPr fontId="31" type="noConversion"/>
  </si>
  <si>
    <t>Telefono</t>
    <phoneticPr fontId="31" type="noConversion"/>
  </si>
  <si>
    <t>PARTIDO 5</t>
  </si>
  <si>
    <t>PARTIDO 6</t>
  </si>
  <si>
    <t>PARTIDO 13</t>
  </si>
  <si>
    <t>PARTIDO 14</t>
  </si>
  <si>
    <t>PARTIDO 15</t>
  </si>
  <si>
    <t>PARTIDO 16</t>
  </si>
  <si>
    <t>PARTIDO 17</t>
  </si>
  <si>
    <t>PARTIDO 18</t>
  </si>
  <si>
    <t>Imprima este formulario y entreguelo a su representante del concurso. Una vez cancele el valor le otorgará el numero que le identifica en el concurso</t>
  </si>
  <si>
    <t>Francia</t>
  </si>
  <si>
    <t>Australia</t>
  </si>
  <si>
    <t>Argentina</t>
  </si>
  <si>
    <t>Inglaterra</t>
  </si>
  <si>
    <t>Japon</t>
  </si>
  <si>
    <t>Alemania</t>
  </si>
  <si>
    <t>Suiza</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</si>
  <si>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</si>
  <si>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</si>
  <si>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</si>
  <si>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</si>
  <si>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</si>
  <si>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</si>
  <si>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</si>
  <si>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</si>
  <si>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</si>
  <si>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</si>
  <si>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</si>
  <si>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</si>
  <si>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</si>
  <si>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</si>
  <si>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</si>
  <si>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</si>
  <si>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</si>
  <si>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</si>
  <si>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</si>
  <si>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</si>
  <si>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</si>
  <si>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</si>
  <si>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</si>
  <si>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</si>
  <si>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</si>
  <si>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</si>
  <si>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</si>
  <si>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</si>
  <si>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</si>
  <si>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</si>
  <si>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</si>
  <si>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</si>
  <si>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</si>
  <si>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</si>
  <si>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</si>
  <si>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</si>
  <si>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</si>
  <si>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</si>
  <si>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</si>
  <si>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</si>
  <si>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</si>
  <si>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</si>
  <si>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</si>
  <si>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</si>
  <si>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</si>
  <si>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</si>
  <si>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P47</t>
  </si>
  <si>
    <t>P48</t>
  </si>
  <si>
    <t>P49</t>
  </si>
  <si>
    <t>P50</t>
  </si>
  <si>
    <t>P51</t>
  </si>
  <si>
    <t>P52</t>
  </si>
  <si>
    <t>P53</t>
  </si>
  <si>
    <t>P54</t>
  </si>
  <si>
    <t>P55</t>
  </si>
  <si>
    <t>P56</t>
  </si>
  <si>
    <t>P57</t>
  </si>
  <si>
    <t>P58</t>
  </si>
  <si>
    <t>P59</t>
  </si>
  <si>
    <t>P60</t>
  </si>
  <si>
    <t>P61</t>
  </si>
  <si>
    <t>P62</t>
  </si>
  <si>
    <t>P63</t>
  </si>
  <si>
    <t>P64</t>
  </si>
  <si>
    <r>
      <t xml:space="preserve">GRUPO </t>
    </r>
    <r>
      <rPr>
        <b/>
        <sz val="22"/>
        <color theme="0"/>
        <rFont val="Verdana"/>
        <family val="2"/>
      </rPr>
      <t>A</t>
    </r>
  </si>
  <si>
    <t>Belgica</t>
  </si>
  <si>
    <t>Senegal</t>
  </si>
  <si>
    <t>Phone</t>
  </si>
  <si>
    <t>Pagado</t>
  </si>
  <si>
    <t>Por Pagar</t>
  </si>
  <si>
    <t>Total</t>
  </si>
  <si>
    <t>Cuota Admin</t>
  </si>
  <si>
    <t># Part.</t>
  </si>
  <si>
    <t>Valor Admin</t>
  </si>
  <si>
    <t>carlos.vesga@me.com</t>
  </si>
  <si>
    <t xml:space="preserve">Escriba sus datos, llene cada partido con el marcador que va a terminar, imprima el formulario y/o envie por mail este archivo a </t>
  </si>
  <si>
    <t>Formuario Concurso ( Click aquí para imprimir )</t>
  </si>
  <si>
    <t>Qatar</t>
  </si>
  <si>
    <t>Ecuador</t>
  </si>
  <si>
    <t>Paises Bajos</t>
  </si>
  <si>
    <t>México</t>
  </si>
  <si>
    <t>España</t>
  </si>
  <si>
    <t>Canada</t>
  </si>
  <si>
    <t>Marruecos</t>
  </si>
  <si>
    <t>Croacia</t>
  </si>
  <si>
    <t>Brazil</t>
  </si>
  <si>
    <t>Portugal</t>
  </si>
  <si>
    <t>Ghana</t>
  </si>
  <si>
    <t>Uruguay</t>
  </si>
  <si>
    <t>23ª COPA DEL MUNDO FIFA</t>
  </si>
  <si>
    <t>11 de Junio - 19 de Julio de 2026</t>
  </si>
  <si>
    <t>South Africa</t>
  </si>
  <si>
    <t>Corea del Sur</t>
  </si>
  <si>
    <t>World Cup 2026 - Primera fase</t>
  </si>
  <si>
    <t>Haiti</t>
  </si>
  <si>
    <t>Escocia</t>
  </si>
  <si>
    <r>
      <t xml:space="preserve">GRUPO </t>
    </r>
    <r>
      <rPr>
        <b/>
        <sz val="20"/>
        <color theme="0"/>
        <rFont val="Verdana"/>
        <family val="2"/>
      </rPr>
      <t>B</t>
    </r>
  </si>
  <si>
    <r>
      <t xml:space="preserve">GRUPO </t>
    </r>
    <r>
      <rPr>
        <b/>
        <sz val="20"/>
        <color theme="0"/>
        <rFont val="Verdana"/>
        <family val="2"/>
      </rPr>
      <t>C</t>
    </r>
  </si>
  <si>
    <r>
      <t xml:space="preserve">GRUPO </t>
    </r>
    <r>
      <rPr>
        <b/>
        <sz val="20"/>
        <color theme="0"/>
        <rFont val="Verdana"/>
        <family val="2"/>
      </rPr>
      <t>D</t>
    </r>
  </si>
  <si>
    <t>Estados Unidos</t>
  </si>
  <si>
    <t>Paraguay</t>
  </si>
  <si>
    <r>
      <t xml:space="preserve">GRUPO </t>
    </r>
    <r>
      <rPr>
        <b/>
        <sz val="20"/>
        <color theme="0"/>
        <rFont val="Verdana"/>
        <family val="2"/>
      </rPr>
      <t>E</t>
    </r>
  </si>
  <si>
    <t>Curazao</t>
  </si>
  <si>
    <t>Costa de Marfil</t>
  </si>
  <si>
    <r>
      <t xml:space="preserve">GRUPO </t>
    </r>
    <r>
      <rPr>
        <b/>
        <sz val="20"/>
        <color theme="0"/>
        <rFont val="Verdana"/>
        <family val="2"/>
      </rPr>
      <t>F</t>
    </r>
  </si>
  <si>
    <t>Tunez</t>
  </si>
  <si>
    <r>
      <t xml:space="preserve">GRUPO </t>
    </r>
    <r>
      <rPr>
        <b/>
        <sz val="20"/>
        <color theme="0"/>
        <rFont val="Verdana"/>
        <family val="2"/>
      </rPr>
      <t>G</t>
    </r>
  </si>
  <si>
    <t>Egipto</t>
  </si>
  <si>
    <t>irán</t>
  </si>
  <si>
    <t>Nueva Zelanda</t>
  </si>
  <si>
    <r>
      <t xml:space="preserve">GRUPO </t>
    </r>
    <r>
      <rPr>
        <b/>
        <sz val="20"/>
        <color theme="0"/>
        <rFont val="Verdana"/>
        <family val="2"/>
      </rPr>
      <t>H</t>
    </r>
  </si>
  <si>
    <t>Cabo Verde</t>
  </si>
  <si>
    <t>Arabia Saudita</t>
  </si>
  <si>
    <t>Estadio Azteca</t>
  </si>
  <si>
    <t>Estadio Chivas</t>
  </si>
  <si>
    <t>Mercedes-Benz Stadium</t>
  </si>
  <si>
    <t>Estadio BBVA</t>
  </si>
  <si>
    <t>Estadio Nacional CAN</t>
  </si>
  <si>
    <t>Levi's Stadium</t>
  </si>
  <si>
    <t>SoFi Stadium</t>
  </si>
  <si>
    <t>BC Place Stadium</t>
  </si>
  <si>
    <t>Lumen Field</t>
  </si>
  <si>
    <t>Met Life Stadium</t>
  </si>
  <si>
    <t>Gillette Stadium</t>
  </si>
  <si>
    <t>Lincoln Financial Field</t>
  </si>
  <si>
    <t>Hard Rock Stadium</t>
  </si>
  <si>
    <t>NRG Stadium</t>
  </si>
  <si>
    <t>BMO Field</t>
  </si>
  <si>
    <t>Arrow Head Stadium</t>
  </si>
  <si>
    <t>AT&amp;T Stadium</t>
  </si>
  <si>
    <t>Arrowhead Stadium</t>
  </si>
  <si>
    <r>
      <t xml:space="preserve">GRUPO </t>
    </r>
    <r>
      <rPr>
        <b/>
        <sz val="20"/>
        <color theme="0"/>
        <rFont val="Verdana"/>
        <family val="2"/>
      </rPr>
      <t>L</t>
    </r>
  </si>
  <si>
    <r>
      <t xml:space="preserve">GRUPO </t>
    </r>
    <r>
      <rPr>
        <b/>
        <sz val="22"/>
        <color theme="0"/>
        <rFont val="Verdana"/>
        <family val="2"/>
      </rPr>
      <t>K</t>
    </r>
  </si>
  <si>
    <r>
      <t xml:space="preserve">GRUPO </t>
    </r>
    <r>
      <rPr>
        <b/>
        <sz val="22"/>
        <color theme="0"/>
        <rFont val="Verdana"/>
        <family val="2"/>
      </rPr>
      <t>J</t>
    </r>
  </si>
  <si>
    <r>
      <t xml:space="preserve">GRUPO </t>
    </r>
    <r>
      <rPr>
        <b/>
        <sz val="22"/>
        <color theme="0"/>
        <rFont val="Verdana"/>
        <family val="2"/>
      </rPr>
      <t>I</t>
    </r>
  </si>
  <si>
    <t>Noruega</t>
  </si>
  <si>
    <t>Lincoln Financial Stadium</t>
  </si>
  <si>
    <t>Argelia</t>
  </si>
  <si>
    <t>Austria</t>
  </si>
  <si>
    <t>Jordania</t>
  </si>
  <si>
    <t>K2</t>
  </si>
  <si>
    <t>Uzbekistan</t>
  </si>
  <si>
    <t>Colombia</t>
  </si>
  <si>
    <t>Panamá</t>
  </si>
  <si>
    <r>
      <t xml:space="preserve">Avanza a Diez y Seisavos de final </t>
    </r>
    <r>
      <rPr>
        <b/>
        <sz val="8"/>
        <color indexed="60"/>
        <rFont val="Wingdings"/>
        <charset val="2"/>
      </rPr>
      <t>Ø</t>
    </r>
  </si>
  <si>
    <r>
      <t xml:space="preserve">Avanza a Diez y Seisavos de final  </t>
    </r>
    <r>
      <rPr>
        <b/>
        <sz val="8"/>
        <color indexed="60"/>
        <rFont val="Wingdings"/>
        <charset val="2"/>
      </rPr>
      <t>Ø</t>
    </r>
  </si>
  <si>
    <t xml:space="preserve">World Cup 2026 - Octavos de Final </t>
  </si>
  <si>
    <t>I</t>
  </si>
  <si>
    <t>K</t>
  </si>
  <si>
    <t>L</t>
  </si>
  <si>
    <t>Equipo</t>
  </si>
  <si>
    <t>Grupo</t>
  </si>
  <si>
    <t>TER1</t>
  </si>
  <si>
    <t>TER2</t>
  </si>
  <si>
    <t>TER3</t>
  </si>
  <si>
    <t>TER4</t>
  </si>
  <si>
    <t>TER5</t>
  </si>
  <si>
    <t>TER6</t>
  </si>
  <si>
    <t>TER7</t>
  </si>
  <si>
    <t>TER8</t>
  </si>
  <si>
    <t>#ABCDF</t>
  </si>
  <si>
    <t>#CDFGH</t>
  </si>
  <si>
    <t>#CEFHI</t>
  </si>
  <si>
    <t>#EHIJK</t>
  </si>
  <si>
    <t>#AEHIJ</t>
  </si>
  <si>
    <t>#BEFIJ</t>
  </si>
  <si>
    <t>#EFGIJ</t>
  </si>
  <si>
    <t>#DEIJL</t>
  </si>
  <si>
    <t>TER</t>
  </si>
  <si>
    <t>POS</t>
  </si>
  <si>
    <t>ELIMINADOS</t>
  </si>
  <si>
    <t>GRUPO</t>
  </si>
  <si>
    <t>ABCDF</t>
  </si>
  <si>
    <t>CDFGH</t>
  </si>
  <si>
    <t>CEFHI</t>
  </si>
  <si>
    <t>BEFIJ</t>
  </si>
  <si>
    <t>AEHIJ</t>
  </si>
  <si>
    <t>EFGIJ</t>
  </si>
  <si>
    <t>DEIJL</t>
  </si>
  <si>
    <t>Country</t>
  </si>
  <si>
    <t>World Cup 2026 - Mejores Terceros</t>
  </si>
  <si>
    <t>EIHJK</t>
  </si>
  <si>
    <t>a octavos de final</t>
  </si>
  <si>
    <t xml:space="preserve"> </t>
  </si>
  <si>
    <t xml:space="preserve">World Cup 2026 - Cuartos de Final </t>
  </si>
  <si>
    <t>World Cup 2026 - Semifinales</t>
  </si>
  <si>
    <t>World Cup 2026 - Finales</t>
  </si>
  <si>
    <t>Grupo I</t>
  </si>
  <si>
    <t>Grupo J</t>
  </si>
  <si>
    <t>Grupo K</t>
  </si>
  <si>
    <t>Grupo L</t>
  </si>
  <si>
    <t>Terceros</t>
  </si>
  <si>
    <t>GRAN CONCURSO DE LA COPA MUNDO 2026</t>
  </si>
  <si>
    <t>SoFI Stadium</t>
  </si>
  <si>
    <t>GEHA Field Arrowhead</t>
  </si>
  <si>
    <t>P65</t>
  </si>
  <si>
    <t>P66</t>
  </si>
  <si>
    <t>P67</t>
  </si>
  <si>
    <t>P68</t>
  </si>
  <si>
    <t>P69</t>
  </si>
  <si>
    <t>P70</t>
  </si>
  <si>
    <t>P71</t>
  </si>
  <si>
    <t>P72</t>
  </si>
  <si>
    <t>PARTIDO 65</t>
  </si>
  <si>
    <t>PARTIDO 66</t>
  </si>
  <si>
    <t>PARTIDO 67</t>
  </si>
  <si>
    <t>PARTIDO 68</t>
  </si>
  <si>
    <t>PARTIDO 69</t>
  </si>
  <si>
    <t>PARTIDO 70</t>
  </si>
  <si>
    <t>PARTIDO 71</t>
  </si>
  <si>
    <t>PARTIDO 72</t>
  </si>
  <si>
    <t>I1</t>
  </si>
  <si>
    <t>I2</t>
  </si>
  <si>
    <t>J1</t>
  </si>
  <si>
    <t>J2</t>
  </si>
  <si>
    <t>K1</t>
  </si>
  <si>
    <t>L1</t>
  </si>
  <si>
    <t>L2</t>
  </si>
  <si>
    <t>TERCEROS</t>
  </si>
  <si>
    <t>T1</t>
  </si>
  <si>
    <t>T2</t>
  </si>
  <si>
    <t>T3</t>
  </si>
  <si>
    <t>T4</t>
  </si>
  <si>
    <t>T5</t>
  </si>
  <si>
    <t>T6</t>
  </si>
  <si>
    <t>T7</t>
  </si>
  <si>
    <t>T8</t>
  </si>
  <si>
    <t>P88</t>
  </si>
  <si>
    <t>P87</t>
  </si>
  <si>
    <t>P86</t>
  </si>
  <si>
    <t>P85</t>
  </si>
  <si>
    <t>P84</t>
  </si>
  <si>
    <t>P83</t>
  </si>
  <si>
    <t>P82</t>
  </si>
  <si>
    <t>P81</t>
  </si>
  <si>
    <t>P80</t>
  </si>
  <si>
    <t>P79</t>
  </si>
  <si>
    <t>P78</t>
  </si>
  <si>
    <t>P77</t>
  </si>
  <si>
    <t>P76</t>
  </si>
  <si>
    <t>P75</t>
  </si>
  <si>
    <t>P74</t>
  </si>
  <si>
    <t>P73</t>
  </si>
  <si>
    <t>PARTIDO 73</t>
  </si>
  <si>
    <t>PARTIDO 74</t>
  </si>
  <si>
    <t>PARTIDO 75</t>
  </si>
  <si>
    <t>PARTIDO 76</t>
  </si>
  <si>
    <t>PARTIDO 77</t>
  </si>
  <si>
    <t>PARTIDO 78</t>
  </si>
  <si>
    <t>PARTIDO 79</t>
  </si>
  <si>
    <t>PARTIDO 80</t>
  </si>
  <si>
    <t>PARTIDO 81</t>
  </si>
  <si>
    <t>PARTIDO 82</t>
  </si>
  <si>
    <t>PARTIDO 83</t>
  </si>
  <si>
    <t>PARTIDO 84</t>
  </si>
  <si>
    <t>PARTIDO 85</t>
  </si>
  <si>
    <t>PARTIDO 86</t>
  </si>
  <si>
    <t>PARTIDO 87</t>
  </si>
  <si>
    <t>PARTIDO 88</t>
  </si>
  <si>
    <t>PARTIDO 89</t>
  </si>
  <si>
    <t>PARTIDO 90</t>
  </si>
  <si>
    <t>PARTIDO 91</t>
  </si>
  <si>
    <t>PARTIDO 92</t>
  </si>
  <si>
    <t>PARTIDO 93</t>
  </si>
  <si>
    <t>PARTIDO 94</t>
  </si>
  <si>
    <t>PARTIDO 95</t>
  </si>
  <si>
    <t>PARTIDO 96</t>
  </si>
  <si>
    <t>P89</t>
  </si>
  <si>
    <t>P90</t>
  </si>
  <si>
    <t>P91</t>
  </si>
  <si>
    <t>P92</t>
  </si>
  <si>
    <t>P93</t>
  </si>
  <si>
    <t>P94</t>
  </si>
  <si>
    <t>P95</t>
  </si>
  <si>
    <t>P96</t>
  </si>
  <si>
    <t>PARTIDO 97</t>
  </si>
  <si>
    <t>PARTIDO 99</t>
  </si>
  <si>
    <t>PARTIDO 98</t>
  </si>
  <si>
    <t>PARTIDO 100</t>
  </si>
  <si>
    <t>P97</t>
  </si>
  <si>
    <t>P98</t>
  </si>
  <si>
    <t>P99</t>
  </si>
  <si>
    <t>P100</t>
  </si>
  <si>
    <t>P101</t>
  </si>
  <si>
    <t>P102</t>
  </si>
  <si>
    <t>P103</t>
  </si>
  <si>
    <t>P104</t>
  </si>
  <si>
    <t>PARTIDO 101</t>
  </si>
  <si>
    <t>PARTIDO 102</t>
  </si>
  <si>
    <t>PARTIDO 103</t>
  </si>
  <si>
    <t>PER 101</t>
  </si>
  <si>
    <t>PER 102</t>
  </si>
  <si>
    <t>GAN 101</t>
  </si>
  <si>
    <t>GAN 102</t>
  </si>
  <si>
    <t>PARTIDO 104</t>
  </si>
  <si>
    <t>Republica Checa</t>
  </si>
  <si>
    <t>Bosnia -Herzegovina</t>
  </si>
  <si>
    <t>Sweden</t>
  </si>
  <si>
    <t>Iraq</t>
  </si>
  <si>
    <t xml:space="preserve">Congo </t>
  </si>
  <si>
    <t xml:space="preserve">World Cup 2026 - Dieciseisavos de Final </t>
  </si>
  <si>
    <t>Dieciseisavos de Final</t>
  </si>
  <si>
    <t>Turquía</t>
  </si>
  <si>
    <t>Version 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</si>
</sst>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quot;$&quot;#,##0.00_);[Red]\(&quot;$&quot;#,##0.00\)"/>
    <numFmt numFmtId="166" formatCode="_ * #,##0.00_ ;_ * \-#,##0.00_ ;_ * &quot;-&quot;??_ ;_ @_ "/>
    <numFmt numFmtId="167" formatCode="d\ &quot;de&quot;\ mmm"/>
    <numFmt numFmtId="168" formatCode="0000"/>
    <numFmt numFmtId="169" formatCode="_ * #,##0_ ;_ * \-#,##0_ ;_ * &quot;-&quot;??_ ;_ @_ "/>
  </numFmts>
  <fonts count="102">
    <font>
      <sz val="10"/>
      <name val="Arial"/>
    </font>
    <font>
      <sz val="10"/>
      <name val="Arial"/>
      <family val="2"/>
    </font>
    <font>
      <u/>
      <sz val="10"/>
      <color indexed="12"/>
      <name val="Arial"/>
      <family val="2"/>
    </font>
    <font>
      <sz val="10"/>
      <name val="Arial"/>
      <family val="2"/>
    </font>
    <font>
      <sz val="10"/>
      <color indexed="9"/>
      <name val="Arial"/>
      <family val="2"/>
    </font>
    <font>
      <sz val="8"/>
      <name val="Arial"/>
      <family val="2"/>
    </font>
    <font>
      <sz val="10"/>
      <color indexed="53"/>
      <name val="Arial"/>
      <family val="2"/>
    </font>
    <font>
      <sz val="10"/>
      <color indexed="60"/>
      <name val="Arial"/>
      <family val="2"/>
    </font>
    <font>
      <i/>
      <sz val="8"/>
      <color indexed="60"/>
      <name val="Arial"/>
      <family val="2"/>
    </font>
    <font>
      <sz val="7"/>
      <color indexed="60"/>
      <name val="Arial"/>
      <family val="2"/>
    </font>
    <font>
      <sz val="10"/>
      <color indexed="10"/>
      <name val="Arial"/>
      <family val="2"/>
    </font>
    <font>
      <b/>
      <i/>
      <sz val="24"/>
      <color indexed="47"/>
      <name val="Arial"/>
      <family val="2"/>
    </font>
    <font>
      <b/>
      <i/>
      <sz val="20"/>
      <color indexed="47"/>
      <name val="Arial"/>
      <family val="2"/>
    </font>
    <font>
      <b/>
      <sz val="10"/>
      <color indexed="53"/>
      <name val="Arial"/>
      <family val="2"/>
    </font>
    <font>
      <sz val="10"/>
      <color indexed="47"/>
      <name val="Arial"/>
      <family val="2"/>
    </font>
    <font>
      <i/>
      <sz val="8"/>
      <color indexed="10"/>
      <name val="Arial"/>
      <family val="2"/>
    </font>
    <font>
      <i/>
      <sz val="7"/>
      <color indexed="60"/>
      <name val="Arial"/>
      <family val="2"/>
    </font>
    <font>
      <i/>
      <sz val="10"/>
      <name val="Arial"/>
      <family val="2"/>
    </font>
    <font>
      <b/>
      <sz val="8"/>
      <color indexed="60"/>
      <name val="Arial Narrow"/>
      <family val="2"/>
    </font>
    <font>
      <b/>
      <i/>
      <sz val="20"/>
      <name val="Arial"/>
      <family val="2"/>
    </font>
    <font>
      <b/>
      <i/>
      <sz val="24"/>
      <name val="Arial"/>
      <family val="2"/>
    </font>
    <font>
      <sz val="10"/>
      <name val="Wingdings"/>
      <charset val="2"/>
    </font>
    <font>
      <i/>
      <sz val="8"/>
      <color indexed="53"/>
      <name val="Arial"/>
      <family val="2"/>
    </font>
    <font>
      <b/>
      <sz val="10"/>
      <color indexed="60"/>
      <name val="Arial"/>
      <family val="2"/>
    </font>
    <font>
      <sz val="8"/>
      <color indexed="60"/>
      <name val="Arial Narrow"/>
      <family val="2"/>
    </font>
    <font>
      <b/>
      <sz val="8"/>
      <color indexed="60"/>
      <name val="Wingdings"/>
      <charset val="2"/>
    </font>
    <font>
      <b/>
      <sz val="10"/>
      <color indexed="52"/>
      <name val="Arial Narrow"/>
      <family val="2"/>
    </font>
    <font>
      <i/>
      <sz val="16"/>
      <color indexed="47"/>
      <name val="Verdana"/>
      <family val="2"/>
    </font>
    <font>
      <sz val="6"/>
      <name val="Arial Narrow"/>
      <family val="2"/>
    </font>
    <font>
      <i/>
      <sz val="8"/>
      <color indexed="53"/>
      <name val="Arial Narrow"/>
      <family val="2"/>
    </font>
    <font>
      <sz val="10"/>
      <color indexed="60"/>
      <name val="Arial Narrow"/>
      <family val="2"/>
    </font>
    <font>
      <sz val="8"/>
      <name val="Arial"/>
      <family val="2"/>
    </font>
    <font>
      <sz val="8"/>
      <name val="Arial Narrow"/>
      <family val="2"/>
    </font>
    <font>
      <b/>
      <sz val="9"/>
      <color indexed="60"/>
      <name val="Arial"/>
      <family val="2"/>
    </font>
    <font>
      <sz val="7"/>
      <color indexed="16"/>
      <name val="Arial Narrow"/>
      <family val="2"/>
    </font>
    <font>
      <sz val="8"/>
      <color indexed="47"/>
      <name val="Arial Narrow"/>
      <family val="2"/>
    </font>
    <font>
      <sz val="6"/>
      <color indexed="52"/>
      <name val="Arial"/>
      <family val="2"/>
    </font>
    <font>
      <sz val="10"/>
      <name val="Arial Narrow"/>
      <family val="2"/>
    </font>
    <font>
      <sz val="10"/>
      <name val="Arial"/>
      <family val="2"/>
    </font>
    <font>
      <b/>
      <sz val="11"/>
      <color indexed="60"/>
      <name val="Arial"/>
      <family val="2"/>
    </font>
    <font>
      <sz val="11"/>
      <name val="Arial"/>
      <family val="2"/>
    </font>
    <font>
      <sz val="11"/>
      <color indexed="60"/>
      <name val="Arial Narrow"/>
      <family val="2"/>
    </font>
    <font>
      <sz val="12"/>
      <color indexed="60"/>
      <name val="Arial"/>
      <family val="2"/>
    </font>
    <font>
      <b/>
      <sz val="12"/>
      <color indexed="16"/>
      <name val="Arial"/>
      <family val="2"/>
    </font>
    <font>
      <sz val="8"/>
      <color indexed="16"/>
      <name val="Arial Narrow"/>
      <family val="2"/>
    </font>
    <font>
      <b/>
      <sz val="10"/>
      <name val="Arial"/>
      <family val="2"/>
    </font>
    <font>
      <b/>
      <i/>
      <sz val="12"/>
      <color indexed="52"/>
      <name val="Arial"/>
      <family val="2"/>
    </font>
    <font>
      <sz val="12"/>
      <color indexed="60"/>
      <name val="Arial Narrow"/>
      <family val="2"/>
    </font>
    <font>
      <sz val="9"/>
      <color indexed="16"/>
      <name val="Arial"/>
      <family val="2"/>
    </font>
    <font>
      <b/>
      <sz val="12"/>
      <color indexed="60"/>
      <name val="Arial Narrow"/>
      <family val="2"/>
    </font>
    <font>
      <b/>
      <i/>
      <sz val="14"/>
      <color indexed="53"/>
      <name val="Arial"/>
      <family val="2"/>
    </font>
    <font>
      <sz val="12"/>
      <color indexed="60"/>
      <name val="Wingdings"/>
      <charset val="2"/>
    </font>
    <font>
      <sz val="10"/>
      <color indexed="60"/>
      <name val="Wingdings"/>
      <charset val="2"/>
    </font>
    <font>
      <b/>
      <sz val="10"/>
      <color indexed="12"/>
      <name val="Arial"/>
      <family val="2"/>
    </font>
    <font>
      <sz val="10"/>
      <color indexed="12"/>
      <name val="Arial"/>
      <family val="2"/>
    </font>
    <font>
      <b/>
      <sz val="10"/>
      <color indexed="9"/>
      <name val="Arial"/>
      <family val="2"/>
    </font>
    <font>
      <sz val="36"/>
      <color indexed="47"/>
      <name val="Haettenschweiler"/>
      <family val="2"/>
    </font>
    <font>
      <b/>
      <sz val="20"/>
      <color indexed="52"/>
      <name val="Verdana"/>
      <family val="2"/>
    </font>
    <font>
      <b/>
      <sz val="8"/>
      <color indexed="60"/>
      <name val="Arial"/>
      <family val="2"/>
    </font>
    <font>
      <sz val="8"/>
      <color indexed="60"/>
      <name val="Arial"/>
      <family val="2"/>
    </font>
    <font>
      <sz val="10"/>
      <color indexed="40"/>
      <name val="Arial"/>
      <family val="2"/>
    </font>
    <font>
      <b/>
      <sz val="10"/>
      <color indexed="8"/>
      <name val="Arial"/>
      <family val="2"/>
    </font>
    <font>
      <sz val="10"/>
      <color indexed="52"/>
      <name val="Arial"/>
      <family val="2"/>
    </font>
    <font>
      <sz val="9"/>
      <color indexed="52"/>
      <name val="Arial"/>
      <family val="2"/>
    </font>
    <font>
      <b/>
      <sz val="9"/>
      <color indexed="52"/>
      <name val="Arial"/>
      <family val="2"/>
    </font>
    <font>
      <sz val="8"/>
      <color indexed="52"/>
      <name val="Arial"/>
      <family val="2"/>
    </font>
    <font>
      <sz val="11"/>
      <color indexed="52"/>
      <name val="Arial"/>
      <family val="2"/>
    </font>
    <font>
      <b/>
      <sz val="11"/>
      <color indexed="52"/>
      <name val="Arial"/>
      <family val="2"/>
    </font>
    <font>
      <sz val="8"/>
      <color indexed="52"/>
      <name val="Arial"/>
      <family val="2"/>
    </font>
    <font>
      <sz val="12"/>
      <color indexed="52"/>
      <name val="Arial"/>
      <family val="2"/>
    </font>
    <font>
      <b/>
      <sz val="12"/>
      <color indexed="52"/>
      <name val="Arial"/>
      <family val="2"/>
    </font>
    <font>
      <b/>
      <sz val="11"/>
      <color indexed="52"/>
      <name val="Arial Narrow"/>
      <family val="2"/>
    </font>
    <font>
      <b/>
      <sz val="12"/>
      <color indexed="52"/>
      <name val="Arial Narrow"/>
      <family val="2"/>
    </font>
    <font>
      <b/>
      <sz val="16"/>
      <color indexed="47"/>
      <name val="Arial"/>
      <family val="2"/>
    </font>
    <font>
      <b/>
      <sz val="8"/>
      <name val="Arial"/>
      <family val="2"/>
    </font>
    <font>
      <b/>
      <sz val="8"/>
      <color indexed="53"/>
      <name val="Arial"/>
      <family val="2"/>
    </font>
    <font>
      <b/>
      <sz val="18"/>
      <color indexed="52"/>
      <name val="Arial"/>
      <family val="2"/>
    </font>
    <font>
      <b/>
      <sz val="22"/>
      <name val="Arial"/>
      <family val="2"/>
    </font>
    <font>
      <b/>
      <sz val="10"/>
      <name val="Arial"/>
      <family val="2"/>
    </font>
    <font>
      <b/>
      <sz val="12"/>
      <color indexed="53"/>
      <name val="Arial"/>
      <family val="2"/>
    </font>
    <font>
      <sz val="8"/>
      <name val="Verdana"/>
      <family val="2"/>
    </font>
    <font>
      <sz val="10"/>
      <name val="MS Sans Serif"/>
    </font>
    <font>
      <b/>
      <sz val="12"/>
      <name val="Arial"/>
      <family val="2"/>
    </font>
    <font>
      <b/>
      <u/>
      <sz val="14"/>
      <color indexed="12"/>
      <name val="Arial"/>
      <family val="2"/>
    </font>
    <font>
      <u/>
      <sz val="10"/>
      <color theme="11"/>
      <name val="Arial"/>
      <family val="2"/>
    </font>
    <font>
      <b/>
      <sz val="10"/>
      <color rgb="FFC00000"/>
      <name val="Arial Narrow"/>
      <family val="2"/>
    </font>
    <font>
      <sz val="20"/>
      <color theme="0"/>
      <name val="Verdana"/>
      <family val="2"/>
    </font>
    <font>
      <b/>
      <sz val="22"/>
      <color theme="0"/>
      <name val="Verdana"/>
      <family val="2"/>
    </font>
    <font>
      <b/>
      <sz val="24"/>
      <color theme="0"/>
      <name val="Verdana"/>
      <family val="2"/>
    </font>
    <font>
      <sz val="10"/>
      <name val="Arial"/>
      <family val="2"/>
    </font>
    <font>
      <b/>
      <sz val="20"/>
      <color rgb="FFC00000"/>
      <name val="Arial Narrow"/>
      <family val="2"/>
    </font>
    <font>
      <b/>
      <sz val="12"/>
      <color rgb="FFFF7E79"/>
      <name val="Verdana"/>
      <family val="2"/>
    </font>
    <font>
      <sz val="8"/>
      <color rgb="FFFF7E79"/>
      <name val="Arial"/>
      <family val="2"/>
    </font>
    <font>
      <sz val="10"/>
      <color rgb="FFFF0000"/>
      <name val="Arial"/>
      <family val="2"/>
    </font>
    <font>
      <sz val="14"/>
      <name val="Arial"/>
      <family val="2"/>
    </font>
    <font>
      <i/>
      <sz val="14"/>
      <name val="Arial"/>
      <family val="2"/>
    </font>
    <font>
      <b/>
      <sz val="20"/>
      <color theme="0"/>
      <name val="Verdana"/>
      <family val="2"/>
    </font>
    <font>
      <sz val="10"/>
      <color theme="6" tint="0.39997558519241921"/>
      <name val="Arial"/>
      <family val="2"/>
    </font>
    <font>
      <b/>
      <sz val="12"/>
      <color indexed="60"/>
      <name val="Arial"/>
      <family val="2"/>
    </font>
    <font>
      <b/>
      <sz val="10"/>
      <name val="MS Sans Serif"/>
    </font>
    <font>
      <b/>
      <sz val="10"/>
      <color theme="0" tint="-0.249977111117893"/>
      <name val="Arial"/>
      <family val="2"/>
    </font>
    <font>
      <sz val="10"/>
      <color rgb="FFFFCC99"/>
      <name val="Arial"/>
      <family val="2"/>
    </font>
  </fonts>
  <fills count="20">
    <fill>
      <patternFill patternType="none"/>
    </fill>
    <fill>
      <patternFill patternType="gray125"/>
    </fill>
    <fill>
      <patternFill patternType="solid">
        <fgColor indexed="47"/>
        <bgColor indexed="64"/>
      </patternFill>
    </fill>
    <fill>
      <patternFill patternType="lightGray">
        <fgColor indexed="52"/>
        <bgColor indexed="47"/>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theme="3" tint="0.59999389629810485"/>
        <bgColor indexed="64"/>
      </patternFill>
    </fill>
    <fill>
      <patternFill patternType="solid">
        <fgColor rgb="FFCCFFCC"/>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7E79"/>
        <bgColor indexed="64"/>
      </patternFill>
    </fill>
    <fill>
      <patternFill patternType="solid">
        <fgColor rgb="FFC00000"/>
        <bgColor indexed="64"/>
      </patternFill>
    </fill>
    <fill>
      <patternFill patternType="solid">
        <fgColor rgb="FFFFFD78"/>
        <bgColor indexed="64"/>
      </patternFill>
    </fill>
    <fill>
      <patternFill patternType="solid">
        <fgColor rgb="FFFFFF00"/>
        <bgColor indexed="64"/>
      </patternFill>
    </fill>
    <fill>
      <patternFill patternType="solid">
        <fgColor rgb="FFFFFF98"/>
        <bgColor indexed="64"/>
      </patternFill>
    </fill>
    <fill>
      <patternFill patternType="solid">
        <fgColor rgb="FFE4FFBB"/>
        <bgColor indexed="64"/>
      </patternFill>
    </fill>
    <fill>
      <patternFill patternType="solid">
        <fgColor rgb="FFFFCC99"/>
        <bgColor indexed="64"/>
      </patternFill>
    </fill>
  </fills>
  <borders count="56">
    <border>
      <left/>
      <right/>
      <top/>
      <bottom/>
      <diagonal/>
    </border>
    <border>
      <left style="thin">
        <color indexed="52"/>
      </left>
      <right/>
      <top/>
      <bottom/>
      <diagonal/>
    </border>
    <border>
      <left/>
      <right/>
      <top style="thin">
        <color indexed="52"/>
      </top>
      <bottom style="thin">
        <color indexed="52"/>
      </bottom>
      <diagonal/>
    </border>
    <border>
      <left style="thin">
        <color indexed="52"/>
      </left>
      <right style="thin">
        <color indexed="52"/>
      </right>
      <top style="thin">
        <color indexed="52"/>
      </top>
      <bottom style="thin">
        <color indexed="52"/>
      </bottom>
      <diagonal/>
    </border>
    <border>
      <left style="thin">
        <color indexed="52"/>
      </left>
      <right/>
      <top style="thin">
        <color indexed="52"/>
      </top>
      <bottom/>
      <diagonal/>
    </border>
    <border>
      <left style="thin">
        <color indexed="52"/>
      </left>
      <right/>
      <top/>
      <bottom style="thin">
        <color indexed="53"/>
      </bottom>
      <diagonal/>
    </border>
    <border>
      <left/>
      <right/>
      <top style="thin">
        <color indexed="53"/>
      </top>
      <bottom/>
      <diagonal/>
    </border>
    <border>
      <left/>
      <right/>
      <top/>
      <bottom style="thin">
        <color indexed="52"/>
      </bottom>
      <diagonal/>
    </border>
    <border>
      <left/>
      <right style="thin">
        <color indexed="52"/>
      </right>
      <top/>
      <bottom/>
      <diagonal/>
    </border>
    <border>
      <left/>
      <right style="thin">
        <color indexed="52"/>
      </right>
      <top/>
      <bottom style="thin">
        <color indexed="52"/>
      </bottom>
      <diagonal/>
    </border>
    <border>
      <left style="thin">
        <color indexed="52"/>
      </left>
      <right/>
      <top/>
      <bottom style="thin">
        <color indexed="52"/>
      </bottom>
      <diagonal/>
    </border>
    <border>
      <left/>
      <right/>
      <top style="thin">
        <color indexed="52"/>
      </top>
      <bottom/>
      <diagonal/>
    </border>
    <border>
      <left/>
      <right style="thin">
        <color indexed="52"/>
      </right>
      <top style="thin">
        <color indexed="52"/>
      </top>
      <bottom style="thin">
        <color indexed="52"/>
      </bottom>
      <diagonal/>
    </border>
    <border>
      <left/>
      <right style="thin">
        <color indexed="52"/>
      </right>
      <top style="thin">
        <color indexed="52"/>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53"/>
      </left>
      <right/>
      <top/>
      <bottom style="thin">
        <color auto="1"/>
      </bottom>
      <diagonal/>
    </border>
    <border>
      <left style="thin">
        <color indexed="53"/>
      </left>
      <right style="thin">
        <color indexed="53"/>
      </right>
      <top style="thin">
        <color indexed="53"/>
      </top>
      <bottom style="thin">
        <color indexed="53"/>
      </bottom>
      <diagonal/>
    </border>
    <border>
      <left style="thin">
        <color indexed="53"/>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52"/>
      </left>
      <right/>
      <top style="thin">
        <color indexed="52"/>
      </top>
      <bottom style="thin">
        <color indexed="52"/>
      </bottom>
      <diagonal/>
    </border>
    <border>
      <left style="thin">
        <color indexed="53"/>
      </left>
      <right/>
      <top style="thin">
        <color indexed="53"/>
      </top>
      <bottom style="thin">
        <color indexed="53"/>
      </bottom>
      <diagonal/>
    </border>
    <border>
      <left/>
      <right/>
      <top style="thin">
        <color indexed="53"/>
      </top>
      <bottom style="thin">
        <color indexed="53"/>
      </bottom>
      <diagonal/>
    </border>
    <border>
      <left/>
      <right style="thin">
        <color indexed="53"/>
      </right>
      <top style="thin">
        <color indexed="53"/>
      </top>
      <bottom style="thin">
        <color indexed="53"/>
      </bottom>
      <diagonal/>
    </border>
    <border>
      <left style="thin">
        <color indexed="53"/>
      </left>
      <right style="thin">
        <color indexed="53"/>
      </right>
      <top style="thin">
        <color indexed="53"/>
      </top>
      <bottom style="thin">
        <color auto="1"/>
      </bottom>
      <diagonal/>
    </border>
    <border>
      <left style="thin">
        <color indexed="53"/>
      </left>
      <right style="thin">
        <color indexed="53"/>
      </right>
      <top style="thin">
        <color auto="1"/>
      </top>
      <bottom style="thin">
        <color indexed="53"/>
      </bottom>
      <diagonal/>
    </border>
    <border>
      <left style="thin">
        <color indexed="53"/>
      </left>
      <right style="thin">
        <color indexed="53"/>
      </right>
      <top style="thin">
        <color indexed="53"/>
      </top>
      <bottom/>
      <diagonal/>
    </border>
    <border>
      <left style="thin">
        <color indexed="53"/>
      </left>
      <right style="thin">
        <color indexed="53"/>
      </right>
      <top/>
      <bottom style="thin">
        <color indexed="53"/>
      </bottom>
      <diagonal/>
    </border>
    <border>
      <left style="medium">
        <color indexed="53"/>
      </left>
      <right/>
      <top style="medium">
        <color indexed="53"/>
      </top>
      <bottom style="medium">
        <color indexed="53"/>
      </bottom>
      <diagonal/>
    </border>
    <border>
      <left/>
      <right/>
      <top style="medium">
        <color indexed="53"/>
      </top>
      <bottom style="medium">
        <color indexed="53"/>
      </bottom>
      <diagonal/>
    </border>
    <border>
      <left/>
      <right style="medium">
        <color indexed="53"/>
      </right>
      <top style="medium">
        <color indexed="53"/>
      </top>
      <bottom style="medium">
        <color indexed="53"/>
      </bottom>
      <diagonal/>
    </border>
    <border>
      <left style="medium">
        <color indexed="53"/>
      </left>
      <right/>
      <top style="medium">
        <color indexed="53"/>
      </top>
      <bottom/>
      <diagonal/>
    </border>
    <border>
      <left/>
      <right/>
      <top style="medium">
        <color indexed="53"/>
      </top>
      <bottom/>
      <diagonal/>
    </border>
    <border>
      <left/>
      <right style="medium">
        <color indexed="53"/>
      </right>
      <top style="medium">
        <color indexed="53"/>
      </top>
      <bottom/>
      <diagonal/>
    </border>
    <border>
      <left style="medium">
        <color indexed="53"/>
      </left>
      <right/>
      <top/>
      <bottom style="medium">
        <color indexed="53"/>
      </bottom>
      <diagonal/>
    </border>
    <border>
      <left/>
      <right/>
      <top/>
      <bottom style="medium">
        <color indexed="53"/>
      </bottom>
      <diagonal/>
    </border>
    <border>
      <left/>
      <right style="medium">
        <color indexed="53"/>
      </right>
      <top/>
      <bottom style="medium">
        <color indexed="53"/>
      </bottom>
      <diagonal/>
    </border>
    <border>
      <left style="thin">
        <color indexed="53"/>
      </left>
      <right/>
      <top style="thin">
        <color indexed="53"/>
      </top>
      <bottom/>
      <diagonal/>
    </border>
    <border>
      <left/>
      <right style="thin">
        <color indexed="53"/>
      </right>
      <top style="thin">
        <color indexed="53"/>
      </top>
      <bottom/>
      <diagonal/>
    </border>
    <border>
      <left style="thin">
        <color indexed="53"/>
      </left>
      <right/>
      <top/>
      <bottom style="thin">
        <color indexed="53"/>
      </bottom>
      <diagonal/>
    </border>
    <border>
      <left/>
      <right/>
      <top/>
      <bottom style="thin">
        <color indexed="53"/>
      </bottom>
      <diagonal/>
    </border>
    <border>
      <left/>
      <right style="thin">
        <color indexed="53"/>
      </right>
      <top/>
      <bottom style="thin">
        <color indexed="53"/>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52"/>
      </left>
      <right style="thin">
        <color indexed="52"/>
      </right>
      <top style="thin">
        <color indexed="52"/>
      </top>
      <bottom/>
      <diagonal/>
    </border>
  </borders>
  <cellStyleXfs count="13">
    <xf numFmtId="0" fontId="0" fillId="0" borderId="0"/>
    <xf numFmtId="166" fontId="1" fillId="0" borderId="0" applyFont="0" applyFill="0" applyBorder="0" applyAlignment="0" applyProtection="0"/>
    <xf numFmtId="0" fontId="2" fillId="0" borderId="0" applyNumberFormat="0" applyFill="0" applyBorder="0" applyAlignment="0" applyProtection="0">
      <alignment vertical="top"/>
      <protection locked="0"/>
    </xf>
    <xf numFmtId="165" fontId="81" fillId="0" borderId="0" applyFont="0" applyFill="0" applyBorder="0" applyAlignment="0" applyProtection="0"/>
    <xf numFmtId="0" fontId="81" fillId="0" borderId="0"/>
    <xf numFmtId="9" fontId="1" fillId="0" borderId="0" applyFon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cellStyleXfs>
  <cellXfs count="372">
    <xf numFmtId="0" fontId="0" fillId="0" borderId="0" xfId="0"/>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0" fontId="0" fillId="2" borderId="0" xfId="0" applyFill="1"/>
    <xf numFmtId="0" fontId="3" fillId="0" borderId="0" xfId="0" applyFont="1"/>
    <xf numFmtId="0" fontId="4" fillId="0" borderId="0" xfId="0" applyFont="1"/>
    <xf numFmtId="0" fontId="14" fillId="0" borderId="0" xfId="0" applyFont="1"/>
    <xf numFmtId="0" fontId="0" fillId="2" borderId="1" xfId="0" applyFill="1" applyBorder="1"/>
    <xf numFmtId="20" fontId="0" fillId="2" borderId="0" xfId="0" applyNumberFormat="1" applyFill="1" applyAlignment="1">
      <alignment horizontal="center"/>
    </xf>
    <xf numFmtId="0" fontId="21" fillId="2" borderId="0" xfId="0" applyFont="1" applyFill="1" applyAlignment="1">
      <alignment horizontal="right" vertical="center"/>
    </xf>
    <xf numFmtId="0" fontId="8" fillId="2" borderId="0" xfId="0" applyFont="1" applyFill="1" applyAlignment="1">
      <alignment horizontal="center"/>
    </xf>
    <xf numFmtId="0" fontId="7" fillId="2" borderId="2" xfId="0" applyFont="1" applyFill="1" applyBorder="1" applyAlignment="1">
      <alignment horizontal="right" vertical="center"/>
    </xf>
    <xf numFmtId="0" fontId="10" fillId="2" borderId="3" xfId="0" applyFont="1" applyFill="1" applyBorder="1" applyAlignment="1">
      <alignment horizontal="center" vertical="center"/>
    </xf>
    <xf numFmtId="0" fontId="7" fillId="2" borderId="2" xfId="0" applyFont="1" applyFill="1" applyBorder="1" applyAlignment="1">
      <alignment vertical="center"/>
    </xf>
    <xf numFmtId="0" fontId="12" fillId="2" borderId="0" xfId="0" applyFont="1" applyFill="1" applyAlignment="1">
      <alignment horizontal="center"/>
    </xf>
    <xf numFmtId="0" fontId="19" fillId="2" borderId="0" xfId="0" applyFont="1" applyFill="1" applyAlignment="1">
      <alignment horizontal="center"/>
    </xf>
    <xf numFmtId="0" fontId="11" fillId="2" borderId="0" xfId="0" applyFont="1" applyFill="1" applyAlignment="1">
      <alignment horizontal="center"/>
    </xf>
    <xf numFmtId="0" fontId="20" fillId="2" borderId="0" xfId="0" applyFont="1" applyFill="1" applyAlignment="1">
      <alignment horizontal="center"/>
    </xf>
    <xf numFmtId="0" fontId="0" fillId="2" borderId="0" xfId="0" applyFill="1" applyAlignment="1">
      <alignment horizontal="right"/>
    </xf>
    <xf numFmtId="0" fontId="6" fillId="2" borderId="0" xfId="0" applyFont="1" applyFill="1" applyAlignment="1">
      <alignment horizontal="center"/>
    </xf>
    <xf numFmtId="0" fontId="0" fillId="2" borderId="0" xfId="0" applyFill="1" applyAlignment="1">
      <alignment horizontal="center"/>
    </xf>
    <xf numFmtId="0" fontId="0" fillId="2" borderId="0" xfId="0" applyFill="1" applyAlignment="1">
      <alignment horizontal="left"/>
    </xf>
    <xf numFmtId="0" fontId="16" fillId="2" borderId="0" xfId="0" applyFont="1" applyFill="1" applyAlignment="1">
      <alignment horizontal="left"/>
    </xf>
    <xf numFmtId="20" fontId="28" fillId="2" borderId="4" xfId="0" applyNumberFormat="1" applyFont="1" applyFill="1" applyBorder="1" applyAlignment="1">
      <alignment horizontal="left" vertical="top"/>
    </xf>
    <xf numFmtId="22" fontId="5" fillId="2" borderId="0" xfId="0" applyNumberFormat="1" applyFont="1" applyFill="1" applyAlignment="1">
      <alignment horizontal="center"/>
    </xf>
    <xf numFmtId="20" fontId="0" fillId="2" borderId="1" xfId="0" applyNumberFormat="1" applyFill="1" applyBorder="1" applyAlignment="1">
      <alignment horizontal="center"/>
    </xf>
    <xf numFmtId="0" fontId="0" fillId="2" borderId="0" xfId="0" applyFill="1" applyAlignment="1">
      <alignment vertical="center"/>
    </xf>
    <xf numFmtId="0" fontId="0" fillId="2" borderId="1" xfId="0" applyFill="1" applyBorder="1" applyAlignment="1">
      <alignment vertical="center"/>
    </xf>
    <xf numFmtId="0" fontId="15" fillId="2" borderId="0" xfId="0" applyFont="1" applyFill="1" applyAlignment="1">
      <alignment horizontal="left" vertical="center"/>
    </xf>
    <xf numFmtId="0" fontId="3" fillId="2" borderId="0" xfId="0" applyFont="1" applyFill="1" applyAlignment="1">
      <alignment vertical="center"/>
    </xf>
    <xf numFmtId="0" fontId="3" fillId="2" borderId="1" xfId="0" applyFont="1" applyFill="1" applyBorder="1" applyAlignment="1">
      <alignment vertical="center"/>
    </xf>
    <xf numFmtId="0" fontId="3" fillId="2" borderId="0" xfId="0" applyFont="1" applyFill="1"/>
    <xf numFmtId="0" fontId="3" fillId="2" borderId="1" xfId="0" applyFont="1" applyFill="1" applyBorder="1"/>
    <xf numFmtId="0" fontId="0" fillId="2" borderId="5" xfId="0" applyFill="1" applyBorder="1"/>
    <xf numFmtId="0" fontId="22" fillId="2" borderId="0" xfId="0" applyFont="1" applyFill="1" applyAlignment="1">
      <alignment horizontal="right"/>
    </xf>
    <xf numFmtId="167" fontId="29" fillId="2" borderId="6" xfId="0" applyNumberFormat="1" applyFont="1" applyFill="1" applyBorder="1" applyAlignment="1">
      <alignment horizontal="right"/>
    </xf>
    <xf numFmtId="20" fontId="22" fillId="2" borderId="6" xfId="0" applyNumberFormat="1" applyFont="1" applyFill="1" applyBorder="1" applyAlignment="1">
      <alignment horizontal="center"/>
    </xf>
    <xf numFmtId="0" fontId="4" fillId="2" borderId="0" xfId="0" applyFont="1" applyFill="1"/>
    <xf numFmtId="0" fontId="14" fillId="2" borderId="0" xfId="0" applyFont="1" applyFill="1"/>
    <xf numFmtId="0" fontId="8" fillId="2" borderId="0" xfId="0" applyFont="1" applyFill="1"/>
    <xf numFmtId="0" fontId="7" fillId="2" borderId="0" xfId="0" applyFont="1" applyFill="1"/>
    <xf numFmtId="0" fontId="9" fillId="2" borderId="0" xfId="0" applyFont="1" applyFill="1" applyAlignment="1">
      <alignment horizontal="center"/>
    </xf>
    <xf numFmtId="0" fontId="30" fillId="2" borderId="2" xfId="0" applyFont="1" applyFill="1" applyBorder="1" applyAlignment="1">
      <alignment vertical="center"/>
    </xf>
    <xf numFmtId="0" fontId="17" fillId="2" borderId="0" xfId="0" applyFont="1" applyFill="1"/>
    <xf numFmtId="0" fontId="35" fillId="2" borderId="0" xfId="0" applyFont="1" applyFill="1" applyAlignment="1">
      <alignment horizontal="right" vertical="center"/>
    </xf>
    <xf numFmtId="0" fontId="34" fillId="2" borderId="7" xfId="0" applyFont="1" applyFill="1" applyBorder="1" applyAlignment="1" applyProtection="1">
      <alignment horizontal="center" vertical="center"/>
      <protection locked="0"/>
    </xf>
    <xf numFmtId="0" fontId="34" fillId="2" borderId="4" xfId="0" applyFont="1" applyFill="1" applyBorder="1" applyAlignment="1" applyProtection="1">
      <alignment horizontal="center" vertical="center"/>
      <protection locked="0"/>
    </xf>
    <xf numFmtId="0" fontId="36" fillId="2" borderId="0" xfId="0" applyFont="1" applyFill="1"/>
    <xf numFmtId="0" fontId="37" fillId="2" borderId="0" xfId="0" applyFont="1" applyFill="1" applyAlignment="1">
      <alignment horizontal="right" vertical="center"/>
    </xf>
    <xf numFmtId="0" fontId="38" fillId="2" borderId="0" xfId="0" applyFont="1" applyFill="1" applyAlignment="1">
      <alignment vertical="center"/>
    </xf>
    <xf numFmtId="0" fontId="31" fillId="2" borderId="0" xfId="0" applyFont="1" applyFill="1" applyAlignment="1">
      <alignment vertical="center"/>
    </xf>
    <xf numFmtId="0" fontId="32" fillId="2" borderId="0" xfId="0" applyFont="1" applyFill="1" applyAlignment="1">
      <alignment horizontal="right" vertical="center"/>
    </xf>
    <xf numFmtId="0" fontId="0" fillId="2" borderId="0" xfId="0" applyFill="1" applyAlignment="1">
      <alignment horizontal="center" vertical="center"/>
    </xf>
    <xf numFmtId="0" fontId="44" fillId="2" borderId="7" xfId="0" applyFont="1" applyFill="1" applyBorder="1" applyAlignment="1" applyProtection="1">
      <alignment horizontal="center" vertical="center"/>
      <protection locked="0"/>
    </xf>
    <xf numFmtId="0" fontId="44" fillId="2" borderId="4"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0" fillId="2" borderId="0" xfId="0" applyFont="1" applyFill="1" applyAlignment="1">
      <alignment vertical="center"/>
    </xf>
    <xf numFmtId="0" fontId="43" fillId="2" borderId="0" xfId="0" applyFont="1" applyFill="1" applyAlignment="1">
      <alignment horizontal="center" vertical="center"/>
    </xf>
    <xf numFmtId="0" fontId="0" fillId="2" borderId="7" xfId="0" applyFill="1" applyBorder="1" applyAlignment="1">
      <alignment vertical="center"/>
    </xf>
    <xf numFmtId="0" fontId="0" fillId="2" borderId="8" xfId="0" applyFill="1" applyBorder="1" applyAlignment="1">
      <alignment vertical="center"/>
    </xf>
    <xf numFmtId="0" fontId="0" fillId="2" borderId="9" xfId="0" applyFill="1" applyBorder="1" applyAlignment="1">
      <alignment vertical="center"/>
    </xf>
    <xf numFmtId="0" fontId="0" fillId="2" borderId="10" xfId="0" applyFill="1" applyBorder="1" applyAlignment="1">
      <alignment vertical="center"/>
    </xf>
    <xf numFmtId="167" fontId="29" fillId="2" borderId="0" xfId="0" applyNumberFormat="1" applyFont="1" applyFill="1" applyAlignment="1">
      <alignment horizontal="right" vertical="top"/>
    </xf>
    <xf numFmtId="20" fontId="22" fillId="2" borderId="0" xfId="0" applyNumberFormat="1" applyFont="1" applyFill="1" applyAlignment="1">
      <alignment horizontal="center" vertical="top"/>
    </xf>
    <xf numFmtId="0" fontId="46" fillId="2" borderId="0" xfId="0" applyFont="1" applyFill="1" applyAlignment="1">
      <alignment horizontal="right" vertical="center"/>
    </xf>
    <xf numFmtId="0" fontId="46" fillId="2" borderId="10" xfId="0" applyFont="1" applyFill="1" applyBorder="1" applyAlignment="1">
      <alignment horizontal="left" vertical="center"/>
    </xf>
    <xf numFmtId="0" fontId="36" fillId="2" borderId="0" xfId="0" applyFont="1" applyFill="1" applyAlignment="1">
      <alignment vertical="center"/>
    </xf>
    <xf numFmtId="0" fontId="38" fillId="3" borderId="11" xfId="0" applyFont="1" applyFill="1" applyBorder="1"/>
    <xf numFmtId="0" fontId="37" fillId="2" borderId="8" xfId="0" applyFont="1" applyFill="1" applyBorder="1" applyAlignment="1">
      <alignment horizontal="right" vertical="center"/>
    </xf>
    <xf numFmtId="0" fontId="1" fillId="2" borderId="0" xfId="0" applyFont="1" applyFill="1" applyAlignment="1">
      <alignment vertical="center"/>
    </xf>
    <xf numFmtId="0" fontId="31" fillId="2" borderId="7" xfId="0" applyFont="1" applyFill="1" applyBorder="1" applyAlignment="1">
      <alignment vertical="center"/>
    </xf>
    <xf numFmtId="0" fontId="52" fillId="2" borderId="8" xfId="0" applyFont="1" applyFill="1" applyBorder="1" applyAlignment="1">
      <alignment horizontal="right" vertical="center"/>
    </xf>
    <xf numFmtId="0" fontId="30" fillId="2" borderId="0" xfId="0" applyFont="1" applyFill="1" applyAlignment="1">
      <alignment horizontal="right" vertical="center"/>
    </xf>
    <xf numFmtId="16" fontId="30" fillId="2" borderId="0" xfId="0" applyNumberFormat="1" applyFont="1" applyFill="1" applyAlignment="1">
      <alignment horizontal="right" vertical="center"/>
    </xf>
    <xf numFmtId="20" fontId="30" fillId="2" borderId="0" xfId="0" applyNumberFormat="1" applyFont="1" applyFill="1" applyAlignment="1">
      <alignment horizontal="center" vertical="center"/>
    </xf>
    <xf numFmtId="0" fontId="31" fillId="2" borderId="2" xfId="0" applyFont="1" applyFill="1" applyBorder="1" applyAlignment="1">
      <alignment vertical="center"/>
    </xf>
    <xf numFmtId="0" fontId="31" fillId="2" borderId="12" xfId="0" applyFont="1" applyFill="1" applyBorder="1" applyAlignment="1">
      <alignment vertical="center"/>
    </xf>
    <xf numFmtId="0" fontId="31" fillId="2" borderId="11" xfId="0" applyFont="1" applyFill="1" applyBorder="1" applyAlignment="1">
      <alignment vertical="center"/>
    </xf>
    <xf numFmtId="0" fontId="42" fillId="2" borderId="0" xfId="0" applyFont="1" applyFill="1" applyAlignment="1">
      <alignment horizontal="right" vertical="center"/>
    </xf>
    <xf numFmtId="0" fontId="44" fillId="2" borderId="0" xfId="0" applyFont="1" applyFill="1" applyAlignment="1">
      <alignment horizontal="center" vertical="center"/>
    </xf>
    <xf numFmtId="0" fontId="37" fillId="2" borderId="9" xfId="0" applyFont="1" applyFill="1" applyBorder="1" applyAlignment="1">
      <alignment horizontal="right" vertical="center"/>
    </xf>
    <xf numFmtId="0" fontId="50" fillId="2" borderId="10" xfId="0" applyFont="1" applyFill="1" applyBorder="1" applyAlignment="1">
      <alignment vertical="center"/>
    </xf>
    <xf numFmtId="0" fontId="45" fillId="3" borderId="11" xfId="0" applyFont="1" applyFill="1" applyBorder="1" applyAlignment="1">
      <alignment vertical="center"/>
    </xf>
    <xf numFmtId="0" fontId="51" fillId="2" borderId="0" xfId="0" applyFont="1" applyFill="1" applyAlignment="1">
      <alignment horizontal="right" vertical="center"/>
    </xf>
    <xf numFmtId="16" fontId="47" fillId="2" borderId="0" xfId="0" applyNumberFormat="1" applyFont="1" applyFill="1" applyAlignment="1">
      <alignment horizontal="right" vertical="center"/>
    </xf>
    <xf numFmtId="20" fontId="47" fillId="2" borderId="0" xfId="0" applyNumberFormat="1" applyFont="1" applyFill="1" applyAlignment="1">
      <alignment horizontal="center" vertical="center"/>
    </xf>
    <xf numFmtId="0" fontId="45" fillId="3" borderId="11" xfId="0" applyFont="1" applyFill="1" applyBorder="1"/>
    <xf numFmtId="0" fontId="36" fillId="2" borderId="0" xfId="0" applyFont="1" applyFill="1" applyAlignment="1">
      <alignment vertical="top"/>
    </xf>
    <xf numFmtId="0" fontId="41" fillId="2" borderId="0" xfId="0" applyFont="1" applyFill="1" applyAlignment="1">
      <alignment horizontal="center" vertical="center"/>
    </xf>
    <xf numFmtId="16" fontId="41" fillId="2" borderId="0" xfId="0" applyNumberFormat="1" applyFont="1" applyFill="1" applyAlignment="1">
      <alignment horizontal="right" vertical="center"/>
    </xf>
    <xf numFmtId="20" fontId="41" fillId="2" borderId="0" xfId="0" applyNumberFormat="1" applyFont="1" applyFill="1" applyAlignment="1">
      <alignment horizontal="center" vertical="center"/>
    </xf>
    <xf numFmtId="167" fontId="29" fillId="2" borderId="0" xfId="0" applyNumberFormat="1" applyFont="1" applyFill="1" applyAlignment="1">
      <alignment horizontal="right"/>
    </xf>
    <xf numFmtId="20" fontId="22" fillId="2" borderId="0" xfId="0" applyNumberFormat="1" applyFont="1" applyFill="1" applyAlignment="1">
      <alignment horizontal="center"/>
    </xf>
    <xf numFmtId="0" fontId="24" fillId="2" borderId="0" xfId="0" applyFont="1" applyFill="1" applyAlignment="1">
      <alignment horizontal="right" vertical="center"/>
    </xf>
    <xf numFmtId="16" fontId="24" fillId="2" borderId="0" xfId="0" applyNumberFormat="1" applyFont="1" applyFill="1" applyAlignment="1">
      <alignment horizontal="right" vertical="center"/>
    </xf>
    <xf numFmtId="20" fontId="24" fillId="2" borderId="0" xfId="0" applyNumberFormat="1" applyFont="1" applyFill="1" applyAlignment="1">
      <alignment horizontal="center" vertical="center"/>
    </xf>
    <xf numFmtId="0" fontId="18" fillId="2" borderId="0" xfId="0" applyFont="1" applyFill="1" applyAlignment="1">
      <alignment vertical="center"/>
    </xf>
    <xf numFmtId="0" fontId="0" fillId="4" borderId="0" xfId="0" applyFill="1"/>
    <xf numFmtId="0" fontId="0" fillId="4" borderId="0" xfId="0" applyFill="1" applyAlignment="1">
      <alignment vertical="center"/>
    </xf>
    <xf numFmtId="0" fontId="55" fillId="4" borderId="0" xfId="0" applyFont="1" applyFill="1" applyAlignment="1">
      <alignment horizontal="center" vertical="center"/>
    </xf>
    <xf numFmtId="0" fontId="55" fillId="4" borderId="0" xfId="0" applyFont="1" applyFill="1" applyAlignment="1">
      <alignment vertical="center"/>
    </xf>
    <xf numFmtId="0" fontId="53" fillId="4" borderId="0" xfId="0" applyFont="1" applyFill="1" applyAlignment="1">
      <alignment horizontal="center" vertical="center"/>
    </xf>
    <xf numFmtId="0" fontId="53" fillId="4" borderId="0" xfId="0" applyFont="1" applyFill="1" applyAlignment="1">
      <alignment horizontal="center"/>
    </xf>
    <xf numFmtId="0" fontId="0" fillId="4" borderId="0" xfId="0" applyFill="1" applyAlignment="1">
      <alignment horizontal="center"/>
    </xf>
    <xf numFmtId="0" fontId="54" fillId="4" borderId="0" xfId="0" applyFont="1" applyFill="1" applyAlignment="1">
      <alignment horizontal="center"/>
    </xf>
    <xf numFmtId="0" fontId="36" fillId="4" borderId="0" xfId="0" applyFont="1" applyFill="1"/>
    <xf numFmtId="0" fontId="58" fillId="3" borderId="11" xfId="0" applyFont="1" applyFill="1" applyBorder="1" applyAlignment="1">
      <alignment horizontal="center"/>
    </xf>
    <xf numFmtId="0" fontId="58" fillId="3" borderId="11" xfId="0" applyFont="1" applyFill="1" applyBorder="1" applyAlignment="1">
      <alignment horizontal="center" vertical="center"/>
    </xf>
    <xf numFmtId="0" fontId="1" fillId="2" borderId="7" xfId="0" applyFont="1" applyFill="1" applyBorder="1" applyAlignment="1">
      <alignment vertical="center"/>
    </xf>
    <xf numFmtId="0" fontId="31" fillId="2" borderId="0" xfId="0" applyFont="1" applyFill="1" applyAlignment="1">
      <alignment horizontal="center" vertical="center"/>
    </xf>
    <xf numFmtId="0" fontId="30" fillId="2" borderId="0" xfId="0" applyFont="1" applyFill="1" applyAlignment="1">
      <alignment horizontal="center" vertical="center"/>
    </xf>
    <xf numFmtId="0" fontId="38" fillId="2" borderId="0" xfId="0" applyFont="1" applyFill="1" applyAlignment="1">
      <alignment horizontal="center" vertical="center"/>
    </xf>
    <xf numFmtId="0" fontId="3" fillId="4" borderId="0" xfId="0" applyFont="1" applyFill="1"/>
    <xf numFmtId="0" fontId="63" fillId="2" borderId="3" xfId="0" applyFont="1" applyFill="1" applyBorder="1" applyAlignment="1">
      <alignment horizontal="right" vertical="center"/>
    </xf>
    <xf numFmtId="0" fontId="65" fillId="2" borderId="0" xfId="0" applyFont="1" applyFill="1" applyAlignment="1">
      <alignment vertical="center"/>
    </xf>
    <xf numFmtId="0" fontId="33" fillId="2" borderId="3" xfId="0" applyFont="1" applyFill="1" applyBorder="1" applyAlignment="1">
      <alignment vertical="center"/>
    </xf>
    <xf numFmtId="0" fontId="66" fillId="2" borderId="3" xfId="0" applyFont="1" applyFill="1" applyBorder="1" applyAlignment="1">
      <alignment horizontal="right" vertical="center"/>
    </xf>
    <xf numFmtId="0" fontId="26" fillId="2" borderId="0" xfId="0" applyFont="1" applyFill="1" applyAlignment="1">
      <alignment vertical="center"/>
    </xf>
    <xf numFmtId="0" fontId="66" fillId="2" borderId="0" xfId="0" applyFont="1" applyFill="1" applyAlignment="1">
      <alignment vertical="center"/>
    </xf>
    <xf numFmtId="0" fontId="68" fillId="2" borderId="0" xfId="0" applyFont="1" applyFill="1" applyAlignment="1">
      <alignment vertical="center"/>
    </xf>
    <xf numFmtId="0" fontId="39" fillId="2" borderId="3" xfId="0" applyFont="1" applyFill="1" applyBorder="1" applyAlignment="1">
      <alignment vertical="center"/>
    </xf>
    <xf numFmtId="0" fontId="69" fillId="2" borderId="3" xfId="0" applyFont="1" applyFill="1" applyBorder="1" applyAlignment="1">
      <alignment horizontal="right" vertical="center"/>
    </xf>
    <xf numFmtId="0" fontId="71" fillId="2" borderId="0" xfId="0" applyFont="1" applyFill="1" applyAlignment="1">
      <alignment vertical="center"/>
    </xf>
    <xf numFmtId="0" fontId="72" fillId="2" borderId="0" xfId="0" applyFont="1" applyFill="1" applyAlignment="1">
      <alignment vertical="center"/>
    </xf>
    <xf numFmtId="0" fontId="70" fillId="2" borderId="3" xfId="0" applyFont="1" applyFill="1" applyBorder="1" applyAlignment="1">
      <alignment horizontal="right" vertical="center"/>
    </xf>
    <xf numFmtId="0" fontId="26" fillId="2" borderId="0" xfId="0" applyFont="1" applyFill="1" applyAlignment="1" applyProtection="1">
      <alignment horizontal="center" vertical="center"/>
      <protection locked="0"/>
    </xf>
    <xf numFmtId="20" fontId="0" fillId="2" borderId="9" xfId="0" applyNumberFormat="1" applyFill="1" applyBorder="1" applyAlignment="1">
      <alignment horizontal="center"/>
    </xf>
    <xf numFmtId="0" fontId="26" fillId="2" borderId="4" xfId="0" applyFont="1" applyFill="1" applyBorder="1" applyAlignment="1" applyProtection="1">
      <alignment horizontal="center" vertical="center"/>
      <protection locked="0"/>
    </xf>
    <xf numFmtId="0" fontId="26" fillId="2" borderId="1" xfId="0" applyFont="1" applyFill="1" applyBorder="1" applyAlignment="1" applyProtection="1">
      <alignment horizontal="center" vertical="center"/>
      <protection locked="0"/>
    </xf>
    <xf numFmtId="0" fontId="0" fillId="0" borderId="0" xfId="0" applyAlignment="1">
      <alignment vertical="center"/>
    </xf>
    <xf numFmtId="0" fontId="5" fillId="0" borderId="0" xfId="0" applyFont="1" applyAlignment="1">
      <alignment vertical="center"/>
    </xf>
    <xf numFmtId="0" fontId="0" fillId="2" borderId="2" xfId="0" applyFill="1" applyBorder="1"/>
    <xf numFmtId="0" fontId="5" fillId="0" borderId="0" xfId="0" applyFont="1" applyAlignment="1">
      <alignment horizontal="center" vertical="center"/>
    </xf>
    <xf numFmtId="0" fontId="0" fillId="0" borderId="4"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0" fillId="0" borderId="1"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7" xfId="0" applyBorder="1" applyAlignment="1">
      <alignment vertical="center"/>
    </xf>
    <xf numFmtId="0" fontId="0" fillId="0" borderId="9" xfId="0" applyBorder="1" applyAlignment="1">
      <alignment vertical="center"/>
    </xf>
    <xf numFmtId="0" fontId="5" fillId="0" borderId="0" xfId="0" applyFont="1" applyAlignment="1">
      <alignment horizontal="right" vertical="center"/>
    </xf>
    <xf numFmtId="0" fontId="61" fillId="0" borderId="0" xfId="0" applyFont="1" applyAlignment="1">
      <alignment horizontal="center"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0" xfId="0" applyFont="1" applyAlignment="1">
      <alignment horizontal="left" vertical="center"/>
    </xf>
    <xf numFmtId="0" fontId="5" fillId="0" borderId="17" xfId="0" applyFont="1" applyBorder="1" applyAlignment="1">
      <alignment vertical="center"/>
    </xf>
    <xf numFmtId="0" fontId="5" fillId="0" borderId="18" xfId="0" applyFont="1" applyBorder="1" applyAlignment="1">
      <alignment vertical="center"/>
    </xf>
    <xf numFmtId="0" fontId="5" fillId="0" borderId="19" xfId="0" applyFont="1" applyBorder="1" applyAlignment="1">
      <alignment vertical="center"/>
    </xf>
    <xf numFmtId="0" fontId="5" fillId="0" borderId="20" xfId="0" applyFont="1" applyBorder="1" applyAlignment="1">
      <alignment vertical="center"/>
    </xf>
    <xf numFmtId="0" fontId="5" fillId="0" borderId="21" xfId="0" applyFont="1" applyBorder="1" applyAlignment="1">
      <alignment vertical="center"/>
    </xf>
    <xf numFmtId="0" fontId="5" fillId="0" borderId="22" xfId="0" applyFont="1" applyBorder="1" applyAlignment="1">
      <alignment vertical="center"/>
    </xf>
    <xf numFmtId="0" fontId="0" fillId="0" borderId="0" xfId="0" applyAlignment="1">
      <alignment horizontal="center" vertical="center"/>
    </xf>
    <xf numFmtId="0" fontId="0" fillId="0" borderId="18" xfId="0" applyBorder="1" applyAlignment="1">
      <alignment vertical="center"/>
    </xf>
    <xf numFmtId="0" fontId="78" fillId="0" borderId="0" xfId="0" applyFont="1" applyAlignment="1">
      <alignment horizontal="left" vertical="center"/>
    </xf>
    <xf numFmtId="0" fontId="78" fillId="0" borderId="0" xfId="0" applyFont="1" applyAlignment="1">
      <alignment horizontal="center" vertical="center"/>
    </xf>
    <xf numFmtId="0" fontId="78" fillId="5" borderId="23" xfId="0" applyFont="1" applyFill="1" applyBorder="1" applyAlignment="1">
      <alignment horizontal="center" vertical="center"/>
    </xf>
    <xf numFmtId="0" fontId="5" fillId="0" borderId="24" xfId="0" applyFont="1" applyBorder="1" applyAlignment="1">
      <alignment vertical="center"/>
    </xf>
    <xf numFmtId="0" fontId="67" fillId="6" borderId="3" xfId="0" applyFont="1" applyFill="1" applyBorder="1" applyAlignment="1" applyProtection="1">
      <alignment horizontal="center" vertical="center"/>
      <protection locked="0"/>
    </xf>
    <xf numFmtId="0" fontId="70" fillId="6" borderId="3" xfId="0" applyFont="1" applyFill="1" applyBorder="1" applyAlignment="1" applyProtection="1">
      <alignment horizontal="center" vertical="center"/>
      <protection locked="0"/>
    </xf>
    <xf numFmtId="0" fontId="64" fillId="6" borderId="3" xfId="0" applyFont="1" applyFill="1" applyBorder="1" applyAlignment="1" applyProtection="1">
      <alignment horizontal="center" vertical="center"/>
      <protection locked="0"/>
    </xf>
    <xf numFmtId="15" fontId="29" fillId="2" borderId="0" xfId="0" applyNumberFormat="1" applyFont="1" applyFill="1" applyAlignment="1">
      <alignment horizontal="right"/>
    </xf>
    <xf numFmtId="0" fontId="13" fillId="6" borderId="3" xfId="0" applyFont="1" applyFill="1" applyBorder="1" applyAlignment="1" applyProtection="1">
      <alignment horizontal="center" vertical="center"/>
      <protection locked="0"/>
    </xf>
    <xf numFmtId="16" fontId="30" fillId="2" borderId="2" xfId="0" applyNumberFormat="1" applyFont="1" applyFill="1" applyBorder="1" applyAlignment="1">
      <alignment horizontal="center" vertical="center"/>
    </xf>
    <xf numFmtId="0" fontId="2" fillId="2" borderId="0" xfId="2" applyFill="1" applyAlignment="1" applyProtection="1">
      <alignment vertical="center"/>
    </xf>
    <xf numFmtId="0" fontId="0" fillId="4" borderId="0" xfId="0" applyFill="1" applyAlignment="1">
      <alignment horizontal="left"/>
    </xf>
    <xf numFmtId="168" fontId="81" fillId="0" borderId="0" xfId="4" applyNumberFormat="1" applyAlignment="1">
      <alignment horizontal="left"/>
    </xf>
    <xf numFmtId="0" fontId="81" fillId="0" borderId="0" xfId="4" applyAlignment="1">
      <alignment horizontal="left"/>
    </xf>
    <xf numFmtId="0" fontId="81" fillId="0" borderId="0" xfId="4" applyAlignment="1">
      <alignment horizontal="center"/>
    </xf>
    <xf numFmtId="168" fontId="5" fillId="0" borderId="0" xfId="4" applyNumberFormat="1" applyFont="1" applyAlignment="1">
      <alignment wrapText="1"/>
    </xf>
    <xf numFmtId="0" fontId="5" fillId="0" borderId="0" xfId="4" applyFont="1" applyAlignment="1">
      <alignment wrapText="1"/>
    </xf>
    <xf numFmtId="0" fontId="5" fillId="6" borderId="25" xfId="4" applyFont="1" applyFill="1" applyBorder="1" applyAlignment="1">
      <alignment horizontal="center" vertical="center" wrapText="1"/>
    </xf>
    <xf numFmtId="0" fontId="74" fillId="0" borderId="0" xfId="4" applyFont="1" applyAlignment="1">
      <alignment horizontal="center" wrapText="1"/>
    </xf>
    <xf numFmtId="0" fontId="5" fillId="5" borderId="25" xfId="4" applyFont="1" applyFill="1" applyBorder="1" applyAlignment="1">
      <alignment horizontal="center" vertical="center" wrapText="1"/>
    </xf>
    <xf numFmtId="0" fontId="5" fillId="0" borderId="0" xfId="4" applyFont="1" applyAlignment="1">
      <alignment horizontal="center" vertical="center" wrapText="1"/>
    </xf>
    <xf numFmtId="168" fontId="81" fillId="0" borderId="0" xfId="4" applyNumberFormat="1"/>
    <xf numFmtId="0" fontId="81" fillId="0" borderId="0" xfId="4"/>
    <xf numFmtId="0" fontId="81" fillId="5" borderId="0" xfId="4" applyFill="1" applyAlignment="1">
      <alignment horizontal="center"/>
    </xf>
    <xf numFmtId="0" fontId="81" fillId="5" borderId="0" xfId="4" applyFill="1"/>
    <xf numFmtId="0" fontId="81" fillId="6" borderId="0" xfId="4" applyFill="1" applyAlignment="1" applyProtection="1">
      <alignment horizontal="center"/>
      <protection locked="0"/>
    </xf>
    <xf numFmtId="0" fontId="81" fillId="5" borderId="0" xfId="4" applyFill="1" applyAlignment="1" applyProtection="1">
      <alignment horizontal="center"/>
      <protection locked="0"/>
    </xf>
    <xf numFmtId="168" fontId="81" fillId="0" borderId="0" xfId="4" applyNumberFormat="1" applyAlignment="1">
      <alignment horizontal="center"/>
    </xf>
    <xf numFmtId="0" fontId="81" fillId="0" borderId="25" xfId="4" applyBorder="1" applyAlignment="1">
      <alignment horizontal="center"/>
    </xf>
    <xf numFmtId="0" fontId="81" fillId="7" borderId="0" xfId="4" applyFill="1" applyAlignment="1">
      <alignment horizontal="center"/>
    </xf>
    <xf numFmtId="168" fontId="5" fillId="0" borderId="0" xfId="4" applyNumberFormat="1" applyFont="1" applyAlignment="1">
      <alignment horizontal="center" wrapText="1"/>
    </xf>
    <xf numFmtId="0" fontId="81" fillId="5" borderId="25" xfId="4" applyFill="1" applyBorder="1" applyAlignment="1">
      <alignment horizontal="center"/>
    </xf>
    <xf numFmtId="0" fontId="81" fillId="8" borderId="0" xfId="4" applyFill="1" applyProtection="1">
      <protection locked="0"/>
    </xf>
    <xf numFmtId="0" fontId="81" fillId="0" borderId="17" xfId="4" applyBorder="1" applyAlignment="1">
      <alignment horizontal="center"/>
    </xf>
    <xf numFmtId="0" fontId="81" fillId="0" borderId="15" xfId="4" applyBorder="1" applyAlignment="1">
      <alignment horizontal="center"/>
    </xf>
    <xf numFmtId="0" fontId="81" fillId="8" borderId="0" xfId="4" applyFill="1" applyAlignment="1">
      <alignment horizontal="center"/>
    </xf>
    <xf numFmtId="0" fontId="81" fillId="0" borderId="0" xfId="4" applyAlignment="1" applyProtection="1">
      <alignment horizontal="center"/>
      <protection hidden="1"/>
    </xf>
    <xf numFmtId="0" fontId="81" fillId="0" borderId="20" xfId="4" applyBorder="1" applyAlignment="1">
      <alignment horizontal="center"/>
    </xf>
    <xf numFmtId="0" fontId="81" fillId="8" borderId="0" xfId="4" applyFill="1" applyAlignment="1" applyProtection="1">
      <alignment horizontal="center"/>
      <protection locked="0"/>
    </xf>
    <xf numFmtId="0" fontId="81" fillId="8" borderId="0" xfId="4" applyFill="1"/>
    <xf numFmtId="0" fontId="45" fillId="0" borderId="0" xfId="0" applyFont="1" applyAlignment="1">
      <alignment horizontal="center"/>
    </xf>
    <xf numFmtId="168" fontId="82" fillId="0" borderId="0" xfId="4" applyNumberFormat="1" applyFont="1" applyAlignment="1">
      <alignment horizontal="center" vertical="center" wrapText="1"/>
    </xf>
    <xf numFmtId="0" fontId="82" fillId="0" borderId="0" xfId="4" applyFont="1" applyAlignment="1">
      <alignment horizontal="center" vertical="center" wrapText="1"/>
    </xf>
    <xf numFmtId="0" fontId="82" fillId="0" borderId="0" xfId="0" applyFont="1" applyAlignment="1">
      <alignment horizontal="center" vertical="center" wrapText="1"/>
    </xf>
    <xf numFmtId="169" fontId="4" fillId="0" borderId="0" xfId="1" applyNumberFormat="1" applyFont="1"/>
    <xf numFmtId="169" fontId="82" fillId="0" borderId="0" xfId="1" applyNumberFormat="1" applyFont="1" applyAlignment="1">
      <alignment horizontal="center" vertical="center" wrapText="1"/>
    </xf>
    <xf numFmtId="0" fontId="45" fillId="0" borderId="0" xfId="0" applyFont="1"/>
    <xf numFmtId="169" fontId="45" fillId="0" borderId="0" xfId="0" applyNumberFormat="1" applyFont="1"/>
    <xf numFmtId="0" fontId="10" fillId="0" borderId="0" xfId="0" applyFont="1"/>
    <xf numFmtId="169" fontId="10" fillId="0" borderId="0" xfId="1" applyNumberFormat="1" applyFont="1"/>
    <xf numFmtId="0" fontId="0" fillId="9" borderId="0" xfId="0" applyFill="1" applyAlignment="1">
      <alignment horizontal="center"/>
    </xf>
    <xf numFmtId="0" fontId="0" fillId="9" borderId="0" xfId="0" applyFill="1"/>
    <xf numFmtId="0" fontId="0" fillId="10" borderId="0" xfId="0" applyFill="1"/>
    <xf numFmtId="0" fontId="0" fillId="11" borderId="0" xfId="0" applyFill="1" applyAlignment="1">
      <alignment horizontal="center"/>
    </xf>
    <xf numFmtId="0" fontId="0" fillId="12" borderId="0" xfId="0" applyFill="1"/>
    <xf numFmtId="0" fontId="27" fillId="14" borderId="0" xfId="0" applyFont="1" applyFill="1" applyAlignment="1">
      <alignment vertical="center"/>
    </xf>
    <xf numFmtId="0" fontId="0" fillId="14" borderId="0" xfId="0" applyFill="1"/>
    <xf numFmtId="0" fontId="27" fillId="14" borderId="0" xfId="0" applyFont="1" applyFill="1" applyAlignment="1">
      <alignment horizontal="center" vertical="center"/>
    </xf>
    <xf numFmtId="0" fontId="89" fillId="2" borderId="0" xfId="0" applyFont="1" applyFill="1"/>
    <xf numFmtId="0" fontId="89" fillId="4" borderId="0" xfId="0" applyFont="1" applyFill="1" applyAlignment="1">
      <alignment horizontal="center"/>
    </xf>
    <xf numFmtId="0" fontId="92" fillId="4" borderId="0" xfId="0" applyFont="1" applyFill="1"/>
    <xf numFmtId="16" fontId="30" fillId="2" borderId="0" xfId="0" applyNumberFormat="1" applyFont="1" applyFill="1" applyAlignment="1">
      <alignment horizontal="center" vertical="center"/>
    </xf>
    <xf numFmtId="0" fontId="56" fillId="14" borderId="0" xfId="0" applyFont="1" applyFill="1" applyAlignment="1">
      <alignment vertical="center"/>
    </xf>
    <xf numFmtId="168" fontId="1" fillId="0" borderId="0" xfId="4" applyNumberFormat="1" applyFont="1" applyAlignment="1" applyProtection="1">
      <alignment horizontal="center"/>
      <protection locked="0"/>
    </xf>
    <xf numFmtId="0" fontId="1" fillId="0" borderId="0" xfId="4" applyFont="1" applyProtection="1">
      <protection locked="0"/>
    </xf>
    <xf numFmtId="0" fontId="1" fillId="0" borderId="0" xfId="0" applyFont="1"/>
    <xf numFmtId="169" fontId="1" fillId="0" borderId="0" xfId="1" applyNumberFormat="1" applyFont="1" applyProtection="1">
      <protection locked="0"/>
    </xf>
    <xf numFmtId="0" fontId="1" fillId="0" borderId="0" xfId="0" applyFont="1" applyProtection="1">
      <protection locked="0"/>
    </xf>
    <xf numFmtId="0" fontId="1" fillId="0" borderId="0" xfId="0" quotePrefix="1" applyFont="1"/>
    <xf numFmtId="0" fontId="2" fillId="0" borderId="0" xfId="2" applyAlignment="1" applyProtection="1"/>
    <xf numFmtId="169" fontId="1" fillId="0" borderId="0" xfId="1" applyNumberFormat="1" applyFont="1"/>
    <xf numFmtId="0" fontId="1" fillId="0" borderId="0" xfId="4" applyFont="1"/>
    <xf numFmtId="9" fontId="1" fillId="0" borderId="0" xfId="5" applyFont="1"/>
    <xf numFmtId="164" fontId="1" fillId="0" borderId="0" xfId="3" applyNumberFormat="1" applyFont="1"/>
    <xf numFmtId="164" fontId="1" fillId="0" borderId="0" xfId="0" applyNumberFormat="1" applyFont="1"/>
    <xf numFmtId="168" fontId="1" fillId="0" borderId="0" xfId="4" applyNumberFormat="1" applyFont="1" applyAlignment="1">
      <alignment horizontal="center"/>
    </xf>
    <xf numFmtId="0" fontId="1" fillId="9" borderId="0" xfId="0" applyFont="1" applyFill="1" applyAlignment="1">
      <alignment horizontal="center"/>
    </xf>
    <xf numFmtId="0" fontId="2" fillId="0" borderId="0" xfId="2" applyFill="1" applyAlignment="1" applyProtection="1"/>
    <xf numFmtId="169" fontId="93" fillId="0" borderId="0" xfId="1" applyNumberFormat="1" applyFont="1"/>
    <xf numFmtId="169" fontId="93" fillId="0" borderId="0" xfId="0" applyNumberFormat="1" applyFont="1"/>
    <xf numFmtId="169" fontId="1" fillId="0" borderId="0" xfId="0" applyNumberFormat="1" applyFont="1"/>
    <xf numFmtId="169" fontId="1" fillId="0" borderId="0" xfId="1" applyNumberFormat="1" applyFont="1" applyFill="1" applyProtection="1">
      <protection locked="0"/>
    </xf>
    <xf numFmtId="0" fontId="2" fillId="4" borderId="0" xfId="2" applyFill="1" applyAlignment="1" applyProtection="1"/>
    <xf numFmtId="0" fontId="39" fillId="2" borderId="3" xfId="0" applyFont="1" applyFill="1" applyBorder="1" applyAlignment="1">
      <alignment horizontal="center" vertical="center"/>
    </xf>
    <xf numFmtId="0" fontId="45" fillId="2" borderId="0" xfId="0" applyFont="1" applyFill="1" applyAlignment="1">
      <alignment vertical="center"/>
    </xf>
    <xf numFmtId="0" fontId="94" fillId="2" borderId="0" xfId="0" applyFont="1" applyFill="1" applyAlignment="1">
      <alignment vertical="center"/>
    </xf>
    <xf numFmtId="0" fontId="95" fillId="2" borderId="0" xfId="0" applyFont="1" applyFill="1" applyAlignment="1">
      <alignment vertical="center"/>
    </xf>
    <xf numFmtId="0" fontId="13" fillId="0" borderId="0" xfId="0" applyFont="1" applyAlignment="1">
      <alignment horizontal="left" vertical="center"/>
    </xf>
    <xf numFmtId="0" fontId="5" fillId="2" borderId="11" xfId="0" applyFont="1" applyFill="1" applyBorder="1" applyAlignment="1">
      <alignment vertical="center"/>
    </xf>
    <xf numFmtId="0" fontId="45" fillId="2" borderId="0" xfId="0" applyFont="1" applyFill="1"/>
    <xf numFmtId="0" fontId="97" fillId="2" borderId="0" xfId="0" applyFont="1" applyFill="1"/>
    <xf numFmtId="0" fontId="45" fillId="2" borderId="0" xfId="0" applyFont="1" applyFill="1" applyAlignment="1">
      <alignment horizontal="center"/>
    </xf>
    <xf numFmtId="0" fontId="13" fillId="6" borderId="55" xfId="0" applyFont="1" applyFill="1" applyBorder="1" applyAlignment="1" applyProtection="1">
      <alignment horizontal="center" vertical="center"/>
      <protection locked="0"/>
    </xf>
    <xf numFmtId="0" fontId="98" fillId="2" borderId="0" xfId="0" applyFont="1" applyFill="1" applyAlignment="1">
      <alignment horizontal="center" vertical="center"/>
    </xf>
    <xf numFmtId="0" fontId="5" fillId="2" borderId="0" xfId="0" applyFont="1" applyFill="1" applyAlignment="1">
      <alignment vertical="center"/>
    </xf>
    <xf numFmtId="0" fontId="2" fillId="13" borderId="51" xfId="2" applyFill="1" applyBorder="1" applyAlignment="1" applyProtection="1">
      <alignment horizontal="center" vertical="center"/>
    </xf>
    <xf numFmtId="0" fontId="2" fillId="13" borderId="51" xfId="2" applyFill="1" applyBorder="1" applyAlignment="1" applyProtection="1">
      <alignment horizontal="center" vertical="center" wrapText="1"/>
    </xf>
    <xf numFmtId="0" fontId="45" fillId="5" borderId="23" xfId="0" applyFont="1" applyFill="1" applyBorder="1" applyAlignment="1">
      <alignment horizontal="center" vertical="center"/>
    </xf>
    <xf numFmtId="0" fontId="45" fillId="0" borderId="0" xfId="0" applyFont="1" applyAlignment="1">
      <alignment vertical="center"/>
    </xf>
    <xf numFmtId="20" fontId="18" fillId="2" borderId="0" xfId="0" applyNumberFormat="1" applyFont="1" applyFill="1" applyAlignment="1">
      <alignment horizontal="center" vertical="center"/>
    </xf>
    <xf numFmtId="0" fontId="74" fillId="2" borderId="0" xfId="0" applyFont="1" applyFill="1" applyAlignment="1">
      <alignment vertical="center"/>
    </xf>
    <xf numFmtId="0" fontId="5" fillId="15" borderId="25" xfId="4" applyFont="1" applyFill="1" applyBorder="1" applyAlignment="1">
      <alignment horizontal="center" vertical="center" wrapText="1"/>
    </xf>
    <xf numFmtId="0" fontId="81" fillId="15" borderId="0" xfId="4" applyFill="1" applyAlignment="1" applyProtection="1">
      <alignment horizontal="center"/>
      <protection locked="0"/>
    </xf>
    <xf numFmtId="0" fontId="81" fillId="15" borderId="0" xfId="4" applyFill="1" applyAlignment="1">
      <alignment horizontal="center"/>
    </xf>
    <xf numFmtId="0" fontId="5" fillId="0" borderId="25" xfId="4" applyFont="1" applyBorder="1" applyAlignment="1">
      <alignment horizontal="center" vertical="center" wrapText="1"/>
    </xf>
    <xf numFmtId="0" fontId="5" fillId="17" borderId="25" xfId="4" applyFont="1" applyFill="1" applyBorder="1" applyAlignment="1">
      <alignment horizontal="center" vertical="center" wrapText="1"/>
    </xf>
    <xf numFmtId="0" fontId="81" fillId="17" borderId="0" xfId="4" applyFill="1" applyAlignment="1">
      <alignment horizontal="center"/>
    </xf>
    <xf numFmtId="0" fontId="5" fillId="16" borderId="25" xfId="4" applyFont="1" applyFill="1" applyBorder="1" applyAlignment="1">
      <alignment horizontal="center" vertical="center" wrapText="1"/>
    </xf>
    <xf numFmtId="0" fontId="81" fillId="0" borderId="0" xfId="4" applyAlignment="1" applyProtection="1">
      <alignment horizontal="center"/>
      <protection locked="0"/>
    </xf>
    <xf numFmtId="0" fontId="99" fillId="0" borderId="0" xfId="4" applyFont="1" applyAlignment="1">
      <alignment horizontal="center"/>
    </xf>
    <xf numFmtId="0" fontId="99" fillId="0" borderId="0" xfId="4" applyFont="1"/>
    <xf numFmtId="0" fontId="100" fillId="0" borderId="0" xfId="0" applyFont="1" applyAlignment="1">
      <alignment vertical="center"/>
    </xf>
    <xf numFmtId="0" fontId="100" fillId="0" borderId="0" xfId="0" applyFont="1" applyAlignment="1">
      <alignment horizontal="right" vertical="center"/>
    </xf>
    <xf numFmtId="0" fontId="1" fillId="12" borderId="0" xfId="0" applyFont="1" applyFill="1"/>
    <xf numFmtId="0" fontId="0" fillId="18" borderId="0" xfId="0" applyFill="1"/>
    <xf numFmtId="0" fontId="81" fillId="0" borderId="20" xfId="4" applyBorder="1" applyAlignment="1">
      <alignment horizontal="left"/>
    </xf>
    <xf numFmtId="0" fontId="81" fillId="0" borderId="17" xfId="4" applyBorder="1" applyAlignment="1">
      <alignment horizontal="left"/>
    </xf>
    <xf numFmtId="0" fontId="100" fillId="0" borderId="0" xfId="0" applyFont="1" applyAlignment="1">
      <alignment horizontal="left" vertical="center"/>
    </xf>
    <xf numFmtId="0" fontId="0" fillId="19" borderId="0" xfId="0" applyFill="1" applyAlignment="1">
      <alignment vertical="center"/>
    </xf>
    <xf numFmtId="0" fontId="101" fillId="2" borderId="0" xfId="0" applyFont="1" applyFill="1" applyAlignment="1">
      <alignment vertical="center"/>
    </xf>
    <xf numFmtId="0" fontId="83" fillId="0" borderId="0" xfId="2" applyFont="1" applyFill="1" applyBorder="1" applyAlignment="1" applyProtection="1">
      <alignment horizontal="center" vertical="center"/>
      <protection locked="0"/>
    </xf>
    <xf numFmtId="0" fontId="0" fillId="0" borderId="30"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0" fillId="0" borderId="29" xfId="0" applyBorder="1" applyAlignment="1">
      <alignment vertical="center"/>
    </xf>
    <xf numFmtId="0" fontId="0" fillId="0" borderId="2" xfId="0" applyBorder="1" applyAlignment="1">
      <alignment vertical="center"/>
    </xf>
    <xf numFmtId="0" fontId="0" fillId="0" borderId="12" xfId="0" applyBorder="1" applyAlignment="1">
      <alignment vertical="center"/>
    </xf>
    <xf numFmtId="0" fontId="78" fillId="5" borderId="33" xfId="0" applyFont="1" applyFill="1" applyBorder="1" applyAlignment="1">
      <alignment horizontal="center" vertical="center"/>
    </xf>
    <xf numFmtId="0" fontId="78" fillId="5" borderId="34" xfId="0" applyFont="1" applyFill="1" applyBorder="1" applyAlignment="1">
      <alignment horizontal="center" vertical="center"/>
    </xf>
    <xf numFmtId="0" fontId="78" fillId="0" borderId="35" xfId="0" applyFont="1" applyBorder="1" applyAlignment="1">
      <alignment horizontal="left" vertical="center"/>
    </xf>
    <xf numFmtId="0" fontId="78" fillId="0" borderId="36" xfId="0" applyFont="1" applyBorder="1" applyAlignment="1">
      <alignment horizontal="left" vertical="center"/>
    </xf>
    <xf numFmtId="0" fontId="13" fillId="0" borderId="0" xfId="0" applyFont="1" applyAlignment="1">
      <alignment horizontal="left" vertical="center"/>
    </xf>
    <xf numFmtId="0" fontId="45" fillId="0" borderId="0" xfId="0" applyFont="1" applyAlignment="1">
      <alignment horizontal="center" vertical="center"/>
    </xf>
    <xf numFmtId="0" fontId="0" fillId="0" borderId="0" xfId="0"/>
    <xf numFmtId="0" fontId="5" fillId="0" borderId="0" xfId="0" applyFont="1" applyAlignment="1">
      <alignment horizontal="right" vertical="center"/>
    </xf>
    <xf numFmtId="0" fontId="78" fillId="5" borderId="46" xfId="0" applyFont="1" applyFill="1" applyBorder="1" applyAlignment="1">
      <alignment horizontal="center" vertical="center"/>
    </xf>
    <xf numFmtId="0" fontId="78" fillId="5" borderId="6" xfId="0" applyFont="1" applyFill="1" applyBorder="1" applyAlignment="1">
      <alignment horizontal="center" vertical="center"/>
    </xf>
    <xf numFmtId="0" fontId="78" fillId="5" borderId="47" xfId="0" applyFont="1" applyFill="1" applyBorder="1" applyAlignment="1">
      <alignment horizontal="center" vertical="center"/>
    </xf>
    <xf numFmtId="0" fontId="78" fillId="5" borderId="48" xfId="0" applyFont="1" applyFill="1" applyBorder="1" applyAlignment="1">
      <alignment horizontal="center" vertical="center"/>
    </xf>
    <xf numFmtId="0" fontId="78" fillId="5" borderId="49" xfId="0" applyFont="1" applyFill="1" applyBorder="1" applyAlignment="1">
      <alignment horizontal="center" vertical="center"/>
    </xf>
    <xf numFmtId="0" fontId="78" fillId="5" borderId="50" xfId="0" applyFont="1" applyFill="1" applyBorder="1" applyAlignment="1">
      <alignment horizontal="center" vertical="center"/>
    </xf>
    <xf numFmtId="0" fontId="77" fillId="2" borderId="4" xfId="0" applyFont="1" applyFill="1" applyBorder="1" applyAlignment="1">
      <alignment vertical="center"/>
    </xf>
    <xf numFmtId="0" fontId="77" fillId="2" borderId="11" xfId="0" applyFont="1" applyFill="1" applyBorder="1" applyAlignment="1">
      <alignment vertical="center"/>
    </xf>
    <xf numFmtId="0" fontId="77" fillId="2" borderId="13" xfId="0" applyFont="1" applyFill="1" applyBorder="1" applyAlignment="1">
      <alignment vertical="center"/>
    </xf>
    <xf numFmtId="0" fontId="77" fillId="2" borderId="1" xfId="0" applyFont="1" applyFill="1" applyBorder="1" applyAlignment="1">
      <alignment vertical="center"/>
    </xf>
    <xf numFmtId="0" fontId="77" fillId="2" borderId="0" xfId="0" applyFont="1" applyFill="1" applyAlignment="1">
      <alignment vertical="center"/>
    </xf>
    <xf numFmtId="0" fontId="77" fillId="2" borderId="8" xfId="0" applyFont="1" applyFill="1" applyBorder="1" applyAlignment="1">
      <alignment vertical="center"/>
    </xf>
    <xf numFmtId="0" fontId="77" fillId="2" borderId="10" xfId="0" applyFont="1" applyFill="1" applyBorder="1" applyAlignment="1">
      <alignment vertical="center"/>
    </xf>
    <xf numFmtId="0" fontId="77" fillId="2" borderId="7" xfId="0" applyFont="1" applyFill="1" applyBorder="1" applyAlignment="1">
      <alignment vertical="center"/>
    </xf>
    <xf numFmtId="0" fontId="77" fillId="2" borderId="9" xfId="0" applyFont="1" applyFill="1" applyBorder="1" applyAlignment="1">
      <alignment vertical="center"/>
    </xf>
    <xf numFmtId="0" fontId="0" fillId="0" borderId="0" xfId="0" applyAlignment="1">
      <alignment vertical="center"/>
    </xf>
    <xf numFmtId="0" fontId="13" fillId="0" borderId="37" xfId="0" applyFont="1" applyBorder="1" applyAlignment="1">
      <alignment horizontal="left" vertical="center"/>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76" fillId="0" borderId="29" xfId="0" applyFont="1" applyBorder="1" applyAlignment="1">
      <alignment horizontal="center" vertical="center"/>
    </xf>
    <xf numFmtId="0" fontId="76" fillId="0" borderId="2" xfId="0" applyFont="1" applyBorder="1" applyAlignment="1">
      <alignment horizontal="center" vertical="center"/>
    </xf>
    <xf numFmtId="0" fontId="76" fillId="0" borderId="12"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75" fillId="0" borderId="41" xfId="0" applyFont="1" applyBorder="1" applyAlignment="1">
      <alignment horizontal="center" vertical="center"/>
    </xf>
    <xf numFmtId="0" fontId="74" fillId="0" borderId="0" xfId="0" applyFont="1" applyAlignment="1">
      <alignment horizontal="center" vertical="center"/>
    </xf>
    <xf numFmtId="0" fontId="13" fillId="0" borderId="40" xfId="0" applyFont="1" applyBorder="1" applyAlignment="1">
      <alignment horizontal="left" vertical="center"/>
    </xf>
    <xf numFmtId="0" fontId="13" fillId="0" borderId="41" xfId="0" applyFont="1" applyBorder="1" applyAlignment="1">
      <alignment horizontal="left" vertical="center"/>
    </xf>
    <xf numFmtId="0" fontId="13" fillId="0" borderId="42" xfId="0" applyFont="1" applyBorder="1" applyAlignment="1">
      <alignment horizontal="left" vertical="center"/>
    </xf>
    <xf numFmtId="0" fontId="13" fillId="0" borderId="43" xfId="0" applyFont="1" applyBorder="1" applyAlignment="1">
      <alignment horizontal="left" vertical="center"/>
    </xf>
    <xf numFmtId="0" fontId="13" fillId="0" borderId="44" xfId="0" applyFont="1" applyBorder="1" applyAlignment="1">
      <alignment horizontal="left" vertical="center"/>
    </xf>
    <xf numFmtId="0" fontId="13" fillId="0" borderId="45" xfId="0" applyFont="1" applyBorder="1" applyAlignment="1">
      <alignment horizontal="left" vertical="center"/>
    </xf>
    <xf numFmtId="0" fontId="79" fillId="0" borderId="37" xfId="0" applyFont="1" applyBorder="1" applyAlignment="1">
      <alignment horizontal="center" vertical="center"/>
    </xf>
    <xf numFmtId="0" fontId="79" fillId="0" borderId="38" xfId="0" applyFont="1" applyBorder="1" applyAlignment="1">
      <alignment horizontal="center" vertical="center"/>
    </xf>
    <xf numFmtId="0" fontId="79" fillId="0" borderId="39" xfId="0" applyFont="1" applyBorder="1" applyAlignment="1">
      <alignment horizontal="center" vertical="center"/>
    </xf>
    <xf numFmtId="0" fontId="62" fillId="4" borderId="0" xfId="0" applyFont="1" applyFill="1" applyAlignment="1">
      <alignment horizontal="center"/>
    </xf>
    <xf numFmtId="0" fontId="60" fillId="4" borderId="0" xfId="0" applyFont="1" applyFill="1" applyAlignment="1">
      <alignment horizontal="center"/>
    </xf>
    <xf numFmtId="0" fontId="90" fillId="4" borderId="0" xfId="0" applyFont="1" applyFill="1" applyAlignment="1">
      <alignment horizontal="center"/>
    </xf>
    <xf numFmtId="0" fontId="91" fillId="4" borderId="0" xfId="0" applyFont="1" applyFill="1" applyAlignment="1">
      <alignment horizontal="center"/>
    </xf>
    <xf numFmtId="0" fontId="57" fillId="4" borderId="0" xfId="0" applyFont="1" applyFill="1" applyAlignment="1">
      <alignment horizontal="center"/>
    </xf>
    <xf numFmtId="0" fontId="2" fillId="13" borderId="52" xfId="2" applyFill="1" applyBorder="1" applyAlignment="1" applyProtection="1">
      <alignment horizontal="center" vertical="center"/>
    </xf>
    <xf numFmtId="0" fontId="2" fillId="13" borderId="53" xfId="2" applyFill="1" applyBorder="1" applyAlignment="1" applyProtection="1">
      <alignment horizontal="center" vertical="center"/>
    </xf>
    <xf numFmtId="0" fontId="2" fillId="13" borderId="54" xfId="2" applyFill="1" applyBorder="1" applyAlignment="1" applyProtection="1">
      <alignment horizontal="center" vertical="center"/>
    </xf>
    <xf numFmtId="0" fontId="0" fillId="4" borderId="26" xfId="0" applyFill="1" applyBorder="1" applyProtection="1">
      <protection locked="0"/>
    </xf>
    <xf numFmtId="0" fontId="0" fillId="4" borderId="27" xfId="0" applyFill="1" applyBorder="1" applyProtection="1">
      <protection locked="0"/>
    </xf>
    <xf numFmtId="0" fontId="0" fillId="4" borderId="28" xfId="0" applyFill="1" applyBorder="1" applyProtection="1">
      <protection locked="0"/>
    </xf>
    <xf numFmtId="0" fontId="1" fillId="4" borderId="0" xfId="0" applyFont="1" applyFill="1" applyAlignment="1">
      <alignment wrapText="1"/>
    </xf>
    <xf numFmtId="0" fontId="0" fillId="0" borderId="0" xfId="0" applyAlignment="1">
      <alignment wrapText="1"/>
    </xf>
    <xf numFmtId="0" fontId="0" fillId="0" borderId="27" xfId="0" applyBorder="1" applyProtection="1">
      <protection locked="0"/>
    </xf>
    <xf numFmtId="0" fontId="0" fillId="0" borderId="28" xfId="0" applyBorder="1" applyProtection="1">
      <protection locked="0"/>
    </xf>
    <xf numFmtId="0" fontId="0" fillId="4" borderId="26" xfId="0" applyFill="1" applyBorder="1" applyAlignment="1" applyProtection="1">
      <alignment horizontal="center"/>
      <protection locked="0"/>
    </xf>
    <xf numFmtId="0" fontId="0" fillId="0" borderId="28" xfId="0" applyBorder="1" applyAlignment="1" applyProtection="1">
      <alignment horizontal="center"/>
      <protection locked="0"/>
    </xf>
    <xf numFmtId="0" fontId="2" fillId="2" borderId="0" xfId="2" applyFill="1" applyAlignment="1" applyProtection="1">
      <alignment horizontal="center"/>
    </xf>
    <xf numFmtId="0" fontId="85" fillId="2" borderId="2" xfId="0" applyFont="1" applyFill="1" applyBorder="1" applyAlignment="1">
      <alignment horizontal="center" vertical="center"/>
    </xf>
    <xf numFmtId="0" fontId="23" fillId="3" borderId="11" xfId="0" applyFont="1" applyFill="1" applyBorder="1" applyAlignment="1">
      <alignment horizontal="center"/>
    </xf>
    <xf numFmtId="20" fontId="18" fillId="2" borderId="2" xfId="0" applyNumberFormat="1" applyFont="1" applyFill="1" applyBorder="1" applyAlignment="1">
      <alignment horizontal="center" vertical="center"/>
    </xf>
    <xf numFmtId="16" fontId="30" fillId="2" borderId="2" xfId="0" applyNumberFormat="1" applyFont="1" applyFill="1" applyBorder="1" applyAlignment="1">
      <alignment horizontal="center" vertical="center"/>
    </xf>
    <xf numFmtId="20" fontId="30" fillId="2" borderId="2" xfId="0" applyNumberFormat="1" applyFont="1" applyFill="1" applyBorder="1" applyAlignment="1">
      <alignment horizontal="center" vertical="center"/>
    </xf>
    <xf numFmtId="0" fontId="56" fillId="14" borderId="0" xfId="0" applyFont="1" applyFill="1" applyAlignment="1">
      <alignment horizontal="center" vertical="center"/>
    </xf>
    <xf numFmtId="0" fontId="8" fillId="2" borderId="7" xfId="0" applyFont="1" applyFill="1" applyBorder="1" applyAlignment="1">
      <alignment horizontal="center"/>
    </xf>
    <xf numFmtId="0" fontId="86" fillId="14" borderId="0" xfId="0" applyFont="1" applyFill="1" applyAlignment="1">
      <alignment horizontal="center" vertical="center"/>
    </xf>
    <xf numFmtId="0" fontId="88" fillId="14" borderId="0" xfId="0" applyFont="1" applyFill="1" applyAlignment="1">
      <alignment horizontal="center" vertical="center"/>
    </xf>
    <xf numFmtId="0" fontId="8" fillId="2" borderId="0" xfId="0" applyFont="1" applyFill="1" applyAlignment="1">
      <alignment horizontal="center"/>
    </xf>
    <xf numFmtId="0" fontId="58" fillId="3" borderId="11" xfId="0" applyFont="1" applyFill="1" applyBorder="1" applyAlignment="1">
      <alignment horizontal="center"/>
    </xf>
    <xf numFmtId="0" fontId="18" fillId="3" borderId="11" xfId="0" applyFont="1" applyFill="1" applyBorder="1" applyAlignment="1">
      <alignment horizontal="left"/>
    </xf>
    <xf numFmtId="0" fontId="49" fillId="2" borderId="0" xfId="0" applyFont="1" applyFill="1" applyAlignment="1">
      <alignment horizontal="center" vertical="center"/>
    </xf>
    <xf numFmtId="0" fontId="58" fillId="3" borderId="11" xfId="0" applyFont="1" applyFill="1" applyBorder="1" applyAlignment="1">
      <alignment horizontal="center" vertical="center"/>
    </xf>
    <xf numFmtId="0" fontId="18" fillId="3" borderId="11" xfId="0" applyFont="1" applyFill="1" applyBorder="1" applyAlignment="1">
      <alignment horizontal="left" vertical="center"/>
    </xf>
    <xf numFmtId="0" fontId="73" fillId="14" borderId="52" xfId="0" applyFont="1" applyFill="1" applyBorder="1" applyAlignment="1">
      <alignment horizontal="center" vertical="center"/>
    </xf>
    <xf numFmtId="0" fontId="73" fillId="14" borderId="54" xfId="0" applyFont="1" applyFill="1" applyBorder="1" applyAlignment="1">
      <alignment horizontal="center" vertical="center"/>
    </xf>
    <xf numFmtId="0" fontId="59" fillId="3" borderId="11" xfId="0" applyFont="1" applyFill="1" applyBorder="1" applyAlignment="1">
      <alignment horizontal="center"/>
    </xf>
    <xf numFmtId="0" fontId="24" fillId="3" borderId="11" xfId="0" applyFont="1" applyFill="1" applyBorder="1" applyAlignment="1">
      <alignment horizontal="left"/>
    </xf>
    <xf numFmtId="0" fontId="81" fillId="6" borderId="25" xfId="4" applyFill="1" applyBorder="1" applyAlignment="1">
      <alignment horizontal="center"/>
    </xf>
    <xf numFmtId="0" fontId="81" fillId="5" borderId="25" xfId="4" applyFill="1" applyBorder="1" applyAlignment="1">
      <alignment horizontal="center"/>
    </xf>
    <xf numFmtId="0" fontId="5" fillId="0" borderId="0" xfId="4" applyFont="1" applyAlignment="1">
      <alignment horizontal="center" vertical="center" wrapText="1"/>
    </xf>
    <xf numFmtId="0" fontId="81" fillId="15" borderId="25" xfId="4" applyFill="1" applyBorder="1" applyAlignment="1">
      <alignment horizontal="center"/>
    </xf>
    <xf numFmtId="0" fontId="81" fillId="17" borderId="25" xfId="4" applyFill="1" applyBorder="1" applyAlignment="1">
      <alignment horizontal="center"/>
    </xf>
    <xf numFmtId="0" fontId="81" fillId="0" borderId="25" xfId="4" applyBorder="1" applyAlignment="1">
      <alignment horizontal="center"/>
    </xf>
    <xf numFmtId="0" fontId="2" fillId="0" borderId="0" xfId="2" applyAlignment="1" applyProtection="1">
      <alignment horizontal="center"/>
      <protection locked="0"/>
    </xf>
    <xf numFmtId="0" fontId="0" fillId="0" borderId="0" xfId="0" applyAlignment="1">
      <alignment horizontal="center"/>
    </xf>
    <xf numFmtId="0" fontId="45" fillId="4" borderId="0" xfId="0" applyFont="1" applyFill="1" applyAlignment="1">
      <alignment horizontal="left"/>
    </xf>
  </cellXfs>
  <cellStyles count="13">
    <cellStyle name="Comma" xfId="1" builtinId="3"/>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Hyperlink" xfId="2" builtinId="8"/>
    <cellStyle name="Moneda_Polla 1998" xfId="3" xr:uid="{00000000-0005-0000-0000-000009000000}"/>
    <cellStyle name="Normal" xfId="0" builtinId="0"/>
    <cellStyle name="Normal_Polla 1998" xfId="4" xr:uid="{00000000-0005-0000-0000-00000B000000}"/>
    <cellStyle name="Percent" xfId="5" builtinId="5"/>
  </cellStyles>
  <dxfs count="424">
    <dxf>
      <fill>
        <patternFill patternType="none">
          <bgColor indexed="65"/>
        </patternFill>
      </fill>
    </dxf>
    <dxf>
      <font>
        <b/>
        <i val="0"/>
        <condense val="0"/>
        <extend val="0"/>
        <color indexed="9"/>
      </font>
      <fill>
        <patternFill>
          <bgColor indexed="53"/>
        </patternFill>
      </fill>
    </dxf>
    <dxf>
      <fill>
        <patternFill>
          <bgColor indexed="52"/>
        </patternFill>
      </fill>
    </dxf>
    <dxf>
      <font>
        <color rgb="FFFFCC99"/>
      </font>
    </dxf>
    <dxf>
      <font>
        <color rgb="FFFFCC99"/>
      </font>
    </dxf>
    <dxf>
      <font>
        <color rgb="FFFFCC99"/>
      </font>
    </dxf>
    <dxf>
      <font>
        <color rgb="FFFFCC99"/>
      </font>
    </dxf>
    <dxf>
      <fill>
        <patternFill>
          <bgColor rgb="FFFFFF98"/>
        </patternFill>
      </fill>
      <border>
        <left style="thin">
          <color indexed="60"/>
        </left>
        <right style="thin">
          <color indexed="60"/>
        </right>
        <top style="thin">
          <color indexed="60"/>
        </top>
        <bottom style="thin">
          <color indexed="60"/>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color rgb="FFFFFF98"/>
      <color rgb="FFADFF98"/>
      <color rgb="FFE4FFBB"/>
      <color rgb="FFFFFD78"/>
      <color rgb="FFFF7E79"/>
      <color rgb="FFF1FFC6"/>
      <color rgb="FFFF2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7.png"/><Relationship Id="rId2" Type="http://schemas.openxmlformats.org/officeDocument/2006/relationships/image" Target="../media/image36.png"/><Relationship Id="rId1" Type="http://schemas.openxmlformats.org/officeDocument/2006/relationships/image" Target="../media/image35.png"/><Relationship Id="rId5" Type="http://schemas.openxmlformats.org/officeDocument/2006/relationships/image" Target="../media/image38.gif"/><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1.png"/><Relationship Id="rId2" Type="http://schemas.openxmlformats.org/officeDocument/2006/relationships/image" Target="../media/image40.png"/><Relationship Id="rId1" Type="http://schemas.openxmlformats.org/officeDocument/2006/relationships/image" Target="../media/image39.png"/><Relationship Id="rId5" Type="http://schemas.openxmlformats.org/officeDocument/2006/relationships/image" Target="../media/image2.png"/><Relationship Id="rId4" Type="http://schemas.openxmlformats.org/officeDocument/2006/relationships/image" Target="../media/image4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45.png"/><Relationship Id="rId2" Type="http://schemas.openxmlformats.org/officeDocument/2006/relationships/image" Target="../media/image44.png"/><Relationship Id="rId1" Type="http://schemas.openxmlformats.org/officeDocument/2006/relationships/image" Target="../media/image43.png"/><Relationship Id="rId5" Type="http://schemas.openxmlformats.org/officeDocument/2006/relationships/image" Target="../media/image46.gif"/><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9.png"/><Relationship Id="rId2" Type="http://schemas.openxmlformats.org/officeDocument/2006/relationships/image" Target="../media/image48.png"/><Relationship Id="rId1" Type="http://schemas.openxmlformats.org/officeDocument/2006/relationships/image" Target="../media/image47.png"/><Relationship Id="rId5" Type="http://schemas.openxmlformats.org/officeDocument/2006/relationships/image" Target="../media/image2.png"/><Relationship Id="rId4" Type="http://schemas.openxmlformats.org/officeDocument/2006/relationships/image" Target="../media/image50.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6.gif"/><Relationship Id="rId4"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1.emf"/></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 Id="rId5" Type="http://schemas.openxmlformats.org/officeDocument/2006/relationships/image" Target="../media/image10.gif"/><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 Id="rId5" Type="http://schemas.openxmlformats.org/officeDocument/2006/relationships/image" Target="../media/image2.png"/><Relationship Id="rId4" Type="http://schemas.openxmlformats.org/officeDocument/2006/relationships/image" Target="../media/image14.png"/></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 Id="rId5" Type="http://schemas.openxmlformats.org/officeDocument/2006/relationships/image" Target="../media/image18.gif"/><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 Id="rId5" Type="http://schemas.openxmlformats.org/officeDocument/2006/relationships/image" Target="../media/image2.png"/><Relationship Id="rId4" Type="http://schemas.openxmlformats.org/officeDocument/2006/relationships/image" Target="../media/image2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24.png"/><Relationship Id="rId1" Type="http://schemas.openxmlformats.org/officeDocument/2006/relationships/image" Target="../media/image23.png"/><Relationship Id="rId5" Type="http://schemas.openxmlformats.org/officeDocument/2006/relationships/image" Target="../media/image26.gif"/><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29.png"/><Relationship Id="rId2" Type="http://schemas.openxmlformats.org/officeDocument/2006/relationships/image" Target="../media/image28.png"/><Relationship Id="rId1" Type="http://schemas.openxmlformats.org/officeDocument/2006/relationships/image" Target="../media/image27.png"/><Relationship Id="rId5" Type="http://schemas.openxmlformats.org/officeDocument/2006/relationships/image" Target="../media/image2.png"/><Relationship Id="rId4" Type="http://schemas.openxmlformats.org/officeDocument/2006/relationships/image" Target="../media/image30.png"/></Relationships>
</file>

<file path=xl/drawings/_rels/drawing9.xml.rels><?xml version="1.0" encoding="UTF-8" standalone="yes"?>
<Relationships xmlns="http://schemas.openxmlformats.org/package/2006/relationships"><Relationship Id="rId3" Type="http://schemas.openxmlformats.org/officeDocument/2006/relationships/image" Target="../media/image33.png"/><Relationship Id="rId2" Type="http://schemas.openxmlformats.org/officeDocument/2006/relationships/image" Target="../media/image32.png"/><Relationship Id="rId1" Type="http://schemas.openxmlformats.org/officeDocument/2006/relationships/image" Target="../media/image31.png"/><Relationship Id="rId5" Type="http://schemas.openxmlformats.org/officeDocument/2006/relationships/image" Target="../media/image2.png"/><Relationship Id="rId4" Type="http://schemas.openxmlformats.org/officeDocument/2006/relationships/image" Target="../media/image34.png"/></Relationships>
</file>

<file path=xl/drawings/drawing1.xml><?xml version="1.0" encoding="utf-8"?>
<xdr:wsDr xmlns:xdr="http://schemas.openxmlformats.org/drawingml/2006/spreadsheetDrawing" xmlns:a="http://schemas.openxmlformats.org/drawingml/2006/main">
  <xdr:twoCellAnchor editAs="oneCell">
    <xdr:from>
      <xdr:col>4</xdr:col>
      <xdr:colOff>243416</xdr:colOff>
      <xdr:row>3</xdr:row>
      <xdr:rowOff>296334</xdr:rowOff>
    </xdr:from>
    <xdr:to>
      <xdr:col>6</xdr:col>
      <xdr:colOff>677334</xdr:colOff>
      <xdr:row>14</xdr:row>
      <xdr:rowOff>224367</xdr:rowOff>
    </xdr:to>
    <xdr:pic>
      <xdr:nvPicPr>
        <xdr:cNvPr id="4" name="dimg_xarJaaDZEYyDwbkPlNek4AQ_19" descr="FIFA World Cup 2026: Ticket Frenzy, $11B Payday, and Football's Climate Test">
          <a:extLst>
            <a:ext uri="{FF2B5EF4-FFF2-40B4-BE49-F238E27FC236}">
              <a16:creationId xmlns:a16="http://schemas.microsoft.com/office/drawing/2014/main" id="{17F8AEA7-1C37-D62D-2515-63C39D72402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645" r="17029"/>
        <a:stretch>
          <a:fillRect/>
        </a:stretch>
      </xdr:blipFill>
      <xdr:spPr bwMode="auto">
        <a:xfrm>
          <a:off x="4233333" y="984251"/>
          <a:ext cx="2190751" cy="24468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772583</xdr:colOff>
      <xdr:row>3</xdr:row>
      <xdr:rowOff>158749</xdr:rowOff>
    </xdr:from>
    <xdr:to>
      <xdr:col>4</xdr:col>
      <xdr:colOff>31207</xdr:colOff>
      <xdr:row>16</xdr:row>
      <xdr:rowOff>148166</xdr:rowOff>
    </xdr:to>
    <xdr:pic>
      <xdr:nvPicPr>
        <xdr:cNvPr id="5" name="Picture 4" descr="Meet Clutch, Maple and Zayu, the cute mascots set to star at FIFA's 2026 World  Cup | CNN">
          <a:extLst>
            <a:ext uri="{FF2B5EF4-FFF2-40B4-BE49-F238E27FC236}">
              <a16:creationId xmlns:a16="http://schemas.microsoft.com/office/drawing/2014/main" id="{B1151911-7823-D443-E06E-B88E76BF84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8755" r="17344"/>
        <a:stretch>
          <a:fillRect/>
        </a:stretch>
      </xdr:blipFill>
      <xdr:spPr bwMode="auto">
        <a:xfrm>
          <a:off x="772583" y="846666"/>
          <a:ext cx="3248541" cy="2910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333376</xdr:colOff>
      <xdr:row>7</xdr:row>
      <xdr:rowOff>146503</xdr:rowOff>
    </xdr:from>
    <xdr:to>
      <xdr:col>15</xdr:col>
      <xdr:colOff>293687</xdr:colOff>
      <xdr:row>9</xdr:row>
      <xdr:rowOff>5895</xdr:rowOff>
    </xdr:to>
    <xdr:pic>
      <xdr:nvPicPr>
        <xdr:cNvPr id="2" name="Picture 1">
          <a:extLst>
            <a:ext uri="{FF2B5EF4-FFF2-40B4-BE49-F238E27FC236}">
              <a16:creationId xmlns:a16="http://schemas.microsoft.com/office/drawing/2014/main" id="{864EEEB6-F96C-7E47-817A-0E9CB304ADD4}"/>
            </a:ext>
          </a:extLst>
        </xdr:cNvPr>
        <xdr:cNvPicPr>
          <a:picLocks noChangeAspect="1"/>
        </xdr:cNvPicPr>
      </xdr:nvPicPr>
      <xdr:blipFill>
        <a:blip xmlns:r="http://schemas.openxmlformats.org/officeDocument/2006/relationships" r:embed="rId1"/>
        <a:stretch>
          <a:fillRect/>
        </a:stretch>
      </xdr:blipFill>
      <xdr:spPr>
        <a:xfrm>
          <a:off x="6588126" y="1956253"/>
          <a:ext cx="317499" cy="208642"/>
        </a:xfrm>
        <a:prstGeom prst="rect">
          <a:avLst/>
        </a:prstGeom>
      </xdr:spPr>
    </xdr:pic>
    <xdr:clientData/>
  </xdr:twoCellAnchor>
  <xdr:twoCellAnchor editAs="oneCell">
    <xdr:from>
      <xdr:col>14</xdr:col>
      <xdr:colOff>349250</xdr:colOff>
      <xdr:row>5</xdr:row>
      <xdr:rowOff>166687</xdr:rowOff>
    </xdr:from>
    <xdr:to>
      <xdr:col>15</xdr:col>
      <xdr:colOff>293687</xdr:colOff>
      <xdr:row>7</xdr:row>
      <xdr:rowOff>15648</xdr:rowOff>
    </xdr:to>
    <xdr:pic>
      <xdr:nvPicPr>
        <xdr:cNvPr id="6" name="Picture 5">
          <a:extLst>
            <a:ext uri="{FF2B5EF4-FFF2-40B4-BE49-F238E27FC236}">
              <a16:creationId xmlns:a16="http://schemas.microsoft.com/office/drawing/2014/main" id="{39EC94BA-C5E5-8541-A76B-B3150E3DF912}"/>
            </a:ext>
          </a:extLst>
        </xdr:cNvPr>
        <xdr:cNvPicPr>
          <a:picLocks noChangeAspect="1"/>
        </xdr:cNvPicPr>
      </xdr:nvPicPr>
      <xdr:blipFill>
        <a:blip xmlns:r="http://schemas.openxmlformats.org/officeDocument/2006/relationships" r:embed="rId2"/>
        <a:stretch>
          <a:fillRect/>
        </a:stretch>
      </xdr:blipFill>
      <xdr:spPr>
        <a:xfrm>
          <a:off x="6604000" y="1627187"/>
          <a:ext cx="301625" cy="198211"/>
        </a:xfrm>
        <a:prstGeom prst="rect">
          <a:avLst/>
        </a:prstGeom>
      </xdr:spPr>
    </xdr:pic>
    <xdr:clientData/>
  </xdr:twoCellAnchor>
  <xdr:twoCellAnchor editAs="oneCell">
    <xdr:from>
      <xdr:col>15</xdr:col>
      <xdr:colOff>0</xdr:colOff>
      <xdr:row>11</xdr:row>
      <xdr:rowOff>150813</xdr:rowOff>
    </xdr:from>
    <xdr:to>
      <xdr:col>15</xdr:col>
      <xdr:colOff>317500</xdr:colOff>
      <xdr:row>13</xdr:row>
      <xdr:rowOff>51594</xdr:rowOff>
    </xdr:to>
    <xdr:pic>
      <xdr:nvPicPr>
        <xdr:cNvPr id="7" name="Picture 6" descr="Bandera de Noruega">
          <a:extLst>
            <a:ext uri="{FF2B5EF4-FFF2-40B4-BE49-F238E27FC236}">
              <a16:creationId xmlns:a16="http://schemas.microsoft.com/office/drawing/2014/main" id="{C0375DFE-0055-24FB-71D9-8E2D619C52A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611938" y="2659063"/>
          <a:ext cx="317500" cy="234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111125</xdr:colOff>
      <xdr:row>0</xdr:row>
      <xdr:rowOff>134937</xdr:rowOff>
    </xdr:from>
    <xdr:to>
      <xdr:col>17</xdr:col>
      <xdr:colOff>489453</xdr:colOff>
      <xdr:row>2</xdr:row>
      <xdr:rowOff>111125</xdr:rowOff>
    </xdr:to>
    <xdr:pic>
      <xdr:nvPicPr>
        <xdr:cNvPr id="8" name="Picture 7" descr="Meet Clutch, Maple and Zayu, the cute mascots set to star at FIFA's 2026 World  Cup | CNN">
          <a:extLst>
            <a:ext uri="{FF2B5EF4-FFF2-40B4-BE49-F238E27FC236}">
              <a16:creationId xmlns:a16="http://schemas.microsoft.com/office/drawing/2014/main" id="{41A8E842-B222-144C-ABAF-2BBC66A717E7}"/>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151688" y="134937"/>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349251</xdr:colOff>
      <xdr:row>9</xdr:row>
      <xdr:rowOff>143583</xdr:rowOff>
    </xdr:from>
    <xdr:to>
      <xdr:col>15</xdr:col>
      <xdr:colOff>301625</xdr:colOff>
      <xdr:row>11</xdr:row>
      <xdr:rowOff>2847</xdr:rowOff>
    </xdr:to>
    <xdr:pic>
      <xdr:nvPicPr>
        <xdr:cNvPr id="3" name="Picture 2">
          <a:extLst>
            <a:ext uri="{FF2B5EF4-FFF2-40B4-BE49-F238E27FC236}">
              <a16:creationId xmlns:a16="http://schemas.microsoft.com/office/drawing/2014/main" id="{395CD3EC-1534-72D7-208E-4E5993D4378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604001" y="2302583"/>
          <a:ext cx="309562" cy="208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14</xdr:col>
      <xdr:colOff>333376</xdr:colOff>
      <xdr:row>5</xdr:row>
      <xdr:rowOff>158751</xdr:rowOff>
    </xdr:from>
    <xdr:to>
      <xdr:col>15</xdr:col>
      <xdr:colOff>277813</xdr:colOff>
      <xdr:row>7</xdr:row>
      <xdr:rowOff>7712</xdr:rowOff>
    </xdr:to>
    <xdr:pic>
      <xdr:nvPicPr>
        <xdr:cNvPr id="6" name="Picture 5">
          <a:extLst>
            <a:ext uri="{FF2B5EF4-FFF2-40B4-BE49-F238E27FC236}">
              <a16:creationId xmlns:a16="http://schemas.microsoft.com/office/drawing/2014/main" id="{381AFE8E-DA83-364C-9599-D5E539253395}"/>
            </a:ext>
          </a:extLst>
        </xdr:cNvPr>
        <xdr:cNvPicPr>
          <a:picLocks noChangeAspect="1"/>
        </xdr:cNvPicPr>
      </xdr:nvPicPr>
      <xdr:blipFill>
        <a:blip xmlns:r="http://schemas.openxmlformats.org/officeDocument/2006/relationships" r:embed="rId1"/>
        <a:stretch>
          <a:fillRect/>
        </a:stretch>
      </xdr:blipFill>
      <xdr:spPr>
        <a:xfrm>
          <a:off x="6477001" y="1619251"/>
          <a:ext cx="301625" cy="198211"/>
        </a:xfrm>
        <a:prstGeom prst="rect">
          <a:avLst/>
        </a:prstGeom>
      </xdr:spPr>
    </xdr:pic>
    <xdr:clientData/>
  </xdr:twoCellAnchor>
  <xdr:twoCellAnchor editAs="oneCell">
    <xdr:from>
      <xdr:col>14</xdr:col>
      <xdr:colOff>325437</xdr:colOff>
      <xdr:row>7</xdr:row>
      <xdr:rowOff>166687</xdr:rowOff>
    </xdr:from>
    <xdr:to>
      <xdr:col>15</xdr:col>
      <xdr:colOff>293686</xdr:colOff>
      <xdr:row>9</xdr:row>
      <xdr:rowOff>31006</xdr:rowOff>
    </xdr:to>
    <xdr:pic>
      <xdr:nvPicPr>
        <xdr:cNvPr id="7" name="Picture 6" descr="Bandera de Argelia">
          <a:extLst>
            <a:ext uri="{FF2B5EF4-FFF2-40B4-BE49-F238E27FC236}">
              <a16:creationId xmlns:a16="http://schemas.microsoft.com/office/drawing/2014/main" id="{3D1F6BE2-DC4F-6296-5912-4D35B0D4D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69062" y="1976437"/>
          <a:ext cx="325437" cy="213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341312</xdr:colOff>
      <xdr:row>9</xdr:row>
      <xdr:rowOff>166687</xdr:rowOff>
    </xdr:from>
    <xdr:to>
      <xdr:col>15</xdr:col>
      <xdr:colOff>309561</xdr:colOff>
      <xdr:row>11</xdr:row>
      <xdr:rowOff>28971</xdr:rowOff>
    </xdr:to>
    <xdr:pic>
      <xdr:nvPicPr>
        <xdr:cNvPr id="8" name="Picture 7" descr="Bandera de Austria">
          <a:extLst>
            <a:ext uri="{FF2B5EF4-FFF2-40B4-BE49-F238E27FC236}">
              <a16:creationId xmlns:a16="http://schemas.microsoft.com/office/drawing/2014/main" id="{8A78019B-990E-A9C1-69B9-8201414CFC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84937" y="2325687"/>
          <a:ext cx="325437" cy="211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11</xdr:row>
      <xdr:rowOff>158749</xdr:rowOff>
    </xdr:from>
    <xdr:to>
      <xdr:col>15</xdr:col>
      <xdr:colOff>333375</xdr:colOff>
      <xdr:row>13</xdr:row>
      <xdr:rowOff>39687</xdr:rowOff>
    </xdr:to>
    <xdr:pic>
      <xdr:nvPicPr>
        <xdr:cNvPr id="9" name="Picture 8" descr="Bandera de Jordania">
          <a:extLst>
            <a:ext uri="{FF2B5EF4-FFF2-40B4-BE49-F238E27FC236}">
              <a16:creationId xmlns:a16="http://schemas.microsoft.com/office/drawing/2014/main" id="{EBF0F691-591A-5ED8-271B-CF255178C31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92875" y="2666999"/>
          <a:ext cx="341313" cy="2143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119062</xdr:colOff>
      <xdr:row>0</xdr:row>
      <xdr:rowOff>150813</xdr:rowOff>
    </xdr:from>
    <xdr:to>
      <xdr:col>17</xdr:col>
      <xdr:colOff>497390</xdr:colOff>
      <xdr:row>2</xdr:row>
      <xdr:rowOff>127001</xdr:rowOff>
    </xdr:to>
    <xdr:pic>
      <xdr:nvPicPr>
        <xdr:cNvPr id="10" name="Picture 9" descr="Meet Clutch, Maple and Zayu, the cute mascots set to star at FIFA's 2026 World  Cup | CNN">
          <a:extLst>
            <a:ext uri="{FF2B5EF4-FFF2-40B4-BE49-F238E27FC236}">
              <a16:creationId xmlns:a16="http://schemas.microsoft.com/office/drawing/2014/main" id="{9517609A-AC58-1F48-A716-6161E9BFAC61}"/>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48500"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7938</xdr:colOff>
      <xdr:row>5</xdr:row>
      <xdr:rowOff>158750</xdr:rowOff>
    </xdr:from>
    <xdr:to>
      <xdr:col>15</xdr:col>
      <xdr:colOff>341312</xdr:colOff>
      <xdr:row>7</xdr:row>
      <xdr:rowOff>28574</xdr:rowOff>
    </xdr:to>
    <xdr:pic>
      <xdr:nvPicPr>
        <xdr:cNvPr id="6" name="Picture 5">
          <a:extLst>
            <a:ext uri="{FF2B5EF4-FFF2-40B4-BE49-F238E27FC236}">
              <a16:creationId xmlns:a16="http://schemas.microsoft.com/office/drawing/2014/main" id="{B6B71C4F-9C00-1243-8FE2-A184F7755025}"/>
            </a:ext>
          </a:extLst>
        </xdr:cNvPr>
        <xdr:cNvPicPr>
          <a:picLocks noChangeAspect="1"/>
        </xdr:cNvPicPr>
      </xdr:nvPicPr>
      <xdr:blipFill>
        <a:blip xmlns:r="http://schemas.openxmlformats.org/officeDocument/2006/relationships" r:embed="rId1"/>
        <a:stretch>
          <a:fillRect/>
        </a:stretch>
      </xdr:blipFill>
      <xdr:spPr>
        <a:xfrm>
          <a:off x="6508751" y="1619250"/>
          <a:ext cx="333374" cy="219074"/>
        </a:xfrm>
        <a:prstGeom prst="rect">
          <a:avLst/>
        </a:prstGeom>
      </xdr:spPr>
    </xdr:pic>
    <xdr:clientData/>
  </xdr:twoCellAnchor>
  <xdr:twoCellAnchor editAs="oneCell">
    <xdr:from>
      <xdr:col>15</xdr:col>
      <xdr:colOff>7937</xdr:colOff>
      <xdr:row>9</xdr:row>
      <xdr:rowOff>150812</xdr:rowOff>
    </xdr:from>
    <xdr:to>
      <xdr:col>15</xdr:col>
      <xdr:colOff>333374</xdr:colOff>
      <xdr:row>11</xdr:row>
      <xdr:rowOff>1</xdr:rowOff>
    </xdr:to>
    <xdr:pic>
      <xdr:nvPicPr>
        <xdr:cNvPr id="7" name="Picture 6" descr="Bandera de Uzbekistán">
          <a:extLst>
            <a:ext uri="{FF2B5EF4-FFF2-40B4-BE49-F238E27FC236}">
              <a16:creationId xmlns:a16="http://schemas.microsoft.com/office/drawing/2014/main" id="{D5C390D4-424A-6AE2-4A69-3B3212697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08750" y="2309812"/>
          <a:ext cx="325437" cy="19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357187</xdr:colOff>
      <xdr:row>11</xdr:row>
      <xdr:rowOff>150813</xdr:rowOff>
    </xdr:from>
    <xdr:to>
      <xdr:col>15</xdr:col>
      <xdr:colOff>329710</xdr:colOff>
      <xdr:row>13</xdr:row>
      <xdr:rowOff>31750</xdr:rowOff>
    </xdr:to>
    <xdr:pic>
      <xdr:nvPicPr>
        <xdr:cNvPr id="8" name="Picture 7" descr="Bandera de Colombia">
          <a:extLst>
            <a:ext uri="{FF2B5EF4-FFF2-40B4-BE49-F238E27FC236}">
              <a16:creationId xmlns:a16="http://schemas.microsoft.com/office/drawing/2014/main" id="{C89B9D84-86D1-42EC-FF33-AE61CF9EC9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00812" y="2659063"/>
          <a:ext cx="329711" cy="214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0</xdr:row>
      <xdr:rowOff>150813</xdr:rowOff>
    </xdr:from>
    <xdr:to>
      <xdr:col>17</xdr:col>
      <xdr:colOff>473578</xdr:colOff>
      <xdr:row>2</xdr:row>
      <xdr:rowOff>127001</xdr:rowOff>
    </xdr:to>
    <xdr:pic>
      <xdr:nvPicPr>
        <xdr:cNvPr id="9" name="Picture 8" descr="Meet Clutch, Maple and Zayu, the cute mascots set to star at FIFA's 2026 World  Cup | CNN">
          <a:extLst>
            <a:ext uri="{FF2B5EF4-FFF2-40B4-BE49-F238E27FC236}">
              <a16:creationId xmlns:a16="http://schemas.microsoft.com/office/drawing/2014/main" id="{80839FAB-A744-F244-900E-206D73DAF825}"/>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151688"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349252</xdr:colOff>
      <xdr:row>7</xdr:row>
      <xdr:rowOff>142589</xdr:rowOff>
    </xdr:from>
    <xdr:to>
      <xdr:col>15</xdr:col>
      <xdr:colOff>317500</xdr:colOff>
      <xdr:row>9</xdr:row>
      <xdr:rowOff>0</xdr:rowOff>
    </xdr:to>
    <xdr:pic>
      <xdr:nvPicPr>
        <xdr:cNvPr id="2" name="Picture 1">
          <a:extLst>
            <a:ext uri="{FF2B5EF4-FFF2-40B4-BE49-F238E27FC236}">
              <a16:creationId xmlns:a16="http://schemas.microsoft.com/office/drawing/2014/main" id="{54B5E9A9-916E-91D9-44B5-B022492180F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619877" y="1952339"/>
          <a:ext cx="325436" cy="2066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0</xdr:colOff>
      <xdr:row>5</xdr:row>
      <xdr:rowOff>158750</xdr:rowOff>
    </xdr:from>
    <xdr:to>
      <xdr:col>15</xdr:col>
      <xdr:colOff>285749</xdr:colOff>
      <xdr:row>6</xdr:row>
      <xdr:rowOff>171903</xdr:rowOff>
    </xdr:to>
    <xdr:pic>
      <xdr:nvPicPr>
        <xdr:cNvPr id="6" name="Picture 5">
          <a:extLst>
            <a:ext uri="{FF2B5EF4-FFF2-40B4-BE49-F238E27FC236}">
              <a16:creationId xmlns:a16="http://schemas.microsoft.com/office/drawing/2014/main" id="{F4173109-2BEC-9F49-A481-51F64F422D0F}"/>
            </a:ext>
          </a:extLst>
        </xdr:cNvPr>
        <xdr:cNvPicPr>
          <a:picLocks noChangeAspect="1"/>
        </xdr:cNvPicPr>
      </xdr:nvPicPr>
      <xdr:blipFill>
        <a:blip xmlns:r="http://schemas.openxmlformats.org/officeDocument/2006/relationships" r:embed="rId1"/>
        <a:stretch>
          <a:fillRect/>
        </a:stretch>
      </xdr:blipFill>
      <xdr:spPr>
        <a:xfrm>
          <a:off x="6500813" y="1619250"/>
          <a:ext cx="285749" cy="187778"/>
        </a:xfrm>
        <a:prstGeom prst="rect">
          <a:avLst/>
        </a:prstGeom>
      </xdr:spPr>
    </xdr:pic>
    <xdr:clientData/>
  </xdr:twoCellAnchor>
  <xdr:twoCellAnchor editAs="oneCell">
    <xdr:from>
      <xdr:col>14</xdr:col>
      <xdr:colOff>333375</xdr:colOff>
      <xdr:row>7</xdr:row>
      <xdr:rowOff>166689</xdr:rowOff>
    </xdr:from>
    <xdr:to>
      <xdr:col>15</xdr:col>
      <xdr:colOff>302314</xdr:colOff>
      <xdr:row>9</xdr:row>
      <xdr:rowOff>31751</xdr:rowOff>
    </xdr:to>
    <xdr:pic>
      <xdr:nvPicPr>
        <xdr:cNvPr id="7" name="Picture 6">
          <a:extLst>
            <a:ext uri="{FF2B5EF4-FFF2-40B4-BE49-F238E27FC236}">
              <a16:creationId xmlns:a16="http://schemas.microsoft.com/office/drawing/2014/main" id="{F23787E1-CB6F-3A4A-8FFE-EA7668D808BE}"/>
            </a:ext>
          </a:extLst>
        </xdr:cNvPr>
        <xdr:cNvPicPr>
          <a:picLocks noChangeAspect="1"/>
        </xdr:cNvPicPr>
      </xdr:nvPicPr>
      <xdr:blipFill>
        <a:blip xmlns:r="http://schemas.openxmlformats.org/officeDocument/2006/relationships" r:embed="rId2"/>
        <a:stretch>
          <a:fillRect/>
        </a:stretch>
      </xdr:blipFill>
      <xdr:spPr>
        <a:xfrm>
          <a:off x="6477000" y="1976439"/>
          <a:ext cx="326127" cy="214312"/>
        </a:xfrm>
        <a:prstGeom prst="rect">
          <a:avLst/>
        </a:prstGeom>
      </xdr:spPr>
    </xdr:pic>
    <xdr:clientData/>
  </xdr:twoCellAnchor>
  <xdr:twoCellAnchor editAs="oneCell">
    <xdr:from>
      <xdr:col>14</xdr:col>
      <xdr:colOff>341312</xdr:colOff>
      <xdr:row>9</xdr:row>
      <xdr:rowOff>166686</xdr:rowOff>
    </xdr:from>
    <xdr:to>
      <xdr:col>15</xdr:col>
      <xdr:colOff>309562</xdr:colOff>
      <xdr:row>11</xdr:row>
      <xdr:rowOff>28971</xdr:rowOff>
    </xdr:to>
    <xdr:pic>
      <xdr:nvPicPr>
        <xdr:cNvPr id="8" name="Picture 7" descr="Bandera de Ghana">
          <a:extLst>
            <a:ext uri="{FF2B5EF4-FFF2-40B4-BE49-F238E27FC236}">
              <a16:creationId xmlns:a16="http://schemas.microsoft.com/office/drawing/2014/main" id="{AC375724-E053-CEB1-69A7-7558DBAE32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84937" y="2325686"/>
          <a:ext cx="325438" cy="2115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349249</xdr:colOff>
      <xdr:row>11</xdr:row>
      <xdr:rowOff>150814</xdr:rowOff>
    </xdr:from>
    <xdr:to>
      <xdr:col>15</xdr:col>
      <xdr:colOff>317498</xdr:colOff>
      <xdr:row>13</xdr:row>
      <xdr:rowOff>28973</xdr:rowOff>
    </xdr:to>
    <xdr:pic>
      <xdr:nvPicPr>
        <xdr:cNvPr id="9" name="Picture 8" descr="Bandera de Panamá">
          <a:extLst>
            <a:ext uri="{FF2B5EF4-FFF2-40B4-BE49-F238E27FC236}">
              <a16:creationId xmlns:a16="http://schemas.microsoft.com/office/drawing/2014/main" id="{DBAA74DE-112E-2401-3129-FF67BE84A62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92874" y="2659064"/>
          <a:ext cx="325437" cy="211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126999</xdr:colOff>
      <xdr:row>0</xdr:row>
      <xdr:rowOff>150812</xdr:rowOff>
    </xdr:from>
    <xdr:to>
      <xdr:col>17</xdr:col>
      <xdr:colOff>505327</xdr:colOff>
      <xdr:row>2</xdr:row>
      <xdr:rowOff>127000</xdr:rowOff>
    </xdr:to>
    <xdr:pic>
      <xdr:nvPicPr>
        <xdr:cNvPr id="10" name="Picture 9" descr="Meet Clutch, Maple and Zayu, the cute mascots set to star at FIFA's 2026 World  Cup | CNN">
          <a:extLst>
            <a:ext uri="{FF2B5EF4-FFF2-40B4-BE49-F238E27FC236}">
              <a16:creationId xmlns:a16="http://schemas.microsoft.com/office/drawing/2014/main" id="{0D18C03A-2D37-7A45-8345-14A1A3B9EC56}"/>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167562" y="150812"/>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246062</xdr:colOff>
      <xdr:row>0</xdr:row>
      <xdr:rowOff>285750</xdr:rowOff>
    </xdr:from>
    <xdr:to>
      <xdr:col>22</xdr:col>
      <xdr:colOff>68765</xdr:colOff>
      <xdr:row>2</xdr:row>
      <xdr:rowOff>261938</xdr:rowOff>
    </xdr:to>
    <xdr:pic>
      <xdr:nvPicPr>
        <xdr:cNvPr id="3" name="Picture 2" descr="Meet Clutch, Maple and Zayu, the cute mascots set to star at FIFA's 2026 World  Cup | CNN">
          <a:extLst>
            <a:ext uri="{FF2B5EF4-FFF2-40B4-BE49-F238E27FC236}">
              <a16:creationId xmlns:a16="http://schemas.microsoft.com/office/drawing/2014/main" id="{FE9D6618-9DEB-7448-868D-26DBA1C96AD1}"/>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6080125" y="28575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8</xdr:col>
      <xdr:colOff>0</xdr:colOff>
      <xdr:row>7</xdr:row>
      <xdr:rowOff>79829</xdr:rowOff>
    </xdr:from>
    <xdr:to>
      <xdr:col>8</xdr:col>
      <xdr:colOff>850900</xdr:colOff>
      <xdr:row>7</xdr:row>
      <xdr:rowOff>79829</xdr:rowOff>
    </xdr:to>
    <xdr:sp macro="" textlink="">
      <xdr:nvSpPr>
        <xdr:cNvPr id="2" name="Line 2">
          <a:extLst>
            <a:ext uri="{FF2B5EF4-FFF2-40B4-BE49-F238E27FC236}">
              <a16:creationId xmlns:a16="http://schemas.microsoft.com/office/drawing/2014/main" id="{1A88358D-582F-9D41-B053-558D5F328846}"/>
            </a:ext>
          </a:extLst>
        </xdr:cNvPr>
        <xdr:cNvSpPr>
          <a:spLocks noChangeShapeType="1"/>
        </xdr:cNvSpPr>
      </xdr:nvSpPr>
      <xdr:spPr bwMode="auto">
        <a:xfrm>
          <a:off x="4481286" y="1912258"/>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3" name="Line 3">
          <a:extLst>
            <a:ext uri="{FF2B5EF4-FFF2-40B4-BE49-F238E27FC236}">
              <a16:creationId xmlns:a16="http://schemas.microsoft.com/office/drawing/2014/main" id="{EEB1FDE0-24DA-FF47-99F4-6E3BC8F634ED}"/>
            </a:ext>
          </a:extLst>
        </xdr:cNvPr>
        <xdr:cNvSpPr>
          <a:spLocks noChangeShapeType="1"/>
        </xdr:cNvSpPr>
      </xdr:nvSpPr>
      <xdr:spPr bwMode="auto">
        <a:xfrm>
          <a:off x="4394200" y="2565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4" name="Line 4">
          <a:extLst>
            <a:ext uri="{FF2B5EF4-FFF2-40B4-BE49-F238E27FC236}">
              <a16:creationId xmlns:a16="http://schemas.microsoft.com/office/drawing/2014/main" id="{1340F1E1-123B-AA4C-9CB5-A88911E5028C}"/>
            </a:ext>
          </a:extLst>
        </xdr:cNvPr>
        <xdr:cNvSpPr>
          <a:spLocks noChangeShapeType="1"/>
        </xdr:cNvSpPr>
      </xdr:nvSpPr>
      <xdr:spPr bwMode="auto">
        <a:xfrm>
          <a:off x="4394200" y="32131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5" name="Line 5">
          <a:extLst>
            <a:ext uri="{FF2B5EF4-FFF2-40B4-BE49-F238E27FC236}">
              <a16:creationId xmlns:a16="http://schemas.microsoft.com/office/drawing/2014/main" id="{A02C6277-B355-8D4C-8FA3-C224CDBD7810}"/>
            </a:ext>
          </a:extLst>
        </xdr:cNvPr>
        <xdr:cNvSpPr>
          <a:spLocks noChangeShapeType="1"/>
        </xdr:cNvSpPr>
      </xdr:nvSpPr>
      <xdr:spPr bwMode="auto">
        <a:xfrm>
          <a:off x="4394200" y="3860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23</xdr:row>
      <xdr:rowOff>88900</xdr:rowOff>
    </xdr:from>
    <xdr:to>
      <xdr:col>8</xdr:col>
      <xdr:colOff>850900</xdr:colOff>
      <xdr:row>23</xdr:row>
      <xdr:rowOff>88900</xdr:rowOff>
    </xdr:to>
    <xdr:sp macro="" textlink="">
      <xdr:nvSpPr>
        <xdr:cNvPr id="6" name="Line 6">
          <a:extLst>
            <a:ext uri="{FF2B5EF4-FFF2-40B4-BE49-F238E27FC236}">
              <a16:creationId xmlns:a16="http://schemas.microsoft.com/office/drawing/2014/main" id="{0837524D-3131-0D47-BD6C-0571EB0B2096}"/>
            </a:ext>
          </a:extLst>
        </xdr:cNvPr>
        <xdr:cNvSpPr>
          <a:spLocks noChangeShapeType="1"/>
        </xdr:cNvSpPr>
      </xdr:nvSpPr>
      <xdr:spPr bwMode="auto">
        <a:xfrm>
          <a:off x="4394200" y="45085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29</xdr:row>
      <xdr:rowOff>88900</xdr:rowOff>
    </xdr:from>
    <xdr:to>
      <xdr:col>8</xdr:col>
      <xdr:colOff>850900</xdr:colOff>
      <xdr:row>29</xdr:row>
      <xdr:rowOff>88900</xdr:rowOff>
    </xdr:to>
    <xdr:sp macro="" textlink="">
      <xdr:nvSpPr>
        <xdr:cNvPr id="7" name="Line 7">
          <a:extLst>
            <a:ext uri="{FF2B5EF4-FFF2-40B4-BE49-F238E27FC236}">
              <a16:creationId xmlns:a16="http://schemas.microsoft.com/office/drawing/2014/main" id="{622FE63C-AFC0-1948-BDE8-85BCAFC2A44D}"/>
            </a:ext>
          </a:extLst>
        </xdr:cNvPr>
        <xdr:cNvSpPr>
          <a:spLocks noChangeShapeType="1"/>
        </xdr:cNvSpPr>
      </xdr:nvSpPr>
      <xdr:spPr bwMode="auto">
        <a:xfrm>
          <a:off x="4394200" y="51562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33</xdr:row>
      <xdr:rowOff>88900</xdr:rowOff>
    </xdr:from>
    <xdr:to>
      <xdr:col>8</xdr:col>
      <xdr:colOff>850900</xdr:colOff>
      <xdr:row>33</xdr:row>
      <xdr:rowOff>88900</xdr:rowOff>
    </xdr:to>
    <xdr:sp macro="" textlink="">
      <xdr:nvSpPr>
        <xdr:cNvPr id="8" name="Line 8">
          <a:extLst>
            <a:ext uri="{FF2B5EF4-FFF2-40B4-BE49-F238E27FC236}">
              <a16:creationId xmlns:a16="http://schemas.microsoft.com/office/drawing/2014/main" id="{F67CA7FC-50B3-AE4D-9916-9D96FF5D6AC0}"/>
            </a:ext>
          </a:extLst>
        </xdr:cNvPr>
        <xdr:cNvSpPr>
          <a:spLocks noChangeShapeType="1"/>
        </xdr:cNvSpPr>
      </xdr:nvSpPr>
      <xdr:spPr bwMode="auto">
        <a:xfrm>
          <a:off x="4394200" y="5803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37</xdr:row>
      <xdr:rowOff>88900</xdr:rowOff>
    </xdr:from>
    <xdr:to>
      <xdr:col>8</xdr:col>
      <xdr:colOff>850900</xdr:colOff>
      <xdr:row>37</xdr:row>
      <xdr:rowOff>88900</xdr:rowOff>
    </xdr:to>
    <xdr:sp macro="" textlink="">
      <xdr:nvSpPr>
        <xdr:cNvPr id="9" name="Line 10">
          <a:extLst>
            <a:ext uri="{FF2B5EF4-FFF2-40B4-BE49-F238E27FC236}">
              <a16:creationId xmlns:a16="http://schemas.microsoft.com/office/drawing/2014/main" id="{068EEBB8-A1A1-D649-BE80-196FA2A5F999}"/>
            </a:ext>
          </a:extLst>
        </xdr:cNvPr>
        <xdr:cNvSpPr>
          <a:spLocks noChangeShapeType="1"/>
        </xdr:cNvSpPr>
      </xdr:nvSpPr>
      <xdr:spPr bwMode="auto">
        <a:xfrm>
          <a:off x="4394200" y="6451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41</xdr:row>
      <xdr:rowOff>88900</xdr:rowOff>
    </xdr:from>
    <xdr:to>
      <xdr:col>8</xdr:col>
      <xdr:colOff>850900</xdr:colOff>
      <xdr:row>41</xdr:row>
      <xdr:rowOff>88900</xdr:rowOff>
    </xdr:to>
    <xdr:sp macro="" textlink="">
      <xdr:nvSpPr>
        <xdr:cNvPr id="10" name="Line 10">
          <a:extLst>
            <a:ext uri="{FF2B5EF4-FFF2-40B4-BE49-F238E27FC236}">
              <a16:creationId xmlns:a16="http://schemas.microsoft.com/office/drawing/2014/main" id="{E8D7F915-2886-0F45-BD48-1BCDEBEC0B00}"/>
            </a:ext>
          </a:extLst>
        </xdr:cNvPr>
        <xdr:cNvSpPr>
          <a:spLocks noChangeShapeType="1"/>
        </xdr:cNvSpPr>
      </xdr:nvSpPr>
      <xdr:spPr bwMode="auto">
        <a:xfrm>
          <a:off x="4399643" y="6493329"/>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45</xdr:row>
      <xdr:rowOff>88900</xdr:rowOff>
    </xdr:from>
    <xdr:to>
      <xdr:col>8</xdr:col>
      <xdr:colOff>850900</xdr:colOff>
      <xdr:row>45</xdr:row>
      <xdr:rowOff>88900</xdr:rowOff>
    </xdr:to>
    <xdr:sp macro="" textlink="">
      <xdr:nvSpPr>
        <xdr:cNvPr id="11" name="Line 10">
          <a:extLst>
            <a:ext uri="{FF2B5EF4-FFF2-40B4-BE49-F238E27FC236}">
              <a16:creationId xmlns:a16="http://schemas.microsoft.com/office/drawing/2014/main" id="{15B2D659-7AF2-0646-BAE7-2A6EF40085CA}"/>
            </a:ext>
          </a:extLst>
        </xdr:cNvPr>
        <xdr:cNvSpPr>
          <a:spLocks noChangeShapeType="1"/>
        </xdr:cNvSpPr>
      </xdr:nvSpPr>
      <xdr:spPr bwMode="auto">
        <a:xfrm>
          <a:off x="4399643" y="7155543"/>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49</xdr:row>
      <xdr:rowOff>88900</xdr:rowOff>
    </xdr:from>
    <xdr:to>
      <xdr:col>8</xdr:col>
      <xdr:colOff>850900</xdr:colOff>
      <xdr:row>49</xdr:row>
      <xdr:rowOff>88900</xdr:rowOff>
    </xdr:to>
    <xdr:sp macro="" textlink="">
      <xdr:nvSpPr>
        <xdr:cNvPr id="12" name="Line 10">
          <a:extLst>
            <a:ext uri="{FF2B5EF4-FFF2-40B4-BE49-F238E27FC236}">
              <a16:creationId xmlns:a16="http://schemas.microsoft.com/office/drawing/2014/main" id="{73D560AF-FCDE-AA4B-9953-4965D800ECD6}"/>
            </a:ext>
          </a:extLst>
        </xdr:cNvPr>
        <xdr:cNvSpPr>
          <a:spLocks noChangeShapeType="1"/>
        </xdr:cNvSpPr>
      </xdr:nvSpPr>
      <xdr:spPr bwMode="auto">
        <a:xfrm>
          <a:off x="4435929" y="7808686"/>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53</xdr:row>
      <xdr:rowOff>88900</xdr:rowOff>
    </xdr:from>
    <xdr:to>
      <xdr:col>8</xdr:col>
      <xdr:colOff>850900</xdr:colOff>
      <xdr:row>53</xdr:row>
      <xdr:rowOff>88900</xdr:rowOff>
    </xdr:to>
    <xdr:sp macro="" textlink="">
      <xdr:nvSpPr>
        <xdr:cNvPr id="13" name="Line 10">
          <a:extLst>
            <a:ext uri="{FF2B5EF4-FFF2-40B4-BE49-F238E27FC236}">
              <a16:creationId xmlns:a16="http://schemas.microsoft.com/office/drawing/2014/main" id="{64AB7AD1-4B7E-8B4D-A28B-A80ADABFCE17}"/>
            </a:ext>
          </a:extLst>
        </xdr:cNvPr>
        <xdr:cNvSpPr>
          <a:spLocks noChangeShapeType="1"/>
        </xdr:cNvSpPr>
      </xdr:nvSpPr>
      <xdr:spPr bwMode="auto">
        <a:xfrm>
          <a:off x="4435929" y="8461829"/>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57</xdr:row>
      <xdr:rowOff>88900</xdr:rowOff>
    </xdr:from>
    <xdr:to>
      <xdr:col>8</xdr:col>
      <xdr:colOff>850900</xdr:colOff>
      <xdr:row>57</xdr:row>
      <xdr:rowOff>88900</xdr:rowOff>
    </xdr:to>
    <xdr:sp macro="" textlink="">
      <xdr:nvSpPr>
        <xdr:cNvPr id="14" name="Line 10">
          <a:extLst>
            <a:ext uri="{FF2B5EF4-FFF2-40B4-BE49-F238E27FC236}">
              <a16:creationId xmlns:a16="http://schemas.microsoft.com/office/drawing/2014/main" id="{245F116A-A000-274D-853B-8864A547F3E0}"/>
            </a:ext>
          </a:extLst>
        </xdr:cNvPr>
        <xdr:cNvSpPr>
          <a:spLocks noChangeShapeType="1"/>
        </xdr:cNvSpPr>
      </xdr:nvSpPr>
      <xdr:spPr bwMode="auto">
        <a:xfrm>
          <a:off x="4435929" y="9114971"/>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61</xdr:row>
      <xdr:rowOff>88900</xdr:rowOff>
    </xdr:from>
    <xdr:to>
      <xdr:col>8</xdr:col>
      <xdr:colOff>850900</xdr:colOff>
      <xdr:row>61</xdr:row>
      <xdr:rowOff>88900</xdr:rowOff>
    </xdr:to>
    <xdr:sp macro="" textlink="">
      <xdr:nvSpPr>
        <xdr:cNvPr id="15" name="Line 10">
          <a:extLst>
            <a:ext uri="{FF2B5EF4-FFF2-40B4-BE49-F238E27FC236}">
              <a16:creationId xmlns:a16="http://schemas.microsoft.com/office/drawing/2014/main" id="{613E1922-6EB6-AF49-BCA4-C07E5A4D31AF}"/>
            </a:ext>
          </a:extLst>
        </xdr:cNvPr>
        <xdr:cNvSpPr>
          <a:spLocks noChangeShapeType="1"/>
        </xdr:cNvSpPr>
      </xdr:nvSpPr>
      <xdr:spPr bwMode="auto">
        <a:xfrm>
          <a:off x="4435929" y="9768114"/>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65</xdr:row>
      <xdr:rowOff>88900</xdr:rowOff>
    </xdr:from>
    <xdr:to>
      <xdr:col>8</xdr:col>
      <xdr:colOff>850900</xdr:colOff>
      <xdr:row>65</xdr:row>
      <xdr:rowOff>88900</xdr:rowOff>
    </xdr:to>
    <xdr:sp macro="" textlink="">
      <xdr:nvSpPr>
        <xdr:cNvPr id="16" name="Line 10">
          <a:extLst>
            <a:ext uri="{FF2B5EF4-FFF2-40B4-BE49-F238E27FC236}">
              <a16:creationId xmlns:a16="http://schemas.microsoft.com/office/drawing/2014/main" id="{4E3A5CA0-86F5-8A43-B0CF-58241CFA873C}"/>
            </a:ext>
          </a:extLst>
        </xdr:cNvPr>
        <xdr:cNvSpPr>
          <a:spLocks noChangeShapeType="1"/>
        </xdr:cNvSpPr>
      </xdr:nvSpPr>
      <xdr:spPr bwMode="auto">
        <a:xfrm>
          <a:off x="4435929" y="10421257"/>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69</xdr:row>
      <xdr:rowOff>88900</xdr:rowOff>
    </xdr:from>
    <xdr:to>
      <xdr:col>8</xdr:col>
      <xdr:colOff>850900</xdr:colOff>
      <xdr:row>69</xdr:row>
      <xdr:rowOff>88900</xdr:rowOff>
    </xdr:to>
    <xdr:sp macro="" textlink="">
      <xdr:nvSpPr>
        <xdr:cNvPr id="17" name="Line 10">
          <a:extLst>
            <a:ext uri="{FF2B5EF4-FFF2-40B4-BE49-F238E27FC236}">
              <a16:creationId xmlns:a16="http://schemas.microsoft.com/office/drawing/2014/main" id="{85A447BB-E982-F646-9F6C-37570505747A}"/>
            </a:ext>
          </a:extLst>
        </xdr:cNvPr>
        <xdr:cNvSpPr>
          <a:spLocks noChangeShapeType="1"/>
        </xdr:cNvSpPr>
      </xdr:nvSpPr>
      <xdr:spPr bwMode="auto">
        <a:xfrm>
          <a:off x="4435929" y="11074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126999</xdr:colOff>
      <xdr:row>0</xdr:row>
      <xdr:rowOff>208643</xdr:rowOff>
    </xdr:from>
    <xdr:to>
      <xdr:col>17</xdr:col>
      <xdr:colOff>85774</xdr:colOff>
      <xdr:row>2</xdr:row>
      <xdr:rowOff>194600</xdr:rowOff>
    </xdr:to>
    <xdr:pic>
      <xdr:nvPicPr>
        <xdr:cNvPr id="18" name="Picture 17" descr="Meet Clutch, Maple and Zayu, the cute mascots set to star at FIFA's 2026 World  Cup | CNN">
          <a:extLst>
            <a:ext uri="{FF2B5EF4-FFF2-40B4-BE49-F238E27FC236}">
              <a16:creationId xmlns:a16="http://schemas.microsoft.com/office/drawing/2014/main" id="{BEC922D0-C079-304D-8DC7-DEC2062C23A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245928" y="208643"/>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31141" name="Line 2">
          <a:extLst>
            <a:ext uri="{FF2B5EF4-FFF2-40B4-BE49-F238E27FC236}">
              <a16:creationId xmlns:a16="http://schemas.microsoft.com/office/drawing/2014/main" id="{00000000-0008-0000-0900-0000A5790000}"/>
            </a:ext>
          </a:extLst>
        </xdr:cNvPr>
        <xdr:cNvSpPr>
          <a:spLocks noChangeShapeType="1"/>
        </xdr:cNvSpPr>
      </xdr:nvSpPr>
      <xdr:spPr bwMode="auto">
        <a:xfrm>
          <a:off x="4038600" y="1790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31142" name="Line 3">
          <a:extLst>
            <a:ext uri="{FF2B5EF4-FFF2-40B4-BE49-F238E27FC236}">
              <a16:creationId xmlns:a16="http://schemas.microsoft.com/office/drawing/2014/main" id="{00000000-0008-0000-0900-0000A6790000}"/>
            </a:ext>
          </a:extLst>
        </xdr:cNvPr>
        <xdr:cNvSpPr>
          <a:spLocks noChangeShapeType="1"/>
        </xdr:cNvSpPr>
      </xdr:nvSpPr>
      <xdr:spPr bwMode="auto">
        <a:xfrm>
          <a:off x="4038600" y="2438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31143" name="Line 4">
          <a:extLst>
            <a:ext uri="{FF2B5EF4-FFF2-40B4-BE49-F238E27FC236}">
              <a16:creationId xmlns:a16="http://schemas.microsoft.com/office/drawing/2014/main" id="{00000000-0008-0000-0900-0000A7790000}"/>
            </a:ext>
          </a:extLst>
        </xdr:cNvPr>
        <xdr:cNvSpPr>
          <a:spLocks noChangeShapeType="1"/>
        </xdr:cNvSpPr>
      </xdr:nvSpPr>
      <xdr:spPr bwMode="auto">
        <a:xfrm>
          <a:off x="4038600" y="30861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31144" name="Line 5">
          <a:extLst>
            <a:ext uri="{FF2B5EF4-FFF2-40B4-BE49-F238E27FC236}">
              <a16:creationId xmlns:a16="http://schemas.microsoft.com/office/drawing/2014/main" id="{00000000-0008-0000-0900-0000A8790000}"/>
            </a:ext>
          </a:extLst>
        </xdr:cNvPr>
        <xdr:cNvSpPr>
          <a:spLocks noChangeShapeType="1"/>
        </xdr:cNvSpPr>
      </xdr:nvSpPr>
      <xdr:spPr bwMode="auto">
        <a:xfrm>
          <a:off x="4038600" y="3733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23</xdr:row>
      <xdr:rowOff>88900</xdr:rowOff>
    </xdr:from>
    <xdr:to>
      <xdr:col>8</xdr:col>
      <xdr:colOff>850900</xdr:colOff>
      <xdr:row>23</xdr:row>
      <xdr:rowOff>88900</xdr:rowOff>
    </xdr:to>
    <xdr:sp macro="" textlink="">
      <xdr:nvSpPr>
        <xdr:cNvPr id="31145" name="Line 6">
          <a:extLst>
            <a:ext uri="{FF2B5EF4-FFF2-40B4-BE49-F238E27FC236}">
              <a16:creationId xmlns:a16="http://schemas.microsoft.com/office/drawing/2014/main" id="{00000000-0008-0000-0900-0000A9790000}"/>
            </a:ext>
          </a:extLst>
        </xdr:cNvPr>
        <xdr:cNvSpPr>
          <a:spLocks noChangeShapeType="1"/>
        </xdr:cNvSpPr>
      </xdr:nvSpPr>
      <xdr:spPr bwMode="auto">
        <a:xfrm>
          <a:off x="4038600" y="43815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29</xdr:row>
      <xdr:rowOff>88900</xdr:rowOff>
    </xdr:from>
    <xdr:to>
      <xdr:col>8</xdr:col>
      <xdr:colOff>850900</xdr:colOff>
      <xdr:row>29</xdr:row>
      <xdr:rowOff>88900</xdr:rowOff>
    </xdr:to>
    <xdr:sp macro="" textlink="">
      <xdr:nvSpPr>
        <xdr:cNvPr id="31146" name="Line 7">
          <a:extLst>
            <a:ext uri="{FF2B5EF4-FFF2-40B4-BE49-F238E27FC236}">
              <a16:creationId xmlns:a16="http://schemas.microsoft.com/office/drawing/2014/main" id="{00000000-0008-0000-0900-0000AA790000}"/>
            </a:ext>
          </a:extLst>
        </xdr:cNvPr>
        <xdr:cNvSpPr>
          <a:spLocks noChangeShapeType="1"/>
        </xdr:cNvSpPr>
      </xdr:nvSpPr>
      <xdr:spPr bwMode="auto">
        <a:xfrm>
          <a:off x="4038600" y="50292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33</xdr:row>
      <xdr:rowOff>88900</xdr:rowOff>
    </xdr:from>
    <xdr:to>
      <xdr:col>8</xdr:col>
      <xdr:colOff>850900</xdr:colOff>
      <xdr:row>33</xdr:row>
      <xdr:rowOff>88900</xdr:rowOff>
    </xdr:to>
    <xdr:sp macro="" textlink="">
      <xdr:nvSpPr>
        <xdr:cNvPr id="31147" name="Line 8">
          <a:extLst>
            <a:ext uri="{FF2B5EF4-FFF2-40B4-BE49-F238E27FC236}">
              <a16:creationId xmlns:a16="http://schemas.microsoft.com/office/drawing/2014/main" id="{00000000-0008-0000-0900-0000AB790000}"/>
            </a:ext>
          </a:extLst>
        </xdr:cNvPr>
        <xdr:cNvSpPr>
          <a:spLocks noChangeShapeType="1"/>
        </xdr:cNvSpPr>
      </xdr:nvSpPr>
      <xdr:spPr bwMode="auto">
        <a:xfrm>
          <a:off x="4038600" y="5676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37</xdr:row>
      <xdr:rowOff>88900</xdr:rowOff>
    </xdr:from>
    <xdr:to>
      <xdr:col>8</xdr:col>
      <xdr:colOff>850900</xdr:colOff>
      <xdr:row>37</xdr:row>
      <xdr:rowOff>88900</xdr:rowOff>
    </xdr:to>
    <xdr:sp macro="" textlink="">
      <xdr:nvSpPr>
        <xdr:cNvPr id="31148" name="Line 10">
          <a:extLst>
            <a:ext uri="{FF2B5EF4-FFF2-40B4-BE49-F238E27FC236}">
              <a16:creationId xmlns:a16="http://schemas.microsoft.com/office/drawing/2014/main" id="{00000000-0008-0000-0900-0000AC790000}"/>
            </a:ext>
          </a:extLst>
        </xdr:cNvPr>
        <xdr:cNvSpPr>
          <a:spLocks noChangeShapeType="1"/>
        </xdr:cNvSpPr>
      </xdr:nvSpPr>
      <xdr:spPr bwMode="auto">
        <a:xfrm>
          <a:off x="4038600" y="6324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117929</xdr:colOff>
      <xdr:row>0</xdr:row>
      <xdr:rowOff>208643</xdr:rowOff>
    </xdr:from>
    <xdr:to>
      <xdr:col>17</xdr:col>
      <xdr:colOff>76704</xdr:colOff>
      <xdr:row>2</xdr:row>
      <xdr:rowOff>194600</xdr:rowOff>
    </xdr:to>
    <xdr:pic>
      <xdr:nvPicPr>
        <xdr:cNvPr id="4" name="Picture 3" descr="Meet Clutch, Maple and Zayu, the cute mascots set to star at FIFA's 2026 World  Cup | CNN">
          <a:extLst>
            <a:ext uri="{FF2B5EF4-FFF2-40B4-BE49-F238E27FC236}">
              <a16:creationId xmlns:a16="http://schemas.microsoft.com/office/drawing/2014/main" id="{6BABD914-2284-0740-ADBA-CC98E16E97E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173358" y="208643"/>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11207" name="Line 2">
          <a:extLst>
            <a:ext uri="{FF2B5EF4-FFF2-40B4-BE49-F238E27FC236}">
              <a16:creationId xmlns:a16="http://schemas.microsoft.com/office/drawing/2014/main" id="{00000000-0008-0000-0A00-0000C72B0000}"/>
            </a:ext>
          </a:extLst>
        </xdr:cNvPr>
        <xdr:cNvSpPr>
          <a:spLocks noChangeShapeType="1"/>
        </xdr:cNvSpPr>
      </xdr:nvSpPr>
      <xdr:spPr bwMode="auto">
        <a:xfrm>
          <a:off x="4419600" y="1866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11208" name="Line 3">
          <a:extLst>
            <a:ext uri="{FF2B5EF4-FFF2-40B4-BE49-F238E27FC236}">
              <a16:creationId xmlns:a16="http://schemas.microsoft.com/office/drawing/2014/main" id="{00000000-0008-0000-0A00-0000C82B0000}"/>
            </a:ext>
          </a:extLst>
        </xdr:cNvPr>
        <xdr:cNvSpPr>
          <a:spLocks noChangeShapeType="1"/>
        </xdr:cNvSpPr>
      </xdr:nvSpPr>
      <xdr:spPr bwMode="auto">
        <a:xfrm>
          <a:off x="4419600" y="2590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11209" name="Line 4">
          <a:extLst>
            <a:ext uri="{FF2B5EF4-FFF2-40B4-BE49-F238E27FC236}">
              <a16:creationId xmlns:a16="http://schemas.microsoft.com/office/drawing/2014/main" id="{00000000-0008-0000-0A00-0000C92B0000}"/>
            </a:ext>
          </a:extLst>
        </xdr:cNvPr>
        <xdr:cNvSpPr>
          <a:spLocks noChangeShapeType="1"/>
        </xdr:cNvSpPr>
      </xdr:nvSpPr>
      <xdr:spPr bwMode="auto">
        <a:xfrm>
          <a:off x="4419600" y="3314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11210" name="Line 5">
          <a:extLst>
            <a:ext uri="{FF2B5EF4-FFF2-40B4-BE49-F238E27FC236}">
              <a16:creationId xmlns:a16="http://schemas.microsoft.com/office/drawing/2014/main" id="{00000000-0008-0000-0A00-0000CA2B0000}"/>
            </a:ext>
          </a:extLst>
        </xdr:cNvPr>
        <xdr:cNvSpPr>
          <a:spLocks noChangeShapeType="1"/>
        </xdr:cNvSpPr>
      </xdr:nvSpPr>
      <xdr:spPr bwMode="auto">
        <a:xfrm>
          <a:off x="4419600" y="4038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22</xdr:row>
      <xdr:rowOff>0</xdr:rowOff>
    </xdr:from>
    <xdr:to>
      <xdr:col>8</xdr:col>
      <xdr:colOff>850900</xdr:colOff>
      <xdr:row>22</xdr:row>
      <xdr:rowOff>0</xdr:rowOff>
    </xdr:to>
    <xdr:sp macro="" textlink="">
      <xdr:nvSpPr>
        <xdr:cNvPr id="11211" name="Line 6">
          <a:extLst>
            <a:ext uri="{FF2B5EF4-FFF2-40B4-BE49-F238E27FC236}">
              <a16:creationId xmlns:a16="http://schemas.microsoft.com/office/drawing/2014/main" id="{00000000-0008-0000-0A00-0000CB2B0000}"/>
            </a:ext>
          </a:extLst>
        </xdr:cNvPr>
        <xdr:cNvSpPr>
          <a:spLocks noChangeShapeType="1"/>
        </xdr:cNvSpPr>
      </xdr:nvSpPr>
      <xdr:spPr bwMode="auto">
        <a:xfrm>
          <a:off x="4419600" y="4495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84667</xdr:colOff>
      <xdr:row>0</xdr:row>
      <xdr:rowOff>169334</xdr:rowOff>
    </xdr:from>
    <xdr:to>
      <xdr:col>15</xdr:col>
      <xdr:colOff>42837</xdr:colOff>
      <xdr:row>2</xdr:row>
      <xdr:rowOff>146824</xdr:rowOff>
    </xdr:to>
    <xdr:pic>
      <xdr:nvPicPr>
        <xdr:cNvPr id="3" name="Picture 2" descr="Meet Clutch, Maple and Zayu, the cute mascots set to star at FIFA's 2026 World  Cup | CNN">
          <a:extLst>
            <a:ext uri="{FF2B5EF4-FFF2-40B4-BE49-F238E27FC236}">
              <a16:creationId xmlns:a16="http://schemas.microsoft.com/office/drawing/2014/main" id="{B868BC0B-E077-9F43-8F13-670B214F5EF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7882467" y="169334"/>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11750" name="Line 2">
          <a:extLst>
            <a:ext uri="{FF2B5EF4-FFF2-40B4-BE49-F238E27FC236}">
              <a16:creationId xmlns:a16="http://schemas.microsoft.com/office/drawing/2014/main" id="{00000000-0008-0000-0B00-0000E62D0000}"/>
            </a:ext>
          </a:extLst>
        </xdr:cNvPr>
        <xdr:cNvSpPr>
          <a:spLocks noChangeShapeType="1"/>
        </xdr:cNvSpPr>
      </xdr:nvSpPr>
      <xdr:spPr bwMode="auto">
        <a:xfrm>
          <a:off x="4483100" y="2209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11751" name="Line 3">
          <a:extLst>
            <a:ext uri="{FF2B5EF4-FFF2-40B4-BE49-F238E27FC236}">
              <a16:creationId xmlns:a16="http://schemas.microsoft.com/office/drawing/2014/main" id="{00000000-0008-0000-0B00-0000E72D0000}"/>
            </a:ext>
          </a:extLst>
        </xdr:cNvPr>
        <xdr:cNvSpPr>
          <a:spLocks noChangeShapeType="1"/>
        </xdr:cNvSpPr>
      </xdr:nvSpPr>
      <xdr:spPr bwMode="auto">
        <a:xfrm>
          <a:off x="4483100" y="3187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14</xdr:col>
      <xdr:colOff>8467</xdr:colOff>
      <xdr:row>0</xdr:row>
      <xdr:rowOff>228600</xdr:rowOff>
    </xdr:from>
    <xdr:to>
      <xdr:col>15</xdr:col>
      <xdr:colOff>93637</xdr:colOff>
      <xdr:row>2</xdr:row>
      <xdr:rowOff>206090</xdr:rowOff>
    </xdr:to>
    <xdr:pic>
      <xdr:nvPicPr>
        <xdr:cNvPr id="3" name="Picture 2" descr="Meet Clutch, Maple and Zayu, the cute mascots set to star at FIFA's 2026 World  Cup | CNN">
          <a:extLst>
            <a:ext uri="{FF2B5EF4-FFF2-40B4-BE49-F238E27FC236}">
              <a16:creationId xmlns:a16="http://schemas.microsoft.com/office/drawing/2014/main" id="{720AA9BB-7224-2146-868E-DCA34A3770C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7992534" y="228600"/>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8</xdr:row>
      <xdr:rowOff>88900</xdr:rowOff>
    </xdr:from>
    <xdr:to>
      <xdr:col>8</xdr:col>
      <xdr:colOff>723900</xdr:colOff>
      <xdr:row>8</xdr:row>
      <xdr:rowOff>88900</xdr:rowOff>
    </xdr:to>
    <xdr:sp macro="" textlink="">
      <xdr:nvSpPr>
        <xdr:cNvPr id="12771" name="Line 2">
          <a:extLst>
            <a:ext uri="{FF2B5EF4-FFF2-40B4-BE49-F238E27FC236}">
              <a16:creationId xmlns:a16="http://schemas.microsoft.com/office/drawing/2014/main" id="{00000000-0008-0000-0C00-0000E3310000}"/>
            </a:ext>
          </a:extLst>
        </xdr:cNvPr>
        <xdr:cNvSpPr>
          <a:spLocks noChangeShapeType="1"/>
        </xdr:cNvSpPr>
      </xdr:nvSpPr>
      <xdr:spPr bwMode="auto">
        <a:xfrm>
          <a:off x="5194300" y="1968500"/>
          <a:ext cx="723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114300</xdr:rowOff>
    </xdr:from>
    <xdr:to>
      <xdr:col>8</xdr:col>
      <xdr:colOff>774700</xdr:colOff>
      <xdr:row>15</xdr:row>
      <xdr:rowOff>114300</xdr:rowOff>
    </xdr:to>
    <xdr:sp macro="" textlink="">
      <xdr:nvSpPr>
        <xdr:cNvPr id="12772" name="Line 3">
          <a:extLst>
            <a:ext uri="{FF2B5EF4-FFF2-40B4-BE49-F238E27FC236}">
              <a16:creationId xmlns:a16="http://schemas.microsoft.com/office/drawing/2014/main" id="{00000000-0008-0000-0C00-0000E4310000}"/>
            </a:ext>
          </a:extLst>
        </xdr:cNvPr>
        <xdr:cNvSpPr>
          <a:spLocks noChangeShapeType="1"/>
        </xdr:cNvSpPr>
      </xdr:nvSpPr>
      <xdr:spPr bwMode="auto">
        <a:xfrm>
          <a:off x="5194300" y="3467100"/>
          <a:ext cx="7747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90714</xdr:colOff>
      <xdr:row>0</xdr:row>
      <xdr:rowOff>181429</xdr:rowOff>
    </xdr:from>
    <xdr:to>
      <xdr:col>15</xdr:col>
      <xdr:colOff>49489</xdr:colOff>
      <xdr:row>2</xdr:row>
      <xdr:rowOff>167386</xdr:rowOff>
    </xdr:to>
    <xdr:pic>
      <xdr:nvPicPr>
        <xdr:cNvPr id="3" name="Picture 2" descr="Meet Clutch, Maple and Zayu, the cute mascots set to star at FIFA's 2026 World  Cup | CNN">
          <a:extLst>
            <a:ext uri="{FF2B5EF4-FFF2-40B4-BE49-F238E27FC236}">
              <a16:creationId xmlns:a16="http://schemas.microsoft.com/office/drawing/2014/main" id="{7ADA2099-91BE-B440-ADE4-21E3BF147796}"/>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554357" y="181429"/>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341314</xdr:colOff>
      <xdr:row>6</xdr:row>
      <xdr:rowOff>7938</xdr:rowOff>
    </xdr:from>
    <xdr:to>
      <xdr:col>15</xdr:col>
      <xdr:colOff>316057</xdr:colOff>
      <xdr:row>7</xdr:row>
      <xdr:rowOff>15875</xdr:rowOff>
    </xdr:to>
    <xdr:pic>
      <xdr:nvPicPr>
        <xdr:cNvPr id="7" name="Picture 6" descr="Bandera de México">
          <a:extLst>
            <a:ext uri="{FF2B5EF4-FFF2-40B4-BE49-F238E27FC236}">
              <a16:creationId xmlns:a16="http://schemas.microsoft.com/office/drawing/2014/main" id="{D22C20EE-798A-8115-02CA-934FC3D7B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4939" y="1643063"/>
          <a:ext cx="331931" cy="18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341313</xdr:colOff>
      <xdr:row>7</xdr:row>
      <xdr:rowOff>158751</xdr:rowOff>
    </xdr:from>
    <xdr:to>
      <xdr:col>15</xdr:col>
      <xdr:colOff>293687</xdr:colOff>
      <xdr:row>9</xdr:row>
      <xdr:rowOff>12650</xdr:rowOff>
    </xdr:to>
    <xdr:pic>
      <xdr:nvPicPr>
        <xdr:cNvPr id="8" name="Picture 7" descr="Bandera de Sudáfrica">
          <a:extLst>
            <a:ext uri="{FF2B5EF4-FFF2-40B4-BE49-F238E27FC236}">
              <a16:creationId xmlns:a16="http://schemas.microsoft.com/office/drawing/2014/main" id="{EA95D909-EF75-71D0-CF77-88BD10A3C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84938" y="1968501"/>
          <a:ext cx="309562" cy="2031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333376</xdr:colOff>
      <xdr:row>10</xdr:row>
      <xdr:rowOff>2</xdr:rowOff>
    </xdr:from>
    <xdr:to>
      <xdr:col>15</xdr:col>
      <xdr:colOff>293687</xdr:colOff>
      <xdr:row>11</xdr:row>
      <xdr:rowOff>34018</xdr:rowOff>
    </xdr:to>
    <xdr:pic>
      <xdr:nvPicPr>
        <xdr:cNvPr id="9" name="Picture 8">
          <a:extLst>
            <a:ext uri="{FF2B5EF4-FFF2-40B4-BE49-F238E27FC236}">
              <a16:creationId xmlns:a16="http://schemas.microsoft.com/office/drawing/2014/main" id="{84339634-508A-BD4C-893D-27F79055B4E6}"/>
            </a:ext>
          </a:extLst>
        </xdr:cNvPr>
        <xdr:cNvPicPr>
          <a:picLocks noChangeAspect="1"/>
        </xdr:cNvPicPr>
      </xdr:nvPicPr>
      <xdr:blipFill>
        <a:blip xmlns:r="http://schemas.openxmlformats.org/officeDocument/2006/relationships" r:embed="rId3"/>
        <a:stretch>
          <a:fillRect/>
        </a:stretch>
      </xdr:blipFill>
      <xdr:spPr>
        <a:xfrm>
          <a:off x="6477001" y="2333627"/>
          <a:ext cx="317499" cy="208641"/>
        </a:xfrm>
        <a:prstGeom prst="rect">
          <a:avLst/>
        </a:prstGeom>
      </xdr:spPr>
    </xdr:pic>
    <xdr:clientData/>
  </xdr:twoCellAnchor>
  <xdr:twoCellAnchor editAs="oneCell">
    <xdr:from>
      <xdr:col>15</xdr:col>
      <xdr:colOff>241148</xdr:colOff>
      <xdr:row>0</xdr:row>
      <xdr:rowOff>134937</xdr:rowOff>
    </xdr:from>
    <xdr:to>
      <xdr:col>17</xdr:col>
      <xdr:colOff>190851</xdr:colOff>
      <xdr:row>2</xdr:row>
      <xdr:rowOff>111125</xdr:rowOff>
    </xdr:to>
    <xdr:pic>
      <xdr:nvPicPr>
        <xdr:cNvPr id="10" name="Picture 9" descr="Meet Clutch, Maple and Zayu, the cute mascots set to star at FIFA's 2026 World  Cup | CNN">
          <a:extLst>
            <a:ext uri="{FF2B5EF4-FFF2-40B4-BE49-F238E27FC236}">
              <a16:creationId xmlns:a16="http://schemas.microsoft.com/office/drawing/2014/main" id="{B2A0EDF5-C526-DA42-B9DC-204E2BEF529A}"/>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6741961" y="134937"/>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341312</xdr:colOff>
      <xdr:row>11</xdr:row>
      <xdr:rowOff>156455</xdr:rowOff>
    </xdr:from>
    <xdr:to>
      <xdr:col>15</xdr:col>
      <xdr:colOff>269875</xdr:colOff>
      <xdr:row>13</xdr:row>
      <xdr:rowOff>15875</xdr:rowOff>
    </xdr:to>
    <xdr:pic>
      <xdr:nvPicPr>
        <xdr:cNvPr id="2" name="Picture 1">
          <a:extLst>
            <a:ext uri="{FF2B5EF4-FFF2-40B4-BE49-F238E27FC236}">
              <a16:creationId xmlns:a16="http://schemas.microsoft.com/office/drawing/2014/main" id="{13002BFC-FE9D-64B5-0046-FC44E612EDC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84937" y="2664705"/>
          <a:ext cx="285751" cy="1927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23</xdr:col>
      <xdr:colOff>508000</xdr:colOff>
      <xdr:row>85</xdr:row>
      <xdr:rowOff>76200</xdr:rowOff>
    </xdr:from>
    <xdr:to>
      <xdr:col>27</xdr:col>
      <xdr:colOff>38100</xdr:colOff>
      <xdr:row>85</xdr:row>
      <xdr:rowOff>76200</xdr:rowOff>
    </xdr:to>
    <xdr:sp macro="" textlink="">
      <xdr:nvSpPr>
        <xdr:cNvPr id="16012" name="Line 2">
          <a:extLst>
            <a:ext uri="{FF2B5EF4-FFF2-40B4-BE49-F238E27FC236}">
              <a16:creationId xmlns:a16="http://schemas.microsoft.com/office/drawing/2014/main" id="{00000000-0008-0000-0D00-00008C3E0000}"/>
            </a:ext>
          </a:extLst>
        </xdr:cNvPr>
        <xdr:cNvSpPr>
          <a:spLocks noChangeShapeType="1"/>
        </xdr:cNvSpPr>
      </xdr:nvSpPr>
      <xdr:spPr bwMode="auto">
        <a:xfrm>
          <a:off x="7924800" y="5943600"/>
          <a:ext cx="863600" cy="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23</xdr:col>
      <xdr:colOff>508000</xdr:colOff>
      <xdr:row>85</xdr:row>
      <xdr:rowOff>0</xdr:rowOff>
    </xdr:from>
    <xdr:to>
      <xdr:col>23</xdr:col>
      <xdr:colOff>508000</xdr:colOff>
      <xdr:row>85</xdr:row>
      <xdr:rowOff>76200</xdr:rowOff>
    </xdr:to>
    <xdr:sp macro="" textlink="">
      <xdr:nvSpPr>
        <xdr:cNvPr id="16013" name="Line 6">
          <a:extLst>
            <a:ext uri="{FF2B5EF4-FFF2-40B4-BE49-F238E27FC236}">
              <a16:creationId xmlns:a16="http://schemas.microsoft.com/office/drawing/2014/main" id="{00000000-0008-0000-0D00-00008D3E0000}"/>
            </a:ext>
          </a:extLst>
        </xdr:cNvPr>
        <xdr:cNvSpPr>
          <a:spLocks noChangeShapeType="1"/>
        </xdr:cNvSpPr>
      </xdr:nvSpPr>
      <xdr:spPr bwMode="auto">
        <a:xfrm flipV="1">
          <a:off x="7924800" y="58674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27</xdr:col>
      <xdr:colOff>38100</xdr:colOff>
      <xdr:row>85</xdr:row>
      <xdr:rowOff>0</xdr:rowOff>
    </xdr:from>
    <xdr:to>
      <xdr:col>27</xdr:col>
      <xdr:colOff>38100</xdr:colOff>
      <xdr:row>85</xdr:row>
      <xdr:rowOff>76200</xdr:rowOff>
    </xdr:to>
    <xdr:sp macro="" textlink="">
      <xdr:nvSpPr>
        <xdr:cNvPr id="16014" name="Line 7">
          <a:extLst>
            <a:ext uri="{FF2B5EF4-FFF2-40B4-BE49-F238E27FC236}">
              <a16:creationId xmlns:a16="http://schemas.microsoft.com/office/drawing/2014/main" id="{00000000-0008-0000-0D00-00008E3E0000}"/>
            </a:ext>
          </a:extLst>
        </xdr:cNvPr>
        <xdr:cNvSpPr>
          <a:spLocks noChangeShapeType="1"/>
        </xdr:cNvSpPr>
      </xdr:nvSpPr>
      <xdr:spPr bwMode="auto">
        <a:xfrm flipV="1">
          <a:off x="8788400" y="58674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25</xdr:col>
      <xdr:colOff>38100</xdr:colOff>
      <xdr:row>85</xdr:row>
      <xdr:rowOff>76200</xdr:rowOff>
    </xdr:from>
    <xdr:to>
      <xdr:col>25</xdr:col>
      <xdr:colOff>38100</xdr:colOff>
      <xdr:row>85</xdr:row>
      <xdr:rowOff>152400</xdr:rowOff>
    </xdr:to>
    <xdr:sp macro="" textlink="">
      <xdr:nvSpPr>
        <xdr:cNvPr id="16015" name="Line 8">
          <a:extLst>
            <a:ext uri="{FF2B5EF4-FFF2-40B4-BE49-F238E27FC236}">
              <a16:creationId xmlns:a16="http://schemas.microsoft.com/office/drawing/2014/main" id="{00000000-0008-0000-0D00-00008F3E0000}"/>
            </a:ext>
          </a:extLst>
        </xdr:cNvPr>
        <xdr:cNvSpPr>
          <a:spLocks noChangeShapeType="1"/>
        </xdr:cNvSpPr>
      </xdr:nvSpPr>
      <xdr:spPr bwMode="auto">
        <a:xfrm flipV="1">
          <a:off x="8470900" y="59436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16</xdr:col>
      <xdr:colOff>190501</xdr:colOff>
      <xdr:row>78</xdr:row>
      <xdr:rowOff>63500</xdr:rowOff>
    </xdr:from>
    <xdr:to>
      <xdr:col>20</xdr:col>
      <xdr:colOff>515989</xdr:colOff>
      <xdr:row>94</xdr:row>
      <xdr:rowOff>8466</xdr:rowOff>
    </xdr:to>
    <xdr:pic>
      <xdr:nvPicPr>
        <xdr:cNvPr id="4" name="dimg_xarJaaDZEYyDwbkPlNek4AQ_19" descr="FIFA World Cup 2026: Ticket Frenzy, $11B Payday, and Football's Climate Test">
          <a:extLst>
            <a:ext uri="{FF2B5EF4-FFF2-40B4-BE49-F238E27FC236}">
              <a16:creationId xmlns:a16="http://schemas.microsoft.com/office/drawing/2014/main" id="{7EF77C87-A3A4-734C-88B5-D5BC0280AE7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645" r="17029"/>
        <a:stretch>
          <a:fillRect/>
        </a:stretch>
      </xdr:blipFill>
      <xdr:spPr bwMode="auto">
        <a:xfrm>
          <a:off x="5219701" y="9499600"/>
          <a:ext cx="1633588" cy="1824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406400</xdr:colOff>
      <xdr:row>64</xdr:row>
      <xdr:rowOff>63500</xdr:rowOff>
    </xdr:from>
    <xdr:to>
      <xdr:col>27</xdr:col>
      <xdr:colOff>520700</xdr:colOff>
      <xdr:row>77</xdr:row>
      <xdr:rowOff>29052</xdr:rowOff>
    </xdr:to>
    <xdr:pic>
      <xdr:nvPicPr>
        <xdr:cNvPr id="5" name="Picture 4" descr="Meet Clutch, Maple and Zayu, the cute mascots set to star at FIFA's 2026 World  Cup | CNN">
          <a:extLst>
            <a:ext uri="{FF2B5EF4-FFF2-40B4-BE49-F238E27FC236}">
              <a16:creationId xmlns:a16="http://schemas.microsoft.com/office/drawing/2014/main" id="{B90C01DA-D475-A04B-B3CB-45F3460D883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8755" r="17344"/>
        <a:stretch>
          <a:fillRect/>
        </a:stretch>
      </xdr:blipFill>
      <xdr:spPr bwMode="auto">
        <a:xfrm>
          <a:off x="7823200" y="8001000"/>
          <a:ext cx="1447800" cy="13117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952500</xdr:colOff>
      <xdr:row>23</xdr:row>
      <xdr:rowOff>12700</xdr:rowOff>
    </xdr:from>
    <xdr:to>
      <xdr:col>11</xdr:col>
      <xdr:colOff>698500</xdr:colOff>
      <xdr:row>25</xdr:row>
      <xdr:rowOff>25400</xdr:rowOff>
    </xdr:to>
    <xdr:pic>
      <xdr:nvPicPr>
        <xdr:cNvPr id="25635" name="Orden">
          <a:extLst>
            <a:ext uri="{FF2B5EF4-FFF2-40B4-BE49-F238E27FC236}">
              <a16:creationId xmlns:a16="http://schemas.microsoft.com/office/drawing/2014/main" id="{00000000-0008-0000-1100-00002364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24800" y="4025900"/>
          <a:ext cx="1473200" cy="3429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349251</xdr:colOff>
      <xdr:row>5</xdr:row>
      <xdr:rowOff>167820</xdr:rowOff>
    </xdr:from>
    <xdr:to>
      <xdr:col>15</xdr:col>
      <xdr:colOff>277813</xdr:colOff>
      <xdr:row>6</xdr:row>
      <xdr:rowOff>166689</xdr:rowOff>
    </xdr:to>
    <xdr:pic>
      <xdr:nvPicPr>
        <xdr:cNvPr id="7" name="Picture 6">
          <a:extLst>
            <a:ext uri="{FF2B5EF4-FFF2-40B4-BE49-F238E27FC236}">
              <a16:creationId xmlns:a16="http://schemas.microsoft.com/office/drawing/2014/main" id="{2D7AE49A-7748-114A-93E2-9F938C8A775B}"/>
            </a:ext>
          </a:extLst>
        </xdr:cNvPr>
        <xdr:cNvPicPr>
          <a:picLocks noChangeAspect="1"/>
        </xdr:cNvPicPr>
      </xdr:nvPicPr>
      <xdr:blipFill>
        <a:blip xmlns:r="http://schemas.openxmlformats.org/officeDocument/2006/relationships" r:embed="rId1"/>
        <a:stretch>
          <a:fillRect/>
        </a:stretch>
      </xdr:blipFill>
      <xdr:spPr>
        <a:xfrm>
          <a:off x="6826251" y="1660070"/>
          <a:ext cx="285750" cy="173494"/>
        </a:xfrm>
        <a:prstGeom prst="rect">
          <a:avLst/>
        </a:prstGeom>
      </xdr:spPr>
    </xdr:pic>
    <xdr:clientData/>
  </xdr:twoCellAnchor>
  <xdr:twoCellAnchor editAs="oneCell">
    <xdr:from>
      <xdr:col>15</xdr:col>
      <xdr:colOff>7938</xdr:colOff>
      <xdr:row>10</xdr:row>
      <xdr:rowOff>0</xdr:rowOff>
    </xdr:from>
    <xdr:to>
      <xdr:col>15</xdr:col>
      <xdr:colOff>277812</xdr:colOff>
      <xdr:row>11</xdr:row>
      <xdr:rowOff>18455</xdr:rowOff>
    </xdr:to>
    <xdr:pic>
      <xdr:nvPicPr>
        <xdr:cNvPr id="8" name="Picture 7" descr="Bandera de Catar">
          <a:extLst>
            <a:ext uri="{FF2B5EF4-FFF2-40B4-BE49-F238E27FC236}">
              <a16:creationId xmlns:a16="http://schemas.microsoft.com/office/drawing/2014/main" id="{48980BBF-698A-BE85-AAEF-EE53A77F2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42126" y="2365375"/>
          <a:ext cx="269874" cy="193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341314</xdr:colOff>
      <xdr:row>11</xdr:row>
      <xdr:rowOff>158750</xdr:rowOff>
    </xdr:from>
    <xdr:to>
      <xdr:col>15</xdr:col>
      <xdr:colOff>286443</xdr:colOff>
      <xdr:row>13</xdr:row>
      <xdr:rowOff>9979</xdr:rowOff>
    </xdr:to>
    <xdr:pic>
      <xdr:nvPicPr>
        <xdr:cNvPr id="10" name="Picture 9">
          <a:extLst>
            <a:ext uri="{FF2B5EF4-FFF2-40B4-BE49-F238E27FC236}">
              <a16:creationId xmlns:a16="http://schemas.microsoft.com/office/drawing/2014/main" id="{30DD3A10-A727-4E4F-9E2A-FE49923666B3}"/>
            </a:ext>
          </a:extLst>
        </xdr:cNvPr>
        <xdr:cNvPicPr>
          <a:picLocks noChangeAspect="1"/>
        </xdr:cNvPicPr>
      </xdr:nvPicPr>
      <xdr:blipFill>
        <a:blip xmlns:r="http://schemas.openxmlformats.org/officeDocument/2006/relationships" r:embed="rId3"/>
        <a:stretch>
          <a:fillRect/>
        </a:stretch>
      </xdr:blipFill>
      <xdr:spPr>
        <a:xfrm>
          <a:off x="6818314" y="2698750"/>
          <a:ext cx="302317" cy="184604"/>
        </a:xfrm>
        <a:prstGeom prst="rect">
          <a:avLst/>
        </a:prstGeom>
      </xdr:spPr>
    </xdr:pic>
    <xdr:clientData/>
  </xdr:twoCellAnchor>
  <xdr:twoCellAnchor editAs="oneCell">
    <xdr:from>
      <xdr:col>16</xdr:col>
      <xdr:colOff>47625</xdr:colOff>
      <xdr:row>0</xdr:row>
      <xdr:rowOff>158750</xdr:rowOff>
    </xdr:from>
    <xdr:to>
      <xdr:col>17</xdr:col>
      <xdr:colOff>425953</xdr:colOff>
      <xdr:row>2</xdr:row>
      <xdr:rowOff>134938</xdr:rowOff>
    </xdr:to>
    <xdr:pic>
      <xdr:nvPicPr>
        <xdr:cNvPr id="12" name="Picture 11" descr="Meet Clutch, Maple and Zayu, the cute mascots set to star at FIFA's 2026 World  Cup | CNN">
          <a:extLst>
            <a:ext uri="{FF2B5EF4-FFF2-40B4-BE49-F238E27FC236}">
              <a16:creationId xmlns:a16="http://schemas.microsoft.com/office/drawing/2014/main" id="{ADDD0CFD-EEAD-B045-B7FB-0ED58E4F1FFF}"/>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310438" y="15875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349249</xdr:colOff>
      <xdr:row>7</xdr:row>
      <xdr:rowOff>157177</xdr:rowOff>
    </xdr:from>
    <xdr:to>
      <xdr:col>15</xdr:col>
      <xdr:colOff>293686</xdr:colOff>
      <xdr:row>9</xdr:row>
      <xdr:rowOff>850</xdr:rowOff>
    </xdr:to>
    <xdr:pic>
      <xdr:nvPicPr>
        <xdr:cNvPr id="2" name="Picture 1">
          <a:extLst>
            <a:ext uri="{FF2B5EF4-FFF2-40B4-BE49-F238E27FC236}">
              <a16:creationId xmlns:a16="http://schemas.microsoft.com/office/drawing/2014/main" id="{70C96A5C-DD02-2E50-40C6-F89B2D569D4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26249" y="1998677"/>
          <a:ext cx="301625" cy="1929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0</xdr:colOff>
      <xdr:row>5</xdr:row>
      <xdr:rowOff>150813</xdr:rowOff>
    </xdr:from>
    <xdr:to>
      <xdr:col>15</xdr:col>
      <xdr:colOff>293687</xdr:colOff>
      <xdr:row>6</xdr:row>
      <xdr:rowOff>174172</xdr:rowOff>
    </xdr:to>
    <xdr:pic>
      <xdr:nvPicPr>
        <xdr:cNvPr id="7" name="Picture 6">
          <a:extLst>
            <a:ext uri="{FF2B5EF4-FFF2-40B4-BE49-F238E27FC236}">
              <a16:creationId xmlns:a16="http://schemas.microsoft.com/office/drawing/2014/main" id="{A06A5926-BE48-C843-B033-F5D2332A712A}"/>
            </a:ext>
          </a:extLst>
        </xdr:cNvPr>
        <xdr:cNvPicPr>
          <a:picLocks noChangeAspect="1"/>
        </xdr:cNvPicPr>
      </xdr:nvPicPr>
      <xdr:blipFill>
        <a:blip xmlns:r="http://schemas.openxmlformats.org/officeDocument/2006/relationships" r:embed="rId1"/>
        <a:stretch>
          <a:fillRect/>
        </a:stretch>
      </xdr:blipFill>
      <xdr:spPr>
        <a:xfrm>
          <a:off x="7104063" y="1611313"/>
          <a:ext cx="293687" cy="197984"/>
        </a:xfrm>
        <a:prstGeom prst="rect">
          <a:avLst/>
        </a:prstGeom>
      </xdr:spPr>
    </xdr:pic>
    <xdr:clientData/>
  </xdr:twoCellAnchor>
  <xdr:twoCellAnchor editAs="oneCell">
    <xdr:from>
      <xdr:col>14</xdr:col>
      <xdr:colOff>357187</xdr:colOff>
      <xdr:row>7</xdr:row>
      <xdr:rowOff>150812</xdr:rowOff>
    </xdr:from>
    <xdr:to>
      <xdr:col>15</xdr:col>
      <xdr:colOff>309562</xdr:colOff>
      <xdr:row>9</xdr:row>
      <xdr:rowOff>4989</xdr:rowOff>
    </xdr:to>
    <xdr:pic>
      <xdr:nvPicPr>
        <xdr:cNvPr id="8" name="Picture 7">
          <a:extLst>
            <a:ext uri="{FF2B5EF4-FFF2-40B4-BE49-F238E27FC236}">
              <a16:creationId xmlns:a16="http://schemas.microsoft.com/office/drawing/2014/main" id="{409E1870-64D1-3141-B148-2BFDB6FE0D22}"/>
            </a:ext>
          </a:extLst>
        </xdr:cNvPr>
        <xdr:cNvPicPr>
          <a:picLocks noChangeAspect="1"/>
        </xdr:cNvPicPr>
      </xdr:nvPicPr>
      <xdr:blipFill>
        <a:blip xmlns:r="http://schemas.openxmlformats.org/officeDocument/2006/relationships" r:embed="rId2"/>
        <a:stretch>
          <a:fillRect/>
        </a:stretch>
      </xdr:blipFill>
      <xdr:spPr>
        <a:xfrm>
          <a:off x="7104062" y="1960562"/>
          <a:ext cx="309563" cy="203427"/>
        </a:xfrm>
        <a:prstGeom prst="rect">
          <a:avLst/>
        </a:prstGeom>
      </xdr:spPr>
    </xdr:pic>
    <xdr:clientData/>
  </xdr:twoCellAnchor>
  <xdr:twoCellAnchor editAs="oneCell">
    <xdr:from>
      <xdr:col>14</xdr:col>
      <xdr:colOff>357187</xdr:colOff>
      <xdr:row>9</xdr:row>
      <xdr:rowOff>158750</xdr:rowOff>
    </xdr:from>
    <xdr:to>
      <xdr:col>15</xdr:col>
      <xdr:colOff>317499</xdr:colOff>
      <xdr:row>11</xdr:row>
      <xdr:rowOff>0</xdr:rowOff>
    </xdr:to>
    <xdr:pic>
      <xdr:nvPicPr>
        <xdr:cNvPr id="9" name="Picture 8" descr="Bandera de Haití">
          <a:extLst>
            <a:ext uri="{FF2B5EF4-FFF2-40B4-BE49-F238E27FC236}">
              <a16:creationId xmlns:a16="http://schemas.microsoft.com/office/drawing/2014/main" id="{3F92ED54-C962-62E9-860B-C3AE420AAAE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104062" y="2317750"/>
          <a:ext cx="317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357186</xdr:colOff>
      <xdr:row>11</xdr:row>
      <xdr:rowOff>150813</xdr:rowOff>
    </xdr:from>
    <xdr:to>
      <xdr:col>15</xdr:col>
      <xdr:colOff>309561</xdr:colOff>
      <xdr:row>13</xdr:row>
      <xdr:rowOff>3176</xdr:rowOff>
    </xdr:to>
    <xdr:pic>
      <xdr:nvPicPr>
        <xdr:cNvPr id="10" name="Picture 9" descr="Bandera de Escocia">
          <a:extLst>
            <a:ext uri="{FF2B5EF4-FFF2-40B4-BE49-F238E27FC236}">
              <a16:creationId xmlns:a16="http://schemas.microsoft.com/office/drawing/2014/main" id="{8106374F-A87C-2B4A-A749-554E5F62ED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04061" y="2659063"/>
          <a:ext cx="309563"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119062</xdr:colOff>
      <xdr:row>0</xdr:row>
      <xdr:rowOff>119062</xdr:rowOff>
    </xdr:from>
    <xdr:to>
      <xdr:col>17</xdr:col>
      <xdr:colOff>425953</xdr:colOff>
      <xdr:row>2</xdr:row>
      <xdr:rowOff>95250</xdr:rowOff>
    </xdr:to>
    <xdr:pic>
      <xdr:nvPicPr>
        <xdr:cNvPr id="11" name="Picture 10" descr="Meet Clutch, Maple and Zayu, the cute mascots set to star at FIFA's 2026 World  Cup | CNN">
          <a:extLst>
            <a:ext uri="{FF2B5EF4-FFF2-40B4-BE49-F238E27FC236}">
              <a16:creationId xmlns:a16="http://schemas.microsoft.com/office/drawing/2014/main" id="{9E86D942-9D52-A947-AFE0-B944C51DE4E6}"/>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651750" y="119062"/>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333376</xdr:colOff>
      <xdr:row>10</xdr:row>
      <xdr:rowOff>7937</xdr:rowOff>
    </xdr:from>
    <xdr:to>
      <xdr:col>15</xdr:col>
      <xdr:colOff>325437</xdr:colOff>
      <xdr:row>11</xdr:row>
      <xdr:rowOff>26307</xdr:rowOff>
    </xdr:to>
    <xdr:pic>
      <xdr:nvPicPr>
        <xdr:cNvPr id="6" name="Picture 5">
          <a:extLst>
            <a:ext uri="{FF2B5EF4-FFF2-40B4-BE49-F238E27FC236}">
              <a16:creationId xmlns:a16="http://schemas.microsoft.com/office/drawing/2014/main" id="{C7A08658-824E-2388-07EB-CE160A07EBBB}"/>
            </a:ext>
          </a:extLst>
        </xdr:cNvPr>
        <xdr:cNvPicPr>
          <a:picLocks noChangeAspect="1"/>
        </xdr:cNvPicPr>
      </xdr:nvPicPr>
      <xdr:blipFill>
        <a:blip xmlns:r="http://schemas.openxmlformats.org/officeDocument/2006/relationships" r:embed="rId1"/>
        <a:stretch>
          <a:fillRect/>
        </a:stretch>
      </xdr:blipFill>
      <xdr:spPr>
        <a:xfrm>
          <a:off x="6477001" y="2341562"/>
          <a:ext cx="349249" cy="192995"/>
        </a:xfrm>
        <a:prstGeom prst="rect">
          <a:avLst/>
        </a:prstGeom>
      </xdr:spPr>
    </xdr:pic>
    <xdr:clientData/>
  </xdr:twoCellAnchor>
  <xdr:twoCellAnchor editAs="oneCell">
    <xdr:from>
      <xdr:col>15</xdr:col>
      <xdr:colOff>7938</xdr:colOff>
      <xdr:row>5</xdr:row>
      <xdr:rowOff>142875</xdr:rowOff>
    </xdr:from>
    <xdr:to>
      <xdr:col>15</xdr:col>
      <xdr:colOff>317501</xdr:colOff>
      <xdr:row>6</xdr:row>
      <xdr:rowOff>171677</xdr:rowOff>
    </xdr:to>
    <xdr:pic>
      <xdr:nvPicPr>
        <xdr:cNvPr id="7" name="Picture 6">
          <a:extLst>
            <a:ext uri="{FF2B5EF4-FFF2-40B4-BE49-F238E27FC236}">
              <a16:creationId xmlns:a16="http://schemas.microsoft.com/office/drawing/2014/main" id="{73696C8A-B65C-7D45-B653-B414AA2F34E6}"/>
            </a:ext>
          </a:extLst>
        </xdr:cNvPr>
        <xdr:cNvPicPr>
          <a:picLocks noChangeAspect="1"/>
        </xdr:cNvPicPr>
      </xdr:nvPicPr>
      <xdr:blipFill>
        <a:blip xmlns:r="http://schemas.openxmlformats.org/officeDocument/2006/relationships" r:embed="rId2"/>
        <a:stretch>
          <a:fillRect/>
        </a:stretch>
      </xdr:blipFill>
      <xdr:spPr>
        <a:xfrm>
          <a:off x="6508751" y="1603375"/>
          <a:ext cx="309563" cy="203427"/>
        </a:xfrm>
        <a:prstGeom prst="rect">
          <a:avLst/>
        </a:prstGeom>
      </xdr:spPr>
    </xdr:pic>
    <xdr:clientData/>
  </xdr:twoCellAnchor>
  <xdr:twoCellAnchor editAs="oneCell">
    <xdr:from>
      <xdr:col>14</xdr:col>
      <xdr:colOff>333375</xdr:colOff>
      <xdr:row>7</xdr:row>
      <xdr:rowOff>166688</xdr:rowOff>
    </xdr:from>
    <xdr:to>
      <xdr:col>15</xdr:col>
      <xdr:colOff>293689</xdr:colOff>
      <xdr:row>8</xdr:row>
      <xdr:rowOff>166689</xdr:rowOff>
    </xdr:to>
    <xdr:pic>
      <xdr:nvPicPr>
        <xdr:cNvPr id="8" name="Picture 7" descr="Bandera de Paraguay">
          <a:extLst>
            <a:ext uri="{FF2B5EF4-FFF2-40B4-BE49-F238E27FC236}">
              <a16:creationId xmlns:a16="http://schemas.microsoft.com/office/drawing/2014/main" id="{6C5A9ECA-579F-B127-AC77-BAFA90F2E3C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77000" y="1976438"/>
          <a:ext cx="317502" cy="174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134937</xdr:colOff>
      <xdr:row>0</xdr:row>
      <xdr:rowOff>127000</xdr:rowOff>
    </xdr:from>
    <xdr:to>
      <xdr:col>17</xdr:col>
      <xdr:colOff>513265</xdr:colOff>
      <xdr:row>2</xdr:row>
      <xdr:rowOff>103188</xdr:rowOff>
    </xdr:to>
    <xdr:pic>
      <xdr:nvPicPr>
        <xdr:cNvPr id="9" name="Picture 8" descr="Meet Clutch, Maple and Zayu, the cute mascots set to star at FIFA's 2026 World  Cup | CNN">
          <a:extLst>
            <a:ext uri="{FF2B5EF4-FFF2-40B4-BE49-F238E27FC236}">
              <a16:creationId xmlns:a16="http://schemas.microsoft.com/office/drawing/2014/main" id="{B247DFF6-1A9E-BC49-B342-5812968909E1}"/>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064375" y="12700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349251</xdr:colOff>
      <xdr:row>11</xdr:row>
      <xdr:rowOff>134939</xdr:rowOff>
    </xdr:from>
    <xdr:to>
      <xdr:col>15</xdr:col>
      <xdr:colOff>321834</xdr:colOff>
      <xdr:row>13</xdr:row>
      <xdr:rowOff>23813</xdr:rowOff>
    </xdr:to>
    <xdr:pic>
      <xdr:nvPicPr>
        <xdr:cNvPr id="2" name="Picture 1">
          <a:extLst>
            <a:ext uri="{FF2B5EF4-FFF2-40B4-BE49-F238E27FC236}">
              <a16:creationId xmlns:a16="http://schemas.microsoft.com/office/drawing/2014/main" id="{05699325-FB27-A200-C2D3-6E4798B0AE5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92876" y="2643189"/>
          <a:ext cx="329771" cy="222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349251</xdr:colOff>
      <xdr:row>5</xdr:row>
      <xdr:rowOff>161018</xdr:rowOff>
    </xdr:from>
    <xdr:to>
      <xdr:col>15</xdr:col>
      <xdr:colOff>285750</xdr:colOff>
      <xdr:row>7</xdr:row>
      <xdr:rowOff>4762</xdr:rowOff>
    </xdr:to>
    <xdr:pic>
      <xdr:nvPicPr>
        <xdr:cNvPr id="3" name="Picture 2">
          <a:extLst>
            <a:ext uri="{FF2B5EF4-FFF2-40B4-BE49-F238E27FC236}">
              <a16:creationId xmlns:a16="http://schemas.microsoft.com/office/drawing/2014/main" id="{419A0355-0737-B48B-BB72-D33027F0AAA1}"/>
            </a:ext>
          </a:extLst>
        </xdr:cNvPr>
        <xdr:cNvPicPr>
          <a:picLocks noChangeAspect="1"/>
        </xdr:cNvPicPr>
      </xdr:nvPicPr>
      <xdr:blipFill>
        <a:blip xmlns:r="http://schemas.openxmlformats.org/officeDocument/2006/relationships" r:embed="rId1"/>
        <a:stretch>
          <a:fillRect/>
        </a:stretch>
      </xdr:blipFill>
      <xdr:spPr>
        <a:xfrm>
          <a:off x="6492876" y="1621518"/>
          <a:ext cx="293687" cy="192994"/>
        </a:xfrm>
        <a:prstGeom prst="rect">
          <a:avLst/>
        </a:prstGeom>
      </xdr:spPr>
    </xdr:pic>
    <xdr:clientData/>
  </xdr:twoCellAnchor>
  <xdr:twoCellAnchor editAs="oneCell">
    <xdr:from>
      <xdr:col>14</xdr:col>
      <xdr:colOff>349251</xdr:colOff>
      <xdr:row>7</xdr:row>
      <xdr:rowOff>174624</xdr:rowOff>
    </xdr:from>
    <xdr:to>
      <xdr:col>15</xdr:col>
      <xdr:colOff>297353</xdr:colOff>
      <xdr:row>9</xdr:row>
      <xdr:rowOff>23813</xdr:rowOff>
    </xdr:to>
    <xdr:pic>
      <xdr:nvPicPr>
        <xdr:cNvPr id="7" name="Picture 6" descr="Bandera de Curazao">
          <a:extLst>
            <a:ext uri="{FF2B5EF4-FFF2-40B4-BE49-F238E27FC236}">
              <a16:creationId xmlns:a16="http://schemas.microsoft.com/office/drawing/2014/main" id="{39428049-AF56-0452-CF5E-9BC892CE4C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2876" y="1984374"/>
          <a:ext cx="305290" cy="19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325437</xdr:colOff>
      <xdr:row>9</xdr:row>
      <xdr:rowOff>166688</xdr:rowOff>
    </xdr:from>
    <xdr:to>
      <xdr:col>15</xdr:col>
      <xdr:colOff>293687</xdr:colOff>
      <xdr:row>11</xdr:row>
      <xdr:rowOff>13494</xdr:rowOff>
    </xdr:to>
    <xdr:pic>
      <xdr:nvPicPr>
        <xdr:cNvPr id="8" name="Picture 7" descr="Bandera de Costa de Marfil">
          <a:extLst>
            <a:ext uri="{FF2B5EF4-FFF2-40B4-BE49-F238E27FC236}">
              <a16:creationId xmlns:a16="http://schemas.microsoft.com/office/drawing/2014/main" id="{1A2389D7-79AA-4E2C-5378-E599A98E7BF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69062" y="2325688"/>
          <a:ext cx="325438" cy="196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0</xdr:colOff>
      <xdr:row>11</xdr:row>
      <xdr:rowOff>158749</xdr:rowOff>
    </xdr:from>
    <xdr:to>
      <xdr:col>15</xdr:col>
      <xdr:colOff>280866</xdr:colOff>
      <xdr:row>13</xdr:row>
      <xdr:rowOff>7937</xdr:rowOff>
    </xdr:to>
    <xdr:pic>
      <xdr:nvPicPr>
        <xdr:cNvPr id="9" name="Picture 8" descr="Bandera de Ecuador">
          <a:extLst>
            <a:ext uri="{FF2B5EF4-FFF2-40B4-BE49-F238E27FC236}">
              <a16:creationId xmlns:a16="http://schemas.microsoft.com/office/drawing/2014/main" id="{741F8779-6A74-7F83-2CCE-A552F3996F1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500813" y="2666999"/>
          <a:ext cx="280866" cy="182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87312</xdr:colOff>
      <xdr:row>0</xdr:row>
      <xdr:rowOff>134938</xdr:rowOff>
    </xdr:from>
    <xdr:to>
      <xdr:col>17</xdr:col>
      <xdr:colOff>465640</xdr:colOff>
      <xdr:row>2</xdr:row>
      <xdr:rowOff>111126</xdr:rowOff>
    </xdr:to>
    <xdr:pic>
      <xdr:nvPicPr>
        <xdr:cNvPr id="10" name="Picture 9" descr="Meet Clutch, Maple and Zayu, the cute mascots set to star at FIFA's 2026 World  Cup | CNN">
          <a:extLst>
            <a:ext uri="{FF2B5EF4-FFF2-40B4-BE49-F238E27FC236}">
              <a16:creationId xmlns:a16="http://schemas.microsoft.com/office/drawing/2014/main" id="{86ED3657-43FD-2F4F-9FE4-5326B8EB4A6A}"/>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16750" y="134938"/>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7938</xdr:colOff>
      <xdr:row>7</xdr:row>
      <xdr:rowOff>158526</xdr:rowOff>
    </xdr:from>
    <xdr:to>
      <xdr:col>15</xdr:col>
      <xdr:colOff>301625</xdr:colOff>
      <xdr:row>9</xdr:row>
      <xdr:rowOff>2270</xdr:rowOff>
    </xdr:to>
    <xdr:pic>
      <xdr:nvPicPr>
        <xdr:cNvPr id="7" name="Picture 6">
          <a:extLst>
            <a:ext uri="{FF2B5EF4-FFF2-40B4-BE49-F238E27FC236}">
              <a16:creationId xmlns:a16="http://schemas.microsoft.com/office/drawing/2014/main" id="{D4EFB0E3-B230-5C46-813D-6027B7A2931A}"/>
            </a:ext>
          </a:extLst>
        </xdr:cNvPr>
        <xdr:cNvPicPr>
          <a:picLocks noChangeAspect="1"/>
        </xdr:cNvPicPr>
      </xdr:nvPicPr>
      <xdr:blipFill>
        <a:blip xmlns:r="http://schemas.openxmlformats.org/officeDocument/2006/relationships" r:embed="rId1"/>
        <a:stretch>
          <a:fillRect/>
        </a:stretch>
      </xdr:blipFill>
      <xdr:spPr>
        <a:xfrm>
          <a:off x="6508751" y="1968276"/>
          <a:ext cx="293687" cy="192994"/>
        </a:xfrm>
        <a:prstGeom prst="rect">
          <a:avLst/>
        </a:prstGeom>
      </xdr:spPr>
    </xdr:pic>
    <xdr:clientData/>
  </xdr:twoCellAnchor>
  <xdr:twoCellAnchor editAs="oneCell">
    <xdr:from>
      <xdr:col>14</xdr:col>
      <xdr:colOff>357187</xdr:colOff>
      <xdr:row>5</xdr:row>
      <xdr:rowOff>166688</xdr:rowOff>
    </xdr:from>
    <xdr:to>
      <xdr:col>15</xdr:col>
      <xdr:colOff>275396</xdr:colOff>
      <xdr:row>6</xdr:row>
      <xdr:rowOff>173038</xdr:rowOff>
    </xdr:to>
    <xdr:pic>
      <xdr:nvPicPr>
        <xdr:cNvPr id="8" name="Picture 7">
          <a:extLst>
            <a:ext uri="{FF2B5EF4-FFF2-40B4-BE49-F238E27FC236}">
              <a16:creationId xmlns:a16="http://schemas.microsoft.com/office/drawing/2014/main" id="{714634F1-FFC8-AC41-BBFC-4882E7AC02D0}"/>
            </a:ext>
          </a:extLst>
        </xdr:cNvPr>
        <xdr:cNvPicPr>
          <a:picLocks noChangeAspect="1"/>
        </xdr:cNvPicPr>
      </xdr:nvPicPr>
      <xdr:blipFill>
        <a:blip xmlns:r="http://schemas.openxmlformats.org/officeDocument/2006/relationships" r:embed="rId2"/>
        <a:stretch>
          <a:fillRect/>
        </a:stretch>
      </xdr:blipFill>
      <xdr:spPr>
        <a:xfrm>
          <a:off x="6500812" y="1627188"/>
          <a:ext cx="275397" cy="180975"/>
        </a:xfrm>
        <a:prstGeom prst="rect">
          <a:avLst/>
        </a:prstGeom>
      </xdr:spPr>
    </xdr:pic>
    <xdr:clientData/>
  </xdr:twoCellAnchor>
  <xdr:twoCellAnchor editAs="oneCell">
    <xdr:from>
      <xdr:col>15</xdr:col>
      <xdr:colOff>7937</xdr:colOff>
      <xdr:row>11</xdr:row>
      <xdr:rowOff>158749</xdr:rowOff>
    </xdr:from>
    <xdr:to>
      <xdr:col>15</xdr:col>
      <xdr:colOff>337651</xdr:colOff>
      <xdr:row>13</xdr:row>
      <xdr:rowOff>39688</xdr:rowOff>
    </xdr:to>
    <xdr:pic>
      <xdr:nvPicPr>
        <xdr:cNvPr id="9" name="Picture 8" descr="Bandera de Túnez">
          <a:extLst>
            <a:ext uri="{FF2B5EF4-FFF2-40B4-BE49-F238E27FC236}">
              <a16:creationId xmlns:a16="http://schemas.microsoft.com/office/drawing/2014/main" id="{6D9BA741-0253-D892-2B7C-5F750C621C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08750" y="2666999"/>
          <a:ext cx="329714" cy="214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111125</xdr:colOff>
      <xdr:row>0</xdr:row>
      <xdr:rowOff>127000</xdr:rowOff>
    </xdr:from>
    <xdr:to>
      <xdr:col>17</xdr:col>
      <xdr:colOff>489453</xdr:colOff>
      <xdr:row>2</xdr:row>
      <xdr:rowOff>103188</xdr:rowOff>
    </xdr:to>
    <xdr:pic>
      <xdr:nvPicPr>
        <xdr:cNvPr id="10" name="Picture 9" descr="Meet Clutch, Maple and Zayu, the cute mascots set to star at FIFA's 2026 World  Cup | CNN">
          <a:extLst>
            <a:ext uri="{FF2B5EF4-FFF2-40B4-BE49-F238E27FC236}">
              <a16:creationId xmlns:a16="http://schemas.microsoft.com/office/drawing/2014/main" id="{6E2631BB-93EC-A84C-80E4-E4F77DD8F416}"/>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040563" y="12700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9</xdr:row>
      <xdr:rowOff>157933</xdr:rowOff>
    </xdr:from>
    <xdr:to>
      <xdr:col>15</xdr:col>
      <xdr:colOff>315815</xdr:colOff>
      <xdr:row>11</xdr:row>
      <xdr:rowOff>15875</xdr:rowOff>
    </xdr:to>
    <xdr:pic>
      <xdr:nvPicPr>
        <xdr:cNvPr id="2" name="Picture 1">
          <a:extLst>
            <a:ext uri="{FF2B5EF4-FFF2-40B4-BE49-F238E27FC236}">
              <a16:creationId xmlns:a16="http://schemas.microsoft.com/office/drawing/2014/main" id="{5D619032-425C-6C97-E76A-DD3F1617F7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92875" y="2316933"/>
          <a:ext cx="323753" cy="2071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341312</xdr:colOff>
      <xdr:row>5</xdr:row>
      <xdr:rowOff>163740</xdr:rowOff>
    </xdr:from>
    <xdr:to>
      <xdr:col>15</xdr:col>
      <xdr:colOff>285749</xdr:colOff>
      <xdr:row>7</xdr:row>
      <xdr:rowOff>7485</xdr:rowOff>
    </xdr:to>
    <xdr:pic>
      <xdr:nvPicPr>
        <xdr:cNvPr id="7" name="Picture 6">
          <a:extLst>
            <a:ext uri="{FF2B5EF4-FFF2-40B4-BE49-F238E27FC236}">
              <a16:creationId xmlns:a16="http://schemas.microsoft.com/office/drawing/2014/main" id="{69843F96-980D-F746-8E31-86EA79E00A1B}"/>
            </a:ext>
          </a:extLst>
        </xdr:cNvPr>
        <xdr:cNvPicPr>
          <a:picLocks noChangeAspect="1"/>
        </xdr:cNvPicPr>
      </xdr:nvPicPr>
      <xdr:blipFill>
        <a:blip xmlns:r="http://schemas.openxmlformats.org/officeDocument/2006/relationships" r:embed="rId1"/>
        <a:stretch>
          <a:fillRect/>
        </a:stretch>
      </xdr:blipFill>
      <xdr:spPr>
        <a:xfrm>
          <a:off x="6484937" y="1624240"/>
          <a:ext cx="301625" cy="192995"/>
        </a:xfrm>
        <a:prstGeom prst="rect">
          <a:avLst/>
        </a:prstGeom>
      </xdr:spPr>
    </xdr:pic>
    <xdr:clientData/>
  </xdr:twoCellAnchor>
  <xdr:twoCellAnchor editAs="oneCell">
    <xdr:from>
      <xdr:col>14</xdr:col>
      <xdr:colOff>341312</xdr:colOff>
      <xdr:row>7</xdr:row>
      <xdr:rowOff>174624</xdr:rowOff>
    </xdr:from>
    <xdr:to>
      <xdr:col>15</xdr:col>
      <xdr:colOff>285749</xdr:colOff>
      <xdr:row>9</xdr:row>
      <xdr:rowOff>21430</xdr:rowOff>
    </xdr:to>
    <xdr:pic>
      <xdr:nvPicPr>
        <xdr:cNvPr id="8" name="Picture 7" descr="Bandera de Egipto">
          <a:extLst>
            <a:ext uri="{FF2B5EF4-FFF2-40B4-BE49-F238E27FC236}">
              <a16:creationId xmlns:a16="http://schemas.microsoft.com/office/drawing/2014/main" id="{E6412FDC-557B-0CF8-2D6F-DC9DD7AFC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84937" y="1984374"/>
          <a:ext cx="301625" cy="196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9</xdr:row>
      <xdr:rowOff>158750</xdr:rowOff>
    </xdr:from>
    <xdr:to>
      <xdr:col>15</xdr:col>
      <xdr:colOff>279537</xdr:colOff>
      <xdr:row>10</xdr:row>
      <xdr:rowOff>173037</xdr:rowOff>
    </xdr:to>
    <xdr:pic>
      <xdr:nvPicPr>
        <xdr:cNvPr id="9" name="Picture 8">
          <a:extLst>
            <a:ext uri="{FF2B5EF4-FFF2-40B4-BE49-F238E27FC236}">
              <a16:creationId xmlns:a16="http://schemas.microsoft.com/office/drawing/2014/main" id="{4DFA0BD9-D02C-2F44-BE6C-F21CDB1D049F}"/>
            </a:ext>
          </a:extLst>
        </xdr:cNvPr>
        <xdr:cNvPicPr>
          <a:picLocks noChangeAspect="1"/>
        </xdr:cNvPicPr>
      </xdr:nvPicPr>
      <xdr:blipFill>
        <a:blip xmlns:r="http://schemas.openxmlformats.org/officeDocument/2006/relationships" r:embed="rId3"/>
        <a:stretch>
          <a:fillRect/>
        </a:stretch>
      </xdr:blipFill>
      <xdr:spPr>
        <a:xfrm>
          <a:off x="6492875" y="2317750"/>
          <a:ext cx="287475" cy="188912"/>
        </a:xfrm>
        <a:prstGeom prst="rect">
          <a:avLst/>
        </a:prstGeom>
      </xdr:spPr>
    </xdr:pic>
    <xdr:clientData/>
  </xdr:twoCellAnchor>
  <xdr:twoCellAnchor editAs="oneCell">
    <xdr:from>
      <xdr:col>14</xdr:col>
      <xdr:colOff>333375</xdr:colOff>
      <xdr:row>11</xdr:row>
      <xdr:rowOff>148695</xdr:rowOff>
    </xdr:from>
    <xdr:to>
      <xdr:col>15</xdr:col>
      <xdr:colOff>309562</xdr:colOff>
      <xdr:row>13</xdr:row>
      <xdr:rowOff>7937</xdr:rowOff>
    </xdr:to>
    <xdr:pic>
      <xdr:nvPicPr>
        <xdr:cNvPr id="10" name="Picture 9" descr="Bandera de Nueva Zelanda">
          <a:extLst>
            <a:ext uri="{FF2B5EF4-FFF2-40B4-BE49-F238E27FC236}">
              <a16:creationId xmlns:a16="http://schemas.microsoft.com/office/drawing/2014/main" id="{3ADEB9DF-1289-56BD-556D-31955CFE3F9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77000" y="2656945"/>
          <a:ext cx="333375" cy="192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158749</xdr:colOff>
      <xdr:row>0</xdr:row>
      <xdr:rowOff>134938</xdr:rowOff>
    </xdr:from>
    <xdr:to>
      <xdr:col>17</xdr:col>
      <xdr:colOff>537077</xdr:colOff>
      <xdr:row>2</xdr:row>
      <xdr:rowOff>111126</xdr:rowOff>
    </xdr:to>
    <xdr:pic>
      <xdr:nvPicPr>
        <xdr:cNvPr id="11" name="Picture 10" descr="Meet Clutch, Maple and Zayu, the cute mascots set to star at FIFA's 2026 World  Cup | CNN">
          <a:extLst>
            <a:ext uri="{FF2B5EF4-FFF2-40B4-BE49-F238E27FC236}">
              <a16:creationId xmlns:a16="http://schemas.microsoft.com/office/drawing/2014/main" id="{9EF4EE63-BC89-D54B-BF87-4171ACB13323}"/>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88187" y="134938"/>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357187</xdr:colOff>
      <xdr:row>11</xdr:row>
      <xdr:rowOff>142875</xdr:rowOff>
    </xdr:from>
    <xdr:to>
      <xdr:col>15</xdr:col>
      <xdr:colOff>309562</xdr:colOff>
      <xdr:row>13</xdr:row>
      <xdr:rowOff>12927</xdr:rowOff>
    </xdr:to>
    <xdr:pic>
      <xdr:nvPicPr>
        <xdr:cNvPr id="4" name="Picture 3">
          <a:extLst>
            <a:ext uri="{FF2B5EF4-FFF2-40B4-BE49-F238E27FC236}">
              <a16:creationId xmlns:a16="http://schemas.microsoft.com/office/drawing/2014/main" id="{861E1E6B-4446-0B41-85AB-9065D3FEE7A6}"/>
            </a:ext>
          </a:extLst>
        </xdr:cNvPr>
        <xdr:cNvPicPr>
          <a:picLocks noChangeAspect="1"/>
        </xdr:cNvPicPr>
      </xdr:nvPicPr>
      <xdr:blipFill>
        <a:blip xmlns:r="http://schemas.openxmlformats.org/officeDocument/2006/relationships" r:embed="rId1"/>
        <a:stretch>
          <a:fillRect/>
        </a:stretch>
      </xdr:blipFill>
      <xdr:spPr>
        <a:xfrm>
          <a:off x="6484937" y="2651125"/>
          <a:ext cx="309563" cy="203427"/>
        </a:xfrm>
        <a:prstGeom prst="rect">
          <a:avLst/>
        </a:prstGeom>
      </xdr:spPr>
    </xdr:pic>
    <xdr:clientData/>
  </xdr:twoCellAnchor>
  <xdr:twoCellAnchor editAs="oneCell">
    <xdr:from>
      <xdr:col>14</xdr:col>
      <xdr:colOff>333375</xdr:colOff>
      <xdr:row>5</xdr:row>
      <xdr:rowOff>150812</xdr:rowOff>
    </xdr:from>
    <xdr:to>
      <xdr:col>15</xdr:col>
      <xdr:colOff>301624</xdr:colOff>
      <xdr:row>7</xdr:row>
      <xdr:rowOff>15421</xdr:rowOff>
    </xdr:to>
    <xdr:pic>
      <xdr:nvPicPr>
        <xdr:cNvPr id="7" name="Picture 6">
          <a:extLst>
            <a:ext uri="{FF2B5EF4-FFF2-40B4-BE49-F238E27FC236}">
              <a16:creationId xmlns:a16="http://schemas.microsoft.com/office/drawing/2014/main" id="{831EE9EF-72D2-9B4E-B7B5-EDC842645575}"/>
            </a:ext>
          </a:extLst>
        </xdr:cNvPr>
        <xdr:cNvPicPr>
          <a:picLocks noChangeAspect="1"/>
        </xdr:cNvPicPr>
      </xdr:nvPicPr>
      <xdr:blipFill>
        <a:blip xmlns:r="http://schemas.openxmlformats.org/officeDocument/2006/relationships" r:embed="rId2"/>
        <a:stretch>
          <a:fillRect/>
        </a:stretch>
      </xdr:blipFill>
      <xdr:spPr>
        <a:xfrm>
          <a:off x="6461125" y="1611312"/>
          <a:ext cx="325437" cy="213859"/>
        </a:xfrm>
        <a:prstGeom prst="rect">
          <a:avLst/>
        </a:prstGeom>
      </xdr:spPr>
    </xdr:pic>
    <xdr:clientData/>
  </xdr:twoCellAnchor>
  <xdr:twoCellAnchor editAs="oneCell">
    <xdr:from>
      <xdr:col>14</xdr:col>
      <xdr:colOff>325438</xdr:colOff>
      <xdr:row>8</xdr:row>
      <xdr:rowOff>0</xdr:rowOff>
    </xdr:from>
    <xdr:to>
      <xdr:col>15</xdr:col>
      <xdr:colOff>301625</xdr:colOff>
      <xdr:row>9</xdr:row>
      <xdr:rowOff>25400</xdr:rowOff>
    </xdr:to>
    <xdr:pic>
      <xdr:nvPicPr>
        <xdr:cNvPr id="8" name="Picture 7" descr="Bandera de Cabo Verde">
          <a:extLst>
            <a:ext uri="{FF2B5EF4-FFF2-40B4-BE49-F238E27FC236}">
              <a16:creationId xmlns:a16="http://schemas.microsoft.com/office/drawing/2014/main" id="{F170A9BE-390F-F5F1-5756-06B22D3EE4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53188" y="1984375"/>
          <a:ext cx="33337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333374</xdr:colOff>
      <xdr:row>10</xdr:row>
      <xdr:rowOff>1</xdr:rowOff>
    </xdr:from>
    <xdr:to>
      <xdr:col>15</xdr:col>
      <xdr:colOff>309561</xdr:colOff>
      <xdr:row>11</xdr:row>
      <xdr:rowOff>42070</xdr:rowOff>
    </xdr:to>
    <xdr:pic>
      <xdr:nvPicPr>
        <xdr:cNvPr id="9" name="Picture 8" descr="Bandera de Arabia Saudita">
          <a:extLst>
            <a:ext uri="{FF2B5EF4-FFF2-40B4-BE49-F238E27FC236}">
              <a16:creationId xmlns:a16="http://schemas.microsoft.com/office/drawing/2014/main" id="{A59B2A4B-51DE-ED4A-89D4-C3D10A5BAEC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61124" y="2333626"/>
          <a:ext cx="333375" cy="2166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127000</xdr:colOff>
      <xdr:row>0</xdr:row>
      <xdr:rowOff>150813</xdr:rowOff>
    </xdr:from>
    <xdr:to>
      <xdr:col>17</xdr:col>
      <xdr:colOff>505328</xdr:colOff>
      <xdr:row>2</xdr:row>
      <xdr:rowOff>127001</xdr:rowOff>
    </xdr:to>
    <xdr:pic>
      <xdr:nvPicPr>
        <xdr:cNvPr id="10" name="Picture 9" descr="Meet Clutch, Maple and Zayu, the cute mascots set to star at FIFA's 2026 World  Cup | CNN">
          <a:extLst>
            <a:ext uri="{FF2B5EF4-FFF2-40B4-BE49-F238E27FC236}">
              <a16:creationId xmlns:a16="http://schemas.microsoft.com/office/drawing/2014/main" id="{DD0DB218-7C03-D94D-9304-E3149ADF79CE}"/>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40563"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carlos.vesga@me.com?subject=Env&#237;o%20Formulario"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O37"/>
  <sheetViews>
    <sheetView showGridLines="0" showRowColHeaders="0" tabSelected="1" showOutlineSymbols="0" zoomScale="120" zoomScaleNormal="120" workbookViewId="0">
      <selection activeCell="B35" sqref="B35:H35"/>
    </sheetView>
  </sheetViews>
  <sheetFormatPr baseColWidth="10" defaultColWidth="11.5" defaultRowHeight="13"/>
  <cols>
    <col min="1" max="2" width="11.5" style="98"/>
    <col min="3" max="3" width="11.6640625" style="98" customWidth="1"/>
    <col min="4" max="4" width="17.6640625" style="98" customWidth="1"/>
    <col min="5" max="6" width="11.5" style="98"/>
    <col min="7" max="7" width="9.5" style="98" customWidth="1"/>
    <col min="8" max="8" width="3.5" style="98" customWidth="1"/>
    <col min="9" max="9" width="16.33203125" style="104" bestFit="1" customWidth="1"/>
    <col min="10" max="10" width="3" style="104" customWidth="1"/>
    <col min="11" max="11" width="15.1640625" style="104" bestFit="1" customWidth="1"/>
    <col min="12" max="12" width="3.5" style="98" customWidth="1"/>
    <col min="13" max="13" width="15.33203125" style="98" customWidth="1"/>
    <col min="14" max="16384" width="11.5" style="98"/>
  </cols>
  <sheetData>
    <row r="2" spans="2:13" ht="25">
      <c r="B2" s="328" t="s">
        <v>308</v>
      </c>
      <c r="C2" s="328"/>
      <c r="D2" s="328"/>
      <c r="E2" s="328"/>
      <c r="F2" s="328"/>
      <c r="G2" s="328"/>
      <c r="H2" s="328"/>
      <c r="I2" s="328"/>
      <c r="J2" s="328"/>
      <c r="K2" s="328"/>
    </row>
    <row r="3" spans="2:13" ht="16">
      <c r="B3" s="329" t="s">
        <v>309</v>
      </c>
      <c r="C3" s="329"/>
      <c r="D3" s="329"/>
      <c r="E3" s="329"/>
      <c r="F3" s="329"/>
      <c r="G3" s="329"/>
      <c r="H3" s="329"/>
      <c r="I3" s="329"/>
      <c r="J3" s="329"/>
      <c r="K3" s="329"/>
    </row>
    <row r="4" spans="2:13" ht="26" thickBot="1">
      <c r="B4" s="330"/>
      <c r="C4" s="330"/>
      <c r="D4" s="330"/>
      <c r="E4" s="330"/>
      <c r="F4" s="330"/>
      <c r="G4" s="330"/>
      <c r="H4" s="330"/>
      <c r="I4" s="330"/>
      <c r="J4" s="330"/>
      <c r="K4" s="330"/>
    </row>
    <row r="5" spans="2:13" s="99" customFormat="1" ht="18" customHeight="1" thickBot="1">
      <c r="I5" s="251" t="s">
        <v>165</v>
      </c>
      <c r="J5" s="100"/>
      <c r="K5" s="251" t="s">
        <v>166</v>
      </c>
      <c r="L5" s="100"/>
      <c r="M5" s="251" t="s">
        <v>167</v>
      </c>
    </row>
    <row r="6" spans="2:13" s="99" customFormat="1" ht="14" thickBot="1">
      <c r="I6" s="100"/>
      <c r="J6" s="100"/>
      <c r="K6" s="100"/>
      <c r="L6" s="100"/>
      <c r="M6" s="100"/>
    </row>
    <row r="7" spans="2:13" s="99" customFormat="1" ht="18" customHeight="1" thickBot="1">
      <c r="I7" s="251" t="s">
        <v>168</v>
      </c>
      <c r="J7" s="100"/>
      <c r="K7" s="251" t="s">
        <v>169</v>
      </c>
      <c r="L7" s="100"/>
      <c r="M7" s="251" t="s">
        <v>170</v>
      </c>
    </row>
    <row r="8" spans="2:13" s="99" customFormat="1" ht="14" thickBot="1">
      <c r="I8" s="100"/>
      <c r="J8" s="100"/>
      <c r="K8" s="100"/>
      <c r="L8" s="100"/>
      <c r="M8" s="100"/>
    </row>
    <row r="9" spans="2:13" s="99" customFormat="1" ht="18" customHeight="1" thickBot="1">
      <c r="I9" s="251" t="s">
        <v>171</v>
      </c>
      <c r="J9" s="100"/>
      <c r="K9" s="251" t="s">
        <v>172</v>
      </c>
      <c r="L9" s="100"/>
      <c r="M9" s="251" t="s">
        <v>406</v>
      </c>
    </row>
    <row r="10" spans="2:13" s="99" customFormat="1" ht="14" thickBot="1">
      <c r="I10" s="100"/>
      <c r="J10" s="100"/>
      <c r="K10" s="100"/>
      <c r="L10" s="100"/>
      <c r="M10" s="100"/>
    </row>
    <row r="11" spans="2:13" s="99" customFormat="1" ht="18" customHeight="1" thickBot="1">
      <c r="I11" s="251" t="s">
        <v>407</v>
      </c>
      <c r="J11" s="100"/>
      <c r="K11" s="251" t="s">
        <v>408</v>
      </c>
      <c r="L11" s="100"/>
      <c r="M11" s="251" t="s">
        <v>409</v>
      </c>
    </row>
    <row r="12" spans="2:13" s="99" customFormat="1" ht="14" thickBot="1">
      <c r="I12" s="100"/>
      <c r="J12" s="100"/>
      <c r="K12" s="100"/>
      <c r="L12" s="100"/>
      <c r="M12" s="100"/>
    </row>
    <row r="13" spans="2:13" s="99" customFormat="1" ht="28" customHeight="1" thickBot="1">
      <c r="I13" s="252" t="s">
        <v>410</v>
      </c>
      <c r="J13" s="100"/>
      <c r="K13" s="252" t="s">
        <v>520</v>
      </c>
      <c r="L13" s="100"/>
      <c r="M13" s="251" t="s">
        <v>177</v>
      </c>
    </row>
    <row r="14" spans="2:13" s="99" customFormat="1" ht="14" thickBot="1">
      <c r="I14" s="100"/>
      <c r="J14" s="100"/>
      <c r="K14" s="100"/>
      <c r="L14" s="100"/>
      <c r="M14" s="100"/>
    </row>
    <row r="15" spans="2:13" s="99" customFormat="1" ht="18" customHeight="1" thickBot="1">
      <c r="I15" s="251" t="s">
        <v>137</v>
      </c>
      <c r="J15" s="101"/>
      <c r="K15" s="251" t="s">
        <v>181</v>
      </c>
      <c r="L15" s="101"/>
      <c r="M15" s="251" t="s">
        <v>180</v>
      </c>
    </row>
    <row r="16" spans="2:13" s="99" customFormat="1">
      <c r="J16" s="102"/>
      <c r="L16" s="102"/>
      <c r="M16" s="102"/>
    </row>
    <row r="17" spans="2:15" s="99" customFormat="1">
      <c r="I17" s="216" t="s">
        <v>96</v>
      </c>
      <c r="J17" s="102"/>
      <c r="K17" s="102"/>
    </row>
    <row r="18" spans="2:15" ht="14" thickBot="1">
      <c r="I18" s="103"/>
      <c r="J18" s="103"/>
      <c r="K18" s="103"/>
    </row>
    <row r="19" spans="2:15" ht="14" thickBot="1">
      <c r="B19" s="331" t="s">
        <v>295</v>
      </c>
      <c r="C19" s="332"/>
      <c r="D19" s="333"/>
      <c r="J19" s="105"/>
      <c r="K19" s="103"/>
      <c r="O19"/>
    </row>
    <row r="20" spans="2:15">
      <c r="H20" s="106"/>
      <c r="I20" s="215"/>
      <c r="J20" s="215"/>
      <c r="K20" s="215"/>
    </row>
    <row r="21" spans="2:15">
      <c r="B21" s="289"/>
      <c r="C21" s="289"/>
      <c r="D21" s="289"/>
      <c r="E21" s="326"/>
      <c r="F21" s="327"/>
      <c r="G21" s="327"/>
      <c r="H21" s="113"/>
      <c r="N21"/>
    </row>
    <row r="22" spans="2:15">
      <c r="B22" s="337" t="s">
        <v>294</v>
      </c>
      <c r="C22" s="338"/>
      <c r="D22" s="338"/>
      <c r="E22" s="338"/>
      <c r="F22" s="338"/>
      <c r="G22" s="338"/>
      <c r="H22" s="338"/>
      <c r="I22" s="338"/>
      <c r="J22" s="338"/>
      <c r="K22" s="338"/>
      <c r="N22"/>
    </row>
    <row r="23" spans="2:15">
      <c r="B23" s="238" t="s">
        <v>293</v>
      </c>
      <c r="I23" s="98"/>
      <c r="J23" s="98"/>
      <c r="K23" s="98"/>
    </row>
    <row r="24" spans="2:15">
      <c r="M24"/>
    </row>
    <row r="25" spans="2:15">
      <c r="B25" s="98" t="s">
        <v>200</v>
      </c>
    </row>
    <row r="26" spans="2:15" ht="20" customHeight="1">
      <c r="B26" s="334"/>
      <c r="C26" s="335"/>
      <c r="D26" s="335"/>
      <c r="E26" s="335"/>
      <c r="F26" s="335"/>
      <c r="G26" s="335"/>
      <c r="H26" s="336"/>
    </row>
    <row r="28" spans="2:15">
      <c r="B28" s="98" t="s">
        <v>201</v>
      </c>
      <c r="J28" s="167" t="s">
        <v>174</v>
      </c>
    </row>
    <row r="29" spans="2:15" ht="21" customHeight="1">
      <c r="B29" s="334"/>
      <c r="C29" s="335"/>
      <c r="D29" s="335"/>
      <c r="E29" s="335"/>
      <c r="F29" s="335"/>
      <c r="G29" s="335"/>
      <c r="H29" s="336"/>
      <c r="J29" s="341"/>
      <c r="K29" s="342"/>
    </row>
    <row r="31" spans="2:15">
      <c r="B31" s="98" t="s">
        <v>202</v>
      </c>
      <c r="F31" s="98" t="s">
        <v>173</v>
      </c>
      <c r="J31" s="167" t="s">
        <v>175</v>
      </c>
    </row>
    <row r="32" spans="2:15" ht="22" customHeight="1">
      <c r="B32" s="334"/>
      <c r="C32" s="336"/>
      <c r="F32" s="334"/>
      <c r="G32" s="339"/>
      <c r="H32" s="340"/>
      <c r="J32" s="341"/>
      <c r="K32" s="342"/>
    </row>
    <row r="34" spans="2:11">
      <c r="B34" s="98" t="s">
        <v>176</v>
      </c>
    </row>
    <row r="35" spans="2:11" ht="25" customHeight="1">
      <c r="B35" s="334"/>
      <c r="C35" s="335"/>
      <c r="D35" s="335"/>
      <c r="E35" s="335"/>
      <c r="F35" s="335"/>
      <c r="G35" s="335"/>
      <c r="H35" s="336"/>
      <c r="J35" s="371" t="s">
        <v>522</v>
      </c>
    </row>
    <row r="37" spans="2:11">
      <c r="K37"/>
    </row>
  </sheetData>
  <sheetProtection algorithmName="SHA-512" hashValue="/SKqd5P09HEasWvEf8Bpx9G1Lvo9g7bK45Olj/AXsLDTT8IeClW4vZ91BPKtC1kw84M6bHUEFBQ/d1xAkE2j4Q==" saltValue="jZ3He81FE887g3Bsf72k0g==" spinCount="100000" sheet="1" objects="1" scenarios="1"/>
  <mergeCells count="14">
    <mergeCell ref="B35:H35"/>
    <mergeCell ref="B22:K22"/>
    <mergeCell ref="B26:H26"/>
    <mergeCell ref="B29:H29"/>
    <mergeCell ref="B32:C32"/>
    <mergeCell ref="F32:H32"/>
    <mergeCell ref="J29:K29"/>
    <mergeCell ref="J32:K32"/>
    <mergeCell ref="E21:G21"/>
    <mergeCell ref="B2:K2"/>
    <mergeCell ref="B3:K3"/>
    <mergeCell ref="B4:K4"/>
    <mergeCell ref="B19:D19"/>
    <mergeCell ref="B21:D21"/>
  </mergeCells>
  <phoneticPr fontId="31" type="noConversion"/>
  <hyperlinks>
    <hyperlink ref="I5" location="'- A -'!A1" display="Grupo A" xr:uid="{00000000-0004-0000-0000-000000000000}"/>
    <hyperlink ref="I11" location="'- J -'!A1" display="Grupo J" xr:uid="{00000000-0004-0000-0000-000006000000}"/>
    <hyperlink ref="B19:D19" location="Formulario!A1" display="Formuario Concurso ( Click aquí para imprimir )" xr:uid="{00000000-0004-0000-0000-00000C000000}"/>
    <hyperlink ref="B19" location="Formulario!A1" display="Concurso del Mundial 2010 ( para imprimir )" xr:uid="{00000000-0004-0000-0000-00000D000000}"/>
    <hyperlink ref="C19" location="Formulario!A1" display="Formulario!A1" xr:uid="{00000000-0004-0000-0000-00000E000000}"/>
    <hyperlink ref="D19" location="Formulario!A1" display="Formulario!A1" xr:uid="{00000000-0004-0000-0000-00000F000000}"/>
    <hyperlink ref="I13" location="Terceros!A1" display="Terceros" xr:uid="{00000000-0004-0000-0000-000010000000}"/>
    <hyperlink ref="B23" r:id="rId1" xr:uid="{56D2D401-995F-CD40-9034-B7628F2FBBE8}"/>
    <hyperlink ref="M9" location="'- I -'!A1" display="Grupo I" xr:uid="{ED413D6D-46EA-E040-87C2-CFCD20E39F6E}"/>
    <hyperlink ref="K11" location="'- K -'!A1" display="Grupo K" xr:uid="{AA0632A1-DFF4-504F-B8EE-201D5EA2AA20}"/>
    <hyperlink ref="M11" location="'- L -'!A1" display="Grupo L" xr:uid="{7DBE78D3-F6FA-434A-8D45-06411E0CDC41}"/>
    <hyperlink ref="K15" location="Semifinal!A1" display="SemiFinal" xr:uid="{9AF28ED0-9F56-CD4C-B759-EB55B4CE2ACE}"/>
    <hyperlink ref="M15" location="'3er puesto y FINAL'!A1" display="FINAL" xr:uid="{DCA3106B-8962-4842-8071-9BD4514F8649}"/>
    <hyperlink ref="K5" location="'- B -'!A1" display="Grupo B" xr:uid="{352A5A00-BD9E-3949-9754-0B67A27E899A}"/>
    <hyperlink ref="M5" location="'- C -'!A1" display="Grupo C" xr:uid="{137C892B-1D3E-6742-BF3E-1552FB80FB68}"/>
    <hyperlink ref="I7" location="'- D -'!A1" display="Grupo D" xr:uid="{278252BE-A095-2E41-ABD4-C6C0FFADA1CC}"/>
    <hyperlink ref="K7" location="'- E -'!A1" display="Grupo E" xr:uid="{9CF2E3FE-B882-EB47-8A91-8A06CDAFE5A1}"/>
    <hyperlink ref="M7" location="'- F -'!A1" display="Grupo F" xr:uid="{77C09DFE-9DE2-4C43-BDDA-D4484BBDDA26}"/>
    <hyperlink ref="I9" location="'- G -'!A1" display="Grupo G" xr:uid="{8F23E7DF-F235-EB4B-83DB-533BE4C6FB69}"/>
    <hyperlink ref="K9" location="'- H -'!A1" display="Grupo H" xr:uid="{34F20D2B-1349-6443-B840-50563EDC948A}"/>
    <hyperlink ref="I15" location="'Cuartos de Final'!A1" display="Cuartos de Final" xr:uid="{0556D937-C8AB-2343-8B20-068E38690A0B}"/>
    <hyperlink ref="K13" location="'Dieciseisavos de Final'!A1" display="Dieciseisavos de Final" xr:uid="{A574484E-6234-5945-8B65-794C42AEFA8A}"/>
    <hyperlink ref="M13" location="'Octavos de Final'!A1" display="Octavos de Final" xr:uid="{ACD5E60D-63B3-804F-9502-08B7622507BF}"/>
  </hyperlinks>
  <pageMargins left="0.75" right="0.75" top="1" bottom="1" header="0" footer="0"/>
  <pageSetup paperSize="9" orientation="portrait" horizontalDpi="300" verticalDpi="300"/>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CCC8-A702-7141-A3C5-007B7C4D95CF}">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1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353</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Francia</v>
      </c>
      <c r="C6" s="164"/>
      <c r="D6" s="13" t="s">
        <v>117</v>
      </c>
      <c r="E6" s="164"/>
      <c r="F6" s="14" t="str">
        <f>Q9</f>
        <v>Senegal</v>
      </c>
      <c r="G6" s="165" t="s">
        <v>341</v>
      </c>
      <c r="H6" s="347">
        <v>46189</v>
      </c>
      <c r="I6" s="347"/>
      <c r="J6" s="348">
        <v>0.58333333333333337</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Iraq</v>
      </c>
      <c r="C7" s="164"/>
      <c r="D7" s="13" t="s">
        <v>117</v>
      </c>
      <c r="E7" s="164"/>
      <c r="F7" s="14" t="str">
        <f>Q13</f>
        <v>Noruega</v>
      </c>
      <c r="G7" s="165" t="s">
        <v>342</v>
      </c>
      <c r="H7" s="347">
        <v>46189</v>
      </c>
      <c r="I7" s="347"/>
      <c r="J7" s="348">
        <v>0.70833333333333337</v>
      </c>
      <c r="K7" s="348"/>
      <c r="L7" s="346" t="str">
        <f t="shared" ca="1" si="1"/>
        <v/>
      </c>
      <c r="M7" s="346"/>
      <c r="N7" s="15"/>
      <c r="O7" s="16"/>
      <c r="P7" s="132"/>
      <c r="Q7" s="344" t="s">
        <v>212</v>
      </c>
      <c r="R7" s="344"/>
      <c r="S7" s="132"/>
    </row>
    <row r="8" spans="1:21" ht="14.25" customHeight="1">
      <c r="A8" s="10" t="str">
        <f t="shared" ca="1" si="0"/>
        <v/>
      </c>
      <c r="B8" s="12" t="str">
        <f>Q7</f>
        <v>Francia</v>
      </c>
      <c r="C8" s="164"/>
      <c r="D8" s="13" t="s">
        <v>117</v>
      </c>
      <c r="E8" s="164"/>
      <c r="F8" s="14" t="str">
        <f>Q11</f>
        <v>Iraq</v>
      </c>
      <c r="G8" s="165" t="s">
        <v>355</v>
      </c>
      <c r="H8" s="347">
        <v>46195</v>
      </c>
      <c r="I8" s="347"/>
      <c r="J8" s="348">
        <v>0.66666666666666663</v>
      </c>
      <c r="K8" s="348"/>
      <c r="L8" s="346" t="str">
        <f t="shared" ca="1" si="1"/>
        <v/>
      </c>
      <c r="M8" s="346"/>
      <c r="N8" s="17"/>
      <c r="O8" s="18"/>
      <c r="Q8" s="27"/>
      <c r="R8" s="28"/>
    </row>
    <row r="9" spans="1:21" ht="14.25" customHeight="1">
      <c r="A9" s="10" t="str">
        <f t="shared" ca="1" si="0"/>
        <v/>
      </c>
      <c r="B9" s="12" t="str">
        <f>Q13</f>
        <v>Noruega</v>
      </c>
      <c r="C9" s="164"/>
      <c r="D9" s="13" t="s">
        <v>117</v>
      </c>
      <c r="E9" s="164"/>
      <c r="F9" s="14" t="str">
        <f>Q9</f>
        <v>Senegal</v>
      </c>
      <c r="G9" s="165" t="s">
        <v>341</v>
      </c>
      <c r="H9" s="347">
        <v>46195</v>
      </c>
      <c r="I9" s="347"/>
      <c r="J9" s="348">
        <v>0.79166666666666663</v>
      </c>
      <c r="K9" s="348"/>
      <c r="L9" s="346" t="str">
        <f t="shared" ca="1" si="1"/>
        <v/>
      </c>
      <c r="M9" s="346"/>
      <c r="N9" s="17"/>
      <c r="P9" s="132"/>
      <c r="Q9" s="344" t="s">
        <v>285</v>
      </c>
      <c r="R9" s="344"/>
      <c r="S9" s="132"/>
      <c r="U9" s="214"/>
    </row>
    <row r="10" spans="1:21" ht="14.25" customHeight="1">
      <c r="A10" s="10" t="str">
        <f t="shared" ca="1" si="0"/>
        <v/>
      </c>
      <c r="B10" s="12" t="str">
        <f>Q13</f>
        <v>Noruega</v>
      </c>
      <c r="C10" s="164"/>
      <c r="D10" s="13" t="s">
        <v>117</v>
      </c>
      <c r="E10" s="164"/>
      <c r="F10" s="14" t="str">
        <f>Q7</f>
        <v>Francia</v>
      </c>
      <c r="G10" s="165" t="s">
        <v>342</v>
      </c>
      <c r="H10" s="347">
        <v>46199</v>
      </c>
      <c r="I10" s="347"/>
      <c r="J10" s="348">
        <v>0.58333333333333337</v>
      </c>
      <c r="K10" s="348"/>
      <c r="L10" s="346" t="str">
        <f t="shared" ca="1" si="1"/>
        <v/>
      </c>
      <c r="M10" s="346"/>
      <c r="Q10" s="27"/>
      <c r="R10" s="28"/>
    </row>
    <row r="11" spans="1:21" ht="14.25" customHeight="1">
      <c r="A11" s="10" t="str">
        <f t="shared" ca="1" si="0"/>
        <v/>
      </c>
      <c r="B11" s="12" t="str">
        <f>Q9</f>
        <v>Senegal</v>
      </c>
      <c r="C11" s="164"/>
      <c r="D11" s="13" t="s">
        <v>117</v>
      </c>
      <c r="E11" s="164"/>
      <c r="F11" s="14" t="str">
        <f>Q11</f>
        <v>Iraq</v>
      </c>
      <c r="G11" s="165" t="s">
        <v>346</v>
      </c>
      <c r="H11" s="347">
        <v>46199</v>
      </c>
      <c r="I11" s="347"/>
      <c r="J11" s="348">
        <v>0.58333333333333337</v>
      </c>
      <c r="K11" s="348"/>
      <c r="L11" s="346" t="str">
        <f t="shared" ca="1" si="1"/>
        <v/>
      </c>
      <c r="M11" s="346"/>
      <c r="P11" s="132"/>
      <c r="Q11" s="344" t="s">
        <v>517</v>
      </c>
      <c r="R11" s="344"/>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344" t="s">
        <v>354</v>
      </c>
      <c r="R13" s="344"/>
      <c r="S13" s="132"/>
      <c r="U13" s="214"/>
    </row>
    <row r="14" spans="1:21" ht="13.5" customHeight="1">
      <c r="B14" s="19"/>
      <c r="C14" s="20"/>
      <c r="D14" s="21"/>
      <c r="E14" s="20"/>
      <c r="G14" s="22"/>
      <c r="H14" s="21"/>
      <c r="I14" s="21"/>
      <c r="J14" s="127"/>
      <c r="K14" s="9"/>
      <c r="L14" s="25"/>
      <c r="M14" s="25"/>
      <c r="Q14" s="126"/>
      <c r="R14" s="128"/>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calculoI!F52</f>
        <v>Francia</v>
      </c>
      <c r="H17" s="14">
        <f>calculoI!G52</f>
        <v>0</v>
      </c>
      <c r="I17" s="14">
        <f>calculoI!H52</f>
        <v>0</v>
      </c>
      <c r="J17" s="14">
        <f>calculoI!I52</f>
        <v>0</v>
      </c>
      <c r="K17" s="14">
        <f>calculoI!J52</f>
        <v>0</v>
      </c>
      <c r="L17" s="14">
        <f>calculoI!K52</f>
        <v>0</v>
      </c>
      <c r="M17" s="14">
        <f>calculoI!L52</f>
        <v>0</v>
      </c>
      <c r="N17" s="14">
        <f>L17-M17</f>
        <v>0</v>
      </c>
      <c r="O17" s="14">
        <f>calculoI!M52</f>
        <v>0</v>
      </c>
      <c r="P17" s="29"/>
      <c r="Q17" s="27"/>
      <c r="R17" s="28"/>
      <c r="U17" s="214"/>
    </row>
    <row r="18" spans="1:21">
      <c r="F18" s="45" t="s">
        <v>363</v>
      </c>
      <c r="G18" s="43" t="str">
        <f>calculoI!F53</f>
        <v>Senegal</v>
      </c>
      <c r="H18" s="14">
        <f>calculoI!G53</f>
        <v>0</v>
      </c>
      <c r="I18" s="14">
        <f>calculoI!H53</f>
        <v>0</v>
      </c>
      <c r="J18" s="14">
        <f>calculoI!I53</f>
        <v>0</v>
      </c>
      <c r="K18" s="14">
        <f>calculoI!J53</f>
        <v>0</v>
      </c>
      <c r="L18" s="14">
        <f>calculoI!K53</f>
        <v>0</v>
      </c>
      <c r="M18" s="14">
        <f>calculoI!L53</f>
        <v>0</v>
      </c>
      <c r="N18" s="14">
        <f>L18-M18</f>
        <v>0</v>
      </c>
      <c r="O18" s="14">
        <f>calculoI!M53</f>
        <v>0</v>
      </c>
      <c r="P18" s="29"/>
      <c r="Q18" s="27"/>
      <c r="R18" s="28"/>
      <c r="S18" s="27"/>
    </row>
    <row r="19" spans="1:21">
      <c r="F19" s="27"/>
      <c r="G19" s="43" t="str">
        <f>calculoI!F54</f>
        <v>Iraq</v>
      </c>
      <c r="H19" s="14">
        <f>calculoI!G54</f>
        <v>0</v>
      </c>
      <c r="I19" s="14">
        <f>calculoI!H54</f>
        <v>0</v>
      </c>
      <c r="J19" s="14">
        <f>calculoI!I54</f>
        <v>0</v>
      </c>
      <c r="K19" s="14">
        <f>calculoI!J54</f>
        <v>0</v>
      </c>
      <c r="L19" s="14">
        <f>calculoI!K54</f>
        <v>0</v>
      </c>
      <c r="M19" s="14">
        <f>calculoI!L54</f>
        <v>0</v>
      </c>
      <c r="N19" s="14">
        <f>L19-M19</f>
        <v>0</v>
      </c>
      <c r="O19" s="14">
        <f>calculoI!M54</f>
        <v>0</v>
      </c>
      <c r="P19" s="30"/>
      <c r="Q19" s="27"/>
      <c r="R19" s="28"/>
      <c r="S19" s="27"/>
    </row>
    <row r="20" spans="1:21">
      <c r="F20" s="27"/>
      <c r="G20" s="43" t="str">
        <f>calculoI!F55</f>
        <v>Noruega</v>
      </c>
      <c r="H20" s="14">
        <f>calculoI!G55</f>
        <v>0</v>
      </c>
      <c r="I20" s="14">
        <f>calculoI!H55</f>
        <v>0</v>
      </c>
      <c r="J20" s="14">
        <f>calculoI!I55</f>
        <v>0</v>
      </c>
      <c r="K20" s="14">
        <f>calculoI!J55</f>
        <v>0</v>
      </c>
      <c r="L20" s="14">
        <f>calculoI!K55</f>
        <v>0</v>
      </c>
      <c r="M20" s="14">
        <f>calculoI!L55</f>
        <v>0</v>
      </c>
      <c r="N20" s="14">
        <f>L20-M20</f>
        <v>0</v>
      </c>
      <c r="O20" s="14">
        <f>calculoI!M55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row>
    <row r="26" spans="1:21" hidden="1">
      <c r="B26"/>
      <c r="C26"/>
      <c r="D26"/>
      <c r="E26"/>
      <c r="F26"/>
      <c r="G26"/>
      <c r="H26"/>
      <c r="I26"/>
      <c r="J26"/>
      <c r="K26"/>
      <c r="L26"/>
      <c r="M26"/>
      <c r="N26" s="5"/>
      <c r="O26" s="5"/>
      <c r="P26"/>
      <c r="Q26" s="7"/>
      <c r="R26" s="7">
        <f ca="1">TIME(Q25,R25,0)</f>
        <v>0.6875</v>
      </c>
      <c r="S26" s="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ta0LPoXXyMkvHxZawPebm1NUKwxiNEXvgF7ksKouz7piRsrCjf2eC1x1E9hb1swKghe2dT5yA0XO8F+mqMY1/Q==" saltValue="FTsv008rZ8We3NUBU5Yorw=="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40" priority="8" stopIfTrue="1">
      <formula>IF(OR($L$7="en juego",$L$7="hoy!"),1,0)</formula>
    </cfRule>
  </conditionalFormatting>
  <conditionalFormatting sqref="B8 D8">
    <cfRule type="expression" dxfId="339" priority="10" stopIfTrue="1">
      <formula>IF(OR($L$8="en juego",$L$8="hoy!"),1,0)</formula>
    </cfRule>
  </conditionalFormatting>
  <conditionalFormatting sqref="B9 D9 F9 H9:M9">
    <cfRule type="expression" dxfId="338" priority="11" stopIfTrue="1">
      <formula>IF(OR($L$9="en juego",$L$9="hoy!"),1,0)</formula>
    </cfRule>
  </conditionalFormatting>
  <conditionalFormatting sqref="B10 D10 F10 H10:M10 H11:K11">
    <cfRule type="expression" dxfId="337" priority="12" stopIfTrue="1">
      <formula>IF(OR($L$10="en juego",$L$10="hoy!"),1,0)</formula>
    </cfRule>
  </conditionalFormatting>
  <conditionalFormatting sqref="B11 D11 F11:G11 L11:M11">
    <cfRule type="expression" dxfId="336" priority="13" stopIfTrue="1">
      <formula>IF(OR($L$11="en juego",$L$11="hoy!"),1,0)</formula>
    </cfRule>
  </conditionalFormatting>
  <conditionalFormatting sqref="B6:M6 H7:I7 C7:C11 E7:E11">
    <cfRule type="expression" dxfId="335" priority="9" stopIfTrue="1">
      <formula>IF(OR($L$6="en juego",$L$6="hoy!"),1,0)</formula>
    </cfRule>
  </conditionalFormatting>
  <conditionalFormatting sqref="F17:F18">
    <cfRule type="expression" dxfId="334" priority="1" stopIfTrue="1">
      <formula>IF(AND($H$17=3,$H$18=3,$H$19=3,$H$20=3),1,0)</formula>
    </cfRule>
  </conditionalFormatting>
  <conditionalFormatting sqref="F8:M8">
    <cfRule type="expression" dxfId="333" priority="5" stopIfTrue="1">
      <formula>IF(OR($L$8="en juego",$L$8="hoy!"),1,0)</formula>
    </cfRule>
  </conditionalFormatting>
  <conditionalFormatting sqref="G9">
    <cfRule type="expression" dxfId="332" priority="4" stopIfTrue="1">
      <formula>IF(OR($L$7="en juego",$L$7="hoy!"),1,0)</formula>
    </cfRule>
  </conditionalFormatting>
  <conditionalFormatting sqref="G10">
    <cfRule type="expression" dxfId="331" priority="3" stopIfTrue="1">
      <formula>IF(OR($L$6="en juego",$L$6="hoy!"),1,0)</formula>
    </cfRule>
  </conditionalFormatting>
  <conditionalFormatting sqref="G17:O18">
    <cfRule type="expression" dxfId="330" priority="7" stopIfTrue="1">
      <formula>IF(AND($H$17=3,$H$18=3,$H$19=3,$H$20=3),1,0)</formula>
    </cfRule>
  </conditionalFormatting>
  <dataValidations count="1">
    <dataValidation type="whole" allowBlank="1" showErrorMessage="1" errorTitle="Dato no válido" error="Ingrese sólo un número entero_x000d_entre 0 y 99." sqref="C6:C11 E6:E11" xr:uid="{C88B2153-7836-5245-AC4B-EFA2768D467D}">
      <formula1>0</formula1>
      <formula2>99</formula2>
    </dataValidation>
  </dataValidations>
  <hyperlinks>
    <hyperlink ref="Q28:R28" location="Portada!A1" display="Menu Principal" xr:uid="{6A700222-8CAA-DF48-8714-94763FB0650B}"/>
    <hyperlink ref="Q28" location="Portada!c5" display="Menu Principal" xr:uid="{BFEED4AC-D2EE-1843-89B4-D5FA1A13A67A}"/>
    <hyperlink ref="R28" location="Portada!c5" display="Portada!c5" xr:uid="{74E78E8E-A648-2046-B201-3A9899B3046D}"/>
  </hyperlinks>
  <pageMargins left="0.75" right="0.75" top="1" bottom="1" header="0" footer="0"/>
  <pageSetup paperSize="9" scale="70" orientation="portrait" horizontalDpi="300" verticalDpi="300"/>
  <ignoredErrors>
    <ignoredError sqref="B8 F7 F10" formula="1"/>
  </ignoredError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1017F-CD09-AB48-8303-E019E330C1BC}">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352</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Argentina</v>
      </c>
      <c r="C6" s="164"/>
      <c r="D6" s="13" t="s">
        <v>117</v>
      </c>
      <c r="E6" s="164"/>
      <c r="F6" s="14" t="str">
        <f>Q9</f>
        <v>Argelia</v>
      </c>
      <c r="G6" s="165" t="s">
        <v>347</v>
      </c>
      <c r="H6" s="347">
        <v>46189</v>
      </c>
      <c r="I6" s="347"/>
      <c r="J6" s="348">
        <v>0.83333333333333337</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Austria</v>
      </c>
      <c r="C7" s="164"/>
      <c r="D7" s="13" t="s">
        <v>117</v>
      </c>
      <c r="E7" s="164"/>
      <c r="F7" s="14" t="str">
        <f>Q13</f>
        <v>Jordania</v>
      </c>
      <c r="G7" s="165" t="s">
        <v>337</v>
      </c>
      <c r="H7" s="347">
        <v>46188</v>
      </c>
      <c r="I7" s="347"/>
      <c r="J7" s="348">
        <v>0.95833333333333337</v>
      </c>
      <c r="K7" s="348"/>
      <c r="L7" s="346" t="str">
        <f t="shared" ca="1" si="1"/>
        <v/>
      </c>
      <c r="M7" s="346"/>
      <c r="N7" s="15"/>
      <c r="O7" s="16"/>
      <c r="P7" s="132"/>
      <c r="Q7" s="344" t="s">
        <v>214</v>
      </c>
      <c r="R7" s="344"/>
      <c r="S7" s="132"/>
    </row>
    <row r="8" spans="1:21" ht="14.25" customHeight="1">
      <c r="A8" s="10" t="str">
        <f t="shared" ca="1" si="0"/>
        <v/>
      </c>
      <c r="B8" s="12" t="str">
        <f>Q7</f>
        <v>Argentina</v>
      </c>
      <c r="C8" s="164"/>
      <c r="D8" s="13" t="s">
        <v>117</v>
      </c>
      <c r="E8" s="164"/>
      <c r="F8" s="14" t="str">
        <f>Q11</f>
        <v>Austria</v>
      </c>
      <c r="G8" s="165" t="s">
        <v>348</v>
      </c>
      <c r="H8" s="347">
        <v>46195</v>
      </c>
      <c r="I8" s="347"/>
      <c r="J8" s="348">
        <v>0.5</v>
      </c>
      <c r="K8" s="348"/>
      <c r="L8" s="346" t="str">
        <f t="shared" ca="1" si="1"/>
        <v/>
      </c>
      <c r="M8" s="346"/>
      <c r="N8" s="17"/>
      <c r="O8" s="18"/>
      <c r="Q8" s="27"/>
      <c r="R8" s="28"/>
    </row>
    <row r="9" spans="1:21" ht="14.25" customHeight="1">
      <c r="A9" s="10" t="str">
        <f t="shared" ca="1" si="0"/>
        <v/>
      </c>
      <c r="B9" s="12" t="str">
        <f>Q13</f>
        <v>Jordania</v>
      </c>
      <c r="C9" s="164"/>
      <c r="D9" s="13" t="s">
        <v>117</v>
      </c>
      <c r="E9" s="164"/>
      <c r="F9" s="14" t="str">
        <f>Q9</f>
        <v>Argelia</v>
      </c>
      <c r="G9" s="165" t="s">
        <v>337</v>
      </c>
      <c r="H9" s="347">
        <v>46195</v>
      </c>
      <c r="I9" s="347"/>
      <c r="J9" s="348">
        <v>0.91666666666666663</v>
      </c>
      <c r="K9" s="348"/>
      <c r="L9" s="346" t="str">
        <f t="shared" ca="1" si="1"/>
        <v/>
      </c>
      <c r="M9" s="346"/>
      <c r="N9" s="17"/>
      <c r="P9" s="132"/>
      <c r="Q9" s="344" t="s">
        <v>356</v>
      </c>
      <c r="R9" s="344"/>
      <c r="S9" s="132"/>
      <c r="U9" s="214"/>
    </row>
    <row r="10" spans="1:21" ht="14.25" customHeight="1">
      <c r="A10" s="10" t="str">
        <f t="shared" ca="1" si="0"/>
        <v/>
      </c>
      <c r="B10" s="12" t="str">
        <f>Q13</f>
        <v>Jordania</v>
      </c>
      <c r="C10" s="164"/>
      <c r="D10" s="13" t="s">
        <v>117</v>
      </c>
      <c r="E10" s="164"/>
      <c r="F10" s="14" t="str">
        <f>Q7</f>
        <v>Argentina</v>
      </c>
      <c r="G10" s="165" t="s">
        <v>348</v>
      </c>
      <c r="H10" s="347">
        <v>46200</v>
      </c>
      <c r="I10" s="347"/>
      <c r="J10" s="348">
        <v>0.875</v>
      </c>
      <c r="K10" s="348"/>
      <c r="L10" s="346" t="str">
        <f t="shared" ca="1" si="1"/>
        <v/>
      </c>
      <c r="M10" s="346"/>
      <c r="Q10" s="27"/>
      <c r="R10" s="28"/>
    </row>
    <row r="11" spans="1:21" ht="14.25" customHeight="1">
      <c r="A11" s="10" t="str">
        <f t="shared" ca="1" si="0"/>
        <v/>
      </c>
      <c r="B11" s="12" t="str">
        <f>Q9</f>
        <v>Argelia</v>
      </c>
      <c r="C11" s="164"/>
      <c r="D11" s="13" t="s">
        <v>117</v>
      </c>
      <c r="E11" s="164"/>
      <c r="F11" s="14" t="str">
        <f>Q11</f>
        <v>Austria</v>
      </c>
      <c r="G11" s="165" t="s">
        <v>347</v>
      </c>
      <c r="H11" s="347">
        <v>46200</v>
      </c>
      <c r="I11" s="347"/>
      <c r="J11" s="348">
        <v>0.875</v>
      </c>
      <c r="K11" s="348"/>
      <c r="L11" s="346" t="str">
        <f t="shared" ca="1" si="1"/>
        <v/>
      </c>
      <c r="M11" s="346"/>
      <c r="P11" s="132"/>
      <c r="Q11" s="344" t="s">
        <v>357</v>
      </c>
      <c r="R11" s="344"/>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344" t="s">
        <v>358</v>
      </c>
      <c r="R13" s="344"/>
      <c r="S13" s="132"/>
      <c r="U13" s="214"/>
    </row>
    <row r="14" spans="1:21" ht="13.5" customHeight="1">
      <c r="B14" s="19"/>
      <c r="C14" s="20"/>
      <c r="D14" s="21"/>
      <c r="E14" s="20"/>
      <c r="G14" s="22"/>
      <c r="H14" s="21"/>
      <c r="I14" s="21"/>
      <c r="J14" s="127"/>
      <c r="K14" s="9"/>
      <c r="L14" s="25"/>
      <c r="M14" s="25"/>
      <c r="Q14" s="126"/>
      <c r="R14" s="128"/>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calculoJ!F52</f>
        <v>Argentina</v>
      </c>
      <c r="H17" s="14">
        <f>calculoJ!G52</f>
        <v>0</v>
      </c>
      <c r="I17" s="14">
        <f>calculoJ!H52</f>
        <v>0</v>
      </c>
      <c r="J17" s="14">
        <f>calculoJ!I52</f>
        <v>0</v>
      </c>
      <c r="K17" s="14">
        <f>calculoJ!J52</f>
        <v>0</v>
      </c>
      <c r="L17" s="14">
        <f>calculoJ!K52</f>
        <v>0</v>
      </c>
      <c r="M17" s="14">
        <f>calculoJ!L52</f>
        <v>0</v>
      </c>
      <c r="N17" s="14">
        <f>L17-M17</f>
        <v>0</v>
      </c>
      <c r="O17" s="14">
        <f>calculoJ!M52</f>
        <v>0</v>
      </c>
      <c r="P17" s="29"/>
      <c r="Q17" s="27"/>
      <c r="R17" s="28"/>
      <c r="U17" s="214"/>
    </row>
    <row r="18" spans="1:21">
      <c r="F18" s="45" t="s">
        <v>363</v>
      </c>
      <c r="G18" s="43" t="str">
        <f>calculoJ!F53</f>
        <v>Argelia</v>
      </c>
      <c r="H18" s="14">
        <f>calculoJ!G53</f>
        <v>0</v>
      </c>
      <c r="I18" s="14">
        <f>calculoJ!H53</f>
        <v>0</v>
      </c>
      <c r="J18" s="14">
        <f>calculoJ!I53</f>
        <v>0</v>
      </c>
      <c r="K18" s="14">
        <f>calculoJ!J53</f>
        <v>0</v>
      </c>
      <c r="L18" s="14">
        <f>calculoJ!K53</f>
        <v>0</v>
      </c>
      <c r="M18" s="14">
        <f>calculoJ!L53</f>
        <v>0</v>
      </c>
      <c r="N18" s="14">
        <f>L18-M18</f>
        <v>0</v>
      </c>
      <c r="O18" s="14">
        <f>calculoJ!M53</f>
        <v>0</v>
      </c>
      <c r="P18" s="29"/>
      <c r="Q18" s="27"/>
      <c r="R18" s="28"/>
      <c r="S18" s="27"/>
    </row>
    <row r="19" spans="1:21">
      <c r="F19" s="27"/>
      <c r="G19" s="43" t="str">
        <f>calculoJ!F54</f>
        <v>Austria</v>
      </c>
      <c r="H19" s="14">
        <f>calculoJ!G54</f>
        <v>0</v>
      </c>
      <c r="I19" s="14">
        <f>calculoJ!H54</f>
        <v>0</v>
      </c>
      <c r="J19" s="14">
        <f>calculoJ!I54</f>
        <v>0</v>
      </c>
      <c r="K19" s="14">
        <f>calculoJ!J54</f>
        <v>0</v>
      </c>
      <c r="L19" s="14">
        <f>calculoJ!K54</f>
        <v>0</v>
      </c>
      <c r="M19" s="14">
        <f>calculoJ!L54</f>
        <v>0</v>
      </c>
      <c r="N19" s="14">
        <f>L19-M19</f>
        <v>0</v>
      </c>
      <c r="O19" s="14">
        <f>calculoJ!M54</f>
        <v>0</v>
      </c>
      <c r="P19" s="30"/>
      <c r="Q19" s="27"/>
      <c r="R19" s="28"/>
      <c r="S19" s="27"/>
    </row>
    <row r="20" spans="1:21">
      <c r="F20" s="27"/>
      <c r="G20" s="43" t="str">
        <f>calculoJ!F55</f>
        <v>Jordania</v>
      </c>
      <c r="H20" s="14">
        <f>calculoJ!G55</f>
        <v>0</v>
      </c>
      <c r="I20" s="14">
        <f>calculoJ!H55</f>
        <v>0</v>
      </c>
      <c r="J20" s="14">
        <f>calculoJ!I55</f>
        <v>0</v>
      </c>
      <c r="K20" s="14">
        <f>calculoJ!J55</f>
        <v>0</v>
      </c>
      <c r="L20" s="14">
        <f>calculoJ!K55</f>
        <v>0</v>
      </c>
      <c r="M20" s="14">
        <f>calculoJ!L55</f>
        <v>0</v>
      </c>
      <c r="N20" s="14">
        <f>L20-M20</f>
        <v>0</v>
      </c>
      <c r="O20" s="14">
        <f>calculoJ!M55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row>
    <row r="26" spans="1:21" hidden="1">
      <c r="B26"/>
      <c r="C26"/>
      <c r="D26"/>
      <c r="E26"/>
      <c r="F26"/>
      <c r="G26"/>
      <c r="H26"/>
      <c r="I26"/>
      <c r="J26"/>
      <c r="K26"/>
      <c r="L26"/>
      <c r="M26"/>
      <c r="N26" s="5"/>
      <c r="O26" s="5"/>
      <c r="P26"/>
      <c r="Q26" s="7"/>
      <c r="R26" s="7">
        <f ca="1">TIME(Q25,R25,0)</f>
        <v>0.6875</v>
      </c>
      <c r="S26" s="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SlLTMxtb21XpZrCQ2wMUPoLBN7MrNuxGODL77MFkaaYfU7Tt6S0yx4g4Td4GfqR20Ctd7FaGw3bblzbfCFbZWQ==" saltValue="B5jsVJeErmUT7QL0enBvsg=="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29" priority="8" stopIfTrue="1">
      <formula>IF(OR($L$7="en juego",$L$7="hoy!"),1,0)</formula>
    </cfRule>
  </conditionalFormatting>
  <conditionalFormatting sqref="B8 D8">
    <cfRule type="expression" dxfId="328" priority="10" stopIfTrue="1">
      <formula>IF(OR($L$8="en juego",$L$8="hoy!"),1,0)</formula>
    </cfRule>
  </conditionalFormatting>
  <conditionalFormatting sqref="B9 D9 F9 H9:M9">
    <cfRule type="expression" dxfId="327" priority="11" stopIfTrue="1">
      <formula>IF(OR($L$9="en juego",$L$9="hoy!"),1,0)</formula>
    </cfRule>
  </conditionalFormatting>
  <conditionalFormatting sqref="B10 D10 F10 H10:M10 H11:K11">
    <cfRule type="expression" dxfId="326" priority="12" stopIfTrue="1">
      <formula>IF(OR($L$10="en juego",$L$10="hoy!"),1,0)</formula>
    </cfRule>
  </conditionalFormatting>
  <conditionalFormatting sqref="B11 D11 F11:G11 L11:M11">
    <cfRule type="expression" dxfId="325" priority="13" stopIfTrue="1">
      <formula>IF(OR($L$11="en juego",$L$11="hoy!"),1,0)</formula>
    </cfRule>
  </conditionalFormatting>
  <conditionalFormatting sqref="B6:M6 H7:I7 C7:C11 E7:E11">
    <cfRule type="expression" dxfId="324" priority="9" stopIfTrue="1">
      <formula>IF(OR($L$6="en juego",$L$6="hoy!"),1,0)</formula>
    </cfRule>
  </conditionalFormatting>
  <conditionalFormatting sqref="F17:F18">
    <cfRule type="expression" dxfId="323" priority="1" stopIfTrue="1">
      <formula>IF(AND($H$17=3,$H$18=3,$H$19=3,$H$20=3),1,0)</formula>
    </cfRule>
  </conditionalFormatting>
  <conditionalFormatting sqref="F8:M8">
    <cfRule type="expression" dxfId="322" priority="5" stopIfTrue="1">
      <formula>IF(OR($L$8="en juego",$L$8="hoy!"),1,0)</formula>
    </cfRule>
  </conditionalFormatting>
  <conditionalFormatting sqref="G9">
    <cfRule type="expression" dxfId="321" priority="4" stopIfTrue="1">
      <formula>IF(OR($L$7="en juego",$L$7="hoy!"),1,0)</formula>
    </cfRule>
  </conditionalFormatting>
  <conditionalFormatting sqref="G10">
    <cfRule type="expression" dxfId="320" priority="3" stopIfTrue="1">
      <formula>IF(OR($L$6="en juego",$L$6="hoy!"),1,0)</formula>
    </cfRule>
  </conditionalFormatting>
  <conditionalFormatting sqref="G17:O18">
    <cfRule type="expression" dxfId="319" priority="7" stopIfTrue="1">
      <formula>IF(AND($H$17=3,$H$18=3,$H$19=3,$H$20=3),1,0)</formula>
    </cfRule>
  </conditionalFormatting>
  <dataValidations count="1">
    <dataValidation type="whole" allowBlank="1" showErrorMessage="1" errorTitle="Dato no válido" error="Ingrese sólo un número entero_x000d_entre 0 y 99." sqref="C6:C11 E6:E11" xr:uid="{C39347FD-C3D9-C049-B622-9EF2B6BB274E}">
      <formula1>0</formula1>
      <formula2>99</formula2>
    </dataValidation>
  </dataValidations>
  <hyperlinks>
    <hyperlink ref="Q28:R28" location="Portada!A1" display="Menu Principal" xr:uid="{4655F444-4BA4-C14E-94D5-8D61FBE0D8FB}"/>
    <hyperlink ref="Q28" location="Portada!c5" display="Menu Principal" xr:uid="{ADCAA16C-A5B4-5340-B3D9-3383BA287078}"/>
    <hyperlink ref="R28" location="Portada!c5" display="Portada!c5" xr:uid="{46B332AB-2B00-1B41-96CA-DAEAA2A4B7AD}"/>
  </hyperlinks>
  <pageMargins left="0.75" right="0.75" top="1" bottom="1" header="0" footer="0"/>
  <pageSetup paperSize="9" scale="70" orientation="portrait" horizontalDpi="300" verticalDpi="300"/>
  <ignoredErrors>
    <ignoredError sqref="F7 F10 B8" formula="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5ECB4-02FF-8F44-AA09-059159760B70}">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332031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351</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Portugal</v>
      </c>
      <c r="C6" s="164"/>
      <c r="D6" s="13" t="s">
        <v>117</v>
      </c>
      <c r="E6" s="164"/>
      <c r="F6" s="14" t="str">
        <f>Q9</f>
        <v xml:space="preserve">Congo </v>
      </c>
      <c r="G6" s="165" t="s">
        <v>345</v>
      </c>
      <c r="H6" s="347">
        <v>46190</v>
      </c>
      <c r="I6" s="347"/>
      <c r="J6" s="348">
        <v>0.5</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Uzbekistan</v>
      </c>
      <c r="C7" s="164"/>
      <c r="D7" s="13" t="s">
        <v>117</v>
      </c>
      <c r="E7" s="164"/>
      <c r="F7" s="14" t="str">
        <f>Q13</f>
        <v>Colombia</v>
      </c>
      <c r="G7" s="165" t="s">
        <v>332</v>
      </c>
      <c r="H7" s="347">
        <v>46190</v>
      </c>
      <c r="I7" s="347"/>
      <c r="J7" s="348">
        <v>0.875</v>
      </c>
      <c r="K7" s="348"/>
      <c r="L7" s="346" t="str">
        <f t="shared" ca="1" si="1"/>
        <v/>
      </c>
      <c r="M7" s="346"/>
      <c r="N7" s="15"/>
      <c r="O7" s="16"/>
      <c r="P7" s="132"/>
      <c r="Q7" s="344" t="s">
        <v>305</v>
      </c>
      <c r="R7" s="344"/>
      <c r="S7" s="132"/>
    </row>
    <row r="8" spans="1:21" ht="14.25" customHeight="1">
      <c r="A8" s="10" t="str">
        <f t="shared" ca="1" si="0"/>
        <v/>
      </c>
      <c r="B8" s="12" t="str">
        <f>Q7</f>
        <v>Portugal</v>
      </c>
      <c r="C8" s="164"/>
      <c r="D8" s="13" t="s">
        <v>117</v>
      </c>
      <c r="E8" s="164"/>
      <c r="F8" s="14" t="str">
        <f>Q11</f>
        <v>Uzbekistan</v>
      </c>
      <c r="G8" s="165" t="s">
        <v>345</v>
      </c>
      <c r="H8" s="347">
        <v>46196</v>
      </c>
      <c r="I8" s="347"/>
      <c r="J8" s="348">
        <v>0.5</v>
      </c>
      <c r="K8" s="348"/>
      <c r="L8" s="346" t="str">
        <f t="shared" ca="1" si="1"/>
        <v/>
      </c>
      <c r="M8" s="346"/>
      <c r="N8" s="15"/>
      <c r="O8" s="18"/>
      <c r="Q8" s="27"/>
      <c r="R8" s="28"/>
    </row>
    <row r="9" spans="1:21" ht="14.25" customHeight="1">
      <c r="A9" s="10" t="str">
        <f t="shared" ca="1" si="0"/>
        <v/>
      </c>
      <c r="B9" s="12" t="str">
        <f>Q13</f>
        <v>Colombia</v>
      </c>
      <c r="C9" s="164"/>
      <c r="D9" s="13" t="s">
        <v>117</v>
      </c>
      <c r="E9" s="164"/>
      <c r="F9" s="14" t="str">
        <f>Q9</f>
        <v xml:space="preserve">Congo </v>
      </c>
      <c r="G9" s="165" t="s">
        <v>333</v>
      </c>
      <c r="H9" s="347">
        <v>46196</v>
      </c>
      <c r="I9" s="347"/>
      <c r="J9" s="348">
        <v>0.875</v>
      </c>
      <c r="K9" s="348"/>
      <c r="L9" s="346" t="str">
        <f t="shared" ca="1" si="1"/>
        <v/>
      </c>
      <c r="M9" s="346"/>
      <c r="N9" s="17"/>
      <c r="P9" s="132"/>
      <c r="Q9" s="344" t="s">
        <v>518</v>
      </c>
      <c r="R9" s="344"/>
      <c r="S9" s="132"/>
      <c r="U9" s="214"/>
    </row>
    <row r="10" spans="1:21" ht="14.25" customHeight="1">
      <c r="A10" s="10" t="str">
        <f t="shared" ca="1" si="0"/>
        <v/>
      </c>
      <c r="B10" s="12" t="str">
        <f>Q13</f>
        <v>Colombia</v>
      </c>
      <c r="C10" s="164"/>
      <c r="D10" s="13" t="s">
        <v>117</v>
      </c>
      <c r="E10" s="164"/>
      <c r="F10" s="14" t="str">
        <f>Q7</f>
        <v>Portugal</v>
      </c>
      <c r="G10" s="165" t="s">
        <v>344</v>
      </c>
      <c r="H10" s="347">
        <v>46200</v>
      </c>
      <c r="I10" s="347"/>
      <c r="J10" s="348">
        <v>0.77083333333333337</v>
      </c>
      <c r="K10" s="348"/>
      <c r="L10" s="346" t="str">
        <f t="shared" ca="1" si="1"/>
        <v/>
      </c>
      <c r="M10" s="346"/>
      <c r="Q10" s="27"/>
      <c r="R10" s="28"/>
    </row>
    <row r="11" spans="1:21" ht="14.25" customHeight="1">
      <c r="A11" s="10" t="str">
        <f t="shared" ca="1" si="0"/>
        <v/>
      </c>
      <c r="B11" s="12" t="str">
        <f>Q9</f>
        <v xml:space="preserve">Congo </v>
      </c>
      <c r="C11" s="164"/>
      <c r="D11" s="13" t="s">
        <v>117</v>
      </c>
      <c r="E11" s="164"/>
      <c r="F11" s="14" t="str">
        <f>Q11</f>
        <v>Uzbekistan</v>
      </c>
      <c r="G11" s="165" t="s">
        <v>334</v>
      </c>
      <c r="H11" s="347">
        <v>46200</v>
      </c>
      <c r="I11" s="347"/>
      <c r="J11" s="348">
        <v>0.77083333333333337</v>
      </c>
      <c r="K11" s="348"/>
      <c r="L11" s="346" t="str">
        <f t="shared" ca="1" si="1"/>
        <v/>
      </c>
      <c r="M11" s="346"/>
      <c r="P11" s="132"/>
      <c r="Q11" s="344" t="s">
        <v>360</v>
      </c>
      <c r="R11" s="344"/>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344" t="s">
        <v>361</v>
      </c>
      <c r="R13" s="344"/>
      <c r="S13" s="132"/>
      <c r="U13" s="214"/>
    </row>
    <row r="14" spans="1:21" ht="13.5" customHeight="1">
      <c r="B14" s="19"/>
      <c r="C14" s="20"/>
      <c r="D14" s="21"/>
      <c r="E14" s="20"/>
      <c r="G14" s="22"/>
      <c r="H14" s="21"/>
      <c r="I14" s="21"/>
      <c r="J14" s="127"/>
      <c r="K14" s="9"/>
      <c r="L14" s="25"/>
      <c r="M14" s="25"/>
      <c r="Q14" s="126"/>
      <c r="R14" s="128"/>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calculoK!F52</f>
        <v>Portugal</v>
      </c>
      <c r="H17" s="14">
        <f>calculoK!G52</f>
        <v>0</v>
      </c>
      <c r="I17" s="14">
        <f>calculoK!H52</f>
        <v>0</v>
      </c>
      <c r="J17" s="14">
        <f>calculoK!I52</f>
        <v>0</v>
      </c>
      <c r="K17" s="14">
        <f>calculoK!J52</f>
        <v>0</v>
      </c>
      <c r="L17" s="14">
        <f>calculoK!K52</f>
        <v>0</v>
      </c>
      <c r="M17" s="14">
        <f>calculoK!L52</f>
        <v>0</v>
      </c>
      <c r="N17" s="14">
        <f>L17-M17</f>
        <v>0</v>
      </c>
      <c r="O17" s="14">
        <f>calculoK!M52</f>
        <v>0</v>
      </c>
      <c r="P17" s="29"/>
      <c r="Q17" s="27"/>
      <c r="R17" s="28"/>
      <c r="U17" s="214"/>
    </row>
    <row r="18" spans="1:21">
      <c r="F18" s="45" t="s">
        <v>363</v>
      </c>
      <c r="G18" s="43" t="str">
        <f>calculoK!F53</f>
        <v xml:space="preserve">Congo </v>
      </c>
      <c r="H18" s="14">
        <f>calculoK!G53</f>
        <v>0</v>
      </c>
      <c r="I18" s="14">
        <f>calculoK!H53</f>
        <v>0</v>
      </c>
      <c r="J18" s="14">
        <f>calculoK!I53</f>
        <v>0</v>
      </c>
      <c r="K18" s="14">
        <f>calculoK!J53</f>
        <v>0</v>
      </c>
      <c r="L18" s="14">
        <f>calculoK!K53</f>
        <v>0</v>
      </c>
      <c r="M18" s="14">
        <f>calculoK!L53</f>
        <v>0</v>
      </c>
      <c r="N18" s="14">
        <f>L18-M18</f>
        <v>0</v>
      </c>
      <c r="O18" s="14">
        <f>calculoK!M53</f>
        <v>0</v>
      </c>
      <c r="P18" s="29"/>
      <c r="Q18" s="27"/>
      <c r="R18" s="28"/>
      <c r="S18" s="27"/>
    </row>
    <row r="19" spans="1:21">
      <c r="F19" s="27"/>
      <c r="G19" s="43" t="str">
        <f>calculoK!F54</f>
        <v>Uzbekistan</v>
      </c>
      <c r="H19" s="14">
        <f>calculoK!G54</f>
        <v>0</v>
      </c>
      <c r="I19" s="14">
        <f>calculoK!H54</f>
        <v>0</v>
      </c>
      <c r="J19" s="14">
        <f>calculoK!I54</f>
        <v>0</v>
      </c>
      <c r="K19" s="14">
        <f>calculoK!J54</f>
        <v>0</v>
      </c>
      <c r="L19" s="14">
        <f>calculoK!K54</f>
        <v>0</v>
      </c>
      <c r="M19" s="14">
        <f>calculoK!L54</f>
        <v>0</v>
      </c>
      <c r="N19" s="14">
        <f>L19-M19</f>
        <v>0</v>
      </c>
      <c r="O19" s="14">
        <f>calculoK!M54</f>
        <v>0</v>
      </c>
      <c r="P19" s="30"/>
      <c r="Q19" s="27"/>
      <c r="R19" s="28"/>
      <c r="S19" s="27"/>
    </row>
    <row r="20" spans="1:21">
      <c r="F20" s="27"/>
      <c r="G20" s="43" t="str">
        <f>calculoK!F55</f>
        <v>Colombia</v>
      </c>
      <c r="H20" s="14">
        <f>calculoK!G55</f>
        <v>0</v>
      </c>
      <c r="I20" s="14">
        <f>calculoK!H55</f>
        <v>0</v>
      </c>
      <c r="J20" s="14">
        <f>calculoK!I55</f>
        <v>0</v>
      </c>
      <c r="K20" s="14">
        <f>calculoK!J55</f>
        <v>0</v>
      </c>
      <c r="L20" s="14">
        <f>calculoK!K55</f>
        <v>0</v>
      </c>
      <c r="M20" s="14">
        <f>calculoK!L55</f>
        <v>0</v>
      </c>
      <c r="N20" s="14">
        <f>L20-M20</f>
        <v>0</v>
      </c>
      <c r="O20" s="14">
        <f>calculoK!M55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row>
    <row r="26" spans="1:21" hidden="1">
      <c r="B26"/>
      <c r="C26"/>
      <c r="D26"/>
      <c r="E26"/>
      <c r="F26"/>
      <c r="G26"/>
      <c r="H26"/>
      <c r="I26"/>
      <c r="J26"/>
      <c r="K26"/>
      <c r="L26"/>
      <c r="M26"/>
      <c r="N26" s="5"/>
      <c r="O26" s="5"/>
      <c r="P26"/>
      <c r="Q26" s="7"/>
      <c r="R26" s="7">
        <f ca="1">TIME(Q25,R25,0)</f>
        <v>0.6875</v>
      </c>
      <c r="S26" s="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dCibJ+c8rsmli791V5cIXno86LnM5lm8fmu6ESnOeMBmqWcfTiHG7wcx0rnku/iI2M+1v0F3VNH/ylo2tbnsow==" saltValue="Brt9zPY5q7KPGbDqM5QCJA=="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18" priority="8" stopIfTrue="1">
      <formula>IF(OR($L$7="en juego",$L$7="hoy!"),1,0)</formula>
    </cfRule>
  </conditionalFormatting>
  <conditionalFormatting sqref="B8 D8">
    <cfRule type="expression" dxfId="317" priority="10" stopIfTrue="1">
      <formula>IF(OR($L$8="en juego",$L$8="hoy!"),1,0)</formula>
    </cfRule>
  </conditionalFormatting>
  <conditionalFormatting sqref="B9 D9 F9 H9:M9">
    <cfRule type="expression" dxfId="316" priority="11" stopIfTrue="1">
      <formula>IF(OR($L$9="en juego",$L$9="hoy!"),1,0)</formula>
    </cfRule>
  </conditionalFormatting>
  <conditionalFormatting sqref="B10 D10 F10 H10:M10 H11:K11">
    <cfRule type="expression" dxfId="315" priority="12" stopIfTrue="1">
      <formula>IF(OR($L$10="en juego",$L$10="hoy!"),1,0)</formula>
    </cfRule>
  </conditionalFormatting>
  <conditionalFormatting sqref="B11 D11 F11:G11 L11:M11">
    <cfRule type="expression" dxfId="314" priority="13" stopIfTrue="1">
      <formula>IF(OR($L$11="en juego",$L$11="hoy!"),1,0)</formula>
    </cfRule>
  </conditionalFormatting>
  <conditionalFormatting sqref="B6:M6 H7:I7 C7:C11 E7:E11">
    <cfRule type="expression" dxfId="313" priority="9" stopIfTrue="1">
      <formula>IF(OR($L$6="en juego",$L$6="hoy!"),1,0)</formula>
    </cfRule>
  </conditionalFormatting>
  <conditionalFormatting sqref="F17:F18">
    <cfRule type="expression" dxfId="312" priority="1" stopIfTrue="1">
      <formula>IF(AND($H$17=3,$H$18=3,$H$19=3,$H$20=3),1,0)</formula>
    </cfRule>
  </conditionalFormatting>
  <conditionalFormatting sqref="F8:M8">
    <cfRule type="expression" dxfId="311" priority="5" stopIfTrue="1">
      <formula>IF(OR($L$8="en juego",$L$8="hoy!"),1,0)</formula>
    </cfRule>
  </conditionalFormatting>
  <conditionalFormatting sqref="G9">
    <cfRule type="expression" dxfId="310" priority="4" stopIfTrue="1">
      <formula>IF(OR($L$7="en juego",$L$7="hoy!"),1,0)</formula>
    </cfRule>
  </conditionalFormatting>
  <conditionalFormatting sqref="G10">
    <cfRule type="expression" dxfId="309" priority="3" stopIfTrue="1">
      <formula>IF(OR($L$6="en juego",$L$6="hoy!"),1,0)</formula>
    </cfRule>
  </conditionalFormatting>
  <conditionalFormatting sqref="G17:O18">
    <cfRule type="expression" dxfId="308" priority="7" stopIfTrue="1">
      <formula>IF(AND($H$17=3,$H$18=3,$H$19=3,$H$20=3),1,0)</formula>
    </cfRule>
  </conditionalFormatting>
  <dataValidations count="1">
    <dataValidation type="whole" allowBlank="1" showErrorMessage="1" errorTitle="Dato no válido" error="Ingrese sólo un número entero_x000d_entre 0 y 99." sqref="C6:C11 E6:E11" xr:uid="{5745BA9C-0BBE-9C4D-A2B4-DA7491032D9C}">
      <formula1>0</formula1>
      <formula2>99</formula2>
    </dataValidation>
  </dataValidations>
  <hyperlinks>
    <hyperlink ref="Q28:R28" location="Portada!A1" display="Menu Principal" xr:uid="{38C08E5C-F308-6942-ADC6-F5339186E6F7}"/>
    <hyperlink ref="Q28" location="Portada!c5" display="Menu Principal" xr:uid="{B7720E82-AA65-2E40-8B3A-B619060DE6D7}"/>
    <hyperlink ref="R28" location="Portada!c5" display="Portada!c5" xr:uid="{CC80A1F3-1A23-5941-A5AD-523A9FE869CA}"/>
  </hyperlinks>
  <pageMargins left="0.75" right="0.75" top="1" bottom="1" header="0" footer="0"/>
  <pageSetup paperSize="9" scale="70" orientation="portrait" horizontalDpi="300" verticalDpi="300"/>
  <ignoredErrors>
    <ignoredError sqref="F7 F10 B8" formula="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220B8-66A8-004C-B0CD-ED3C09F81D2D}">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1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350</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Inglaterra</v>
      </c>
      <c r="C6" s="164"/>
      <c r="D6" s="13" t="s">
        <v>117</v>
      </c>
      <c r="E6" s="164"/>
      <c r="F6" s="14" t="str">
        <f>Q9</f>
        <v>Croacia</v>
      </c>
      <c r="G6" s="165" t="s">
        <v>348</v>
      </c>
      <c r="H6" s="347">
        <v>46190</v>
      </c>
      <c r="I6" s="347"/>
      <c r="J6" s="348">
        <v>0.625</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Ghana</v>
      </c>
      <c r="C7" s="164"/>
      <c r="D7" s="13" t="s">
        <v>117</v>
      </c>
      <c r="E7" s="164"/>
      <c r="F7" s="14" t="str">
        <f>Q13</f>
        <v>Panamá</v>
      </c>
      <c r="G7" s="165" t="s">
        <v>346</v>
      </c>
      <c r="H7" s="347">
        <v>46190</v>
      </c>
      <c r="I7" s="347"/>
      <c r="J7" s="348">
        <v>0.75</v>
      </c>
      <c r="K7" s="348"/>
      <c r="L7" s="346" t="str">
        <f t="shared" ca="1" si="1"/>
        <v/>
      </c>
      <c r="M7" s="346"/>
      <c r="N7" s="15"/>
      <c r="O7" s="16"/>
      <c r="P7" s="132"/>
      <c r="Q7" s="344" t="s">
        <v>215</v>
      </c>
      <c r="R7" s="344"/>
      <c r="S7" s="132"/>
    </row>
    <row r="8" spans="1:21" ht="14.25" customHeight="1">
      <c r="A8" s="10" t="str">
        <f t="shared" ca="1" si="0"/>
        <v/>
      </c>
      <c r="B8" s="12" t="str">
        <f>Q7</f>
        <v>Inglaterra</v>
      </c>
      <c r="C8" s="164"/>
      <c r="D8" s="13" t="s">
        <v>117</v>
      </c>
      <c r="E8" s="164"/>
      <c r="F8" s="14" t="str">
        <f>Q11</f>
        <v>Ghana</v>
      </c>
      <c r="G8" s="165" t="s">
        <v>342</v>
      </c>
      <c r="H8" s="347">
        <v>46196</v>
      </c>
      <c r="I8" s="347"/>
      <c r="J8" s="348">
        <v>0.625</v>
      </c>
      <c r="K8" s="348"/>
      <c r="L8" s="346" t="str">
        <f t="shared" ca="1" si="1"/>
        <v/>
      </c>
      <c r="M8" s="346"/>
      <c r="N8" s="17"/>
      <c r="O8" s="18"/>
      <c r="Q8" s="27"/>
      <c r="R8" s="28"/>
    </row>
    <row r="9" spans="1:21" ht="14.25" customHeight="1">
      <c r="A9" s="10" t="str">
        <f t="shared" ca="1" si="0"/>
        <v/>
      </c>
      <c r="B9" s="12" t="str">
        <f>Q13</f>
        <v>Panamá</v>
      </c>
      <c r="C9" s="164"/>
      <c r="D9" s="13" t="s">
        <v>117</v>
      </c>
      <c r="E9" s="164"/>
      <c r="F9" s="14" t="str">
        <f>Q9</f>
        <v>Croacia</v>
      </c>
      <c r="G9" s="165" t="s">
        <v>346</v>
      </c>
      <c r="H9" s="347">
        <v>46196</v>
      </c>
      <c r="I9" s="347"/>
      <c r="J9" s="348">
        <v>0.75</v>
      </c>
      <c r="K9" s="348"/>
      <c r="L9" s="346" t="str">
        <f t="shared" ca="1" si="1"/>
        <v/>
      </c>
      <c r="M9" s="346"/>
      <c r="N9" s="17"/>
      <c r="P9" s="132"/>
      <c r="Q9" s="344" t="s">
        <v>303</v>
      </c>
      <c r="R9" s="344"/>
      <c r="S9" s="132"/>
      <c r="U9" s="214"/>
    </row>
    <row r="10" spans="1:21" ht="14.25" customHeight="1">
      <c r="A10" s="10" t="str">
        <f t="shared" ca="1" si="0"/>
        <v/>
      </c>
      <c r="B10" s="12" t="str">
        <f>Q13</f>
        <v>Panamá</v>
      </c>
      <c r="C10" s="164"/>
      <c r="D10" s="13" t="s">
        <v>117</v>
      </c>
      <c r="E10" s="164"/>
      <c r="F10" s="14" t="str">
        <f>Q7</f>
        <v>Inglaterra</v>
      </c>
      <c r="G10" s="165" t="s">
        <v>341</v>
      </c>
      <c r="H10" s="347">
        <v>46200</v>
      </c>
      <c r="I10" s="347"/>
      <c r="J10" s="348">
        <v>0.66666666666666663</v>
      </c>
      <c r="K10" s="348"/>
      <c r="L10" s="346" t="str">
        <f t="shared" ca="1" si="1"/>
        <v/>
      </c>
      <c r="M10" s="346"/>
      <c r="N10" s="17"/>
      <c r="Q10" s="27"/>
      <c r="R10" s="28"/>
    </row>
    <row r="11" spans="1:21" ht="14.25" customHeight="1">
      <c r="A11" s="10" t="str">
        <f t="shared" ca="1" si="0"/>
        <v/>
      </c>
      <c r="B11" s="12" t="str">
        <f>Q9</f>
        <v>Croacia</v>
      </c>
      <c r="C11" s="164"/>
      <c r="D11" s="13" t="s">
        <v>117</v>
      </c>
      <c r="E11" s="164"/>
      <c r="F11" s="14" t="str">
        <f>Q11</f>
        <v>Ghana</v>
      </c>
      <c r="G11" s="165" t="s">
        <v>355</v>
      </c>
      <c r="H11" s="347">
        <v>46200</v>
      </c>
      <c r="I11" s="347"/>
      <c r="J11" s="348">
        <v>0.66666666666666663</v>
      </c>
      <c r="K11" s="348"/>
      <c r="L11" s="346" t="str">
        <f t="shared" ca="1" si="1"/>
        <v/>
      </c>
      <c r="M11" s="346"/>
      <c r="P11" s="132"/>
      <c r="Q11" s="344" t="s">
        <v>306</v>
      </c>
      <c r="R11" s="344"/>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344" t="s">
        <v>362</v>
      </c>
      <c r="R13" s="344"/>
      <c r="S13" s="132"/>
      <c r="U13" s="214"/>
    </row>
    <row r="14" spans="1:21" ht="13.5" customHeight="1">
      <c r="B14" s="19"/>
      <c r="C14" s="20"/>
      <c r="D14" s="21"/>
      <c r="E14" s="20"/>
      <c r="G14" s="22"/>
      <c r="H14" s="21"/>
      <c r="I14" s="21"/>
      <c r="J14" s="127"/>
      <c r="K14" s="9"/>
      <c r="L14" s="25"/>
      <c r="M14" s="25"/>
      <c r="Q14" s="126"/>
      <c r="R14" s="128"/>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calculoL!F52</f>
        <v>Inglaterra</v>
      </c>
      <c r="H17" s="14">
        <f>calculoL!G52</f>
        <v>0</v>
      </c>
      <c r="I17" s="14">
        <f>calculoL!H52</f>
        <v>0</v>
      </c>
      <c r="J17" s="14">
        <f>calculoL!I52</f>
        <v>0</v>
      </c>
      <c r="K17" s="14">
        <f>calculoL!J52</f>
        <v>0</v>
      </c>
      <c r="L17" s="14">
        <f>calculoL!K52</f>
        <v>0</v>
      </c>
      <c r="M17" s="14">
        <f>calculoL!L52</f>
        <v>0</v>
      </c>
      <c r="N17" s="14">
        <f>L17-M17</f>
        <v>0</v>
      </c>
      <c r="O17" s="14">
        <f>calculoL!M52</f>
        <v>0</v>
      </c>
      <c r="P17" s="29"/>
      <c r="Q17" s="27"/>
      <c r="R17" s="28"/>
      <c r="U17" s="214"/>
    </row>
    <row r="18" spans="1:21">
      <c r="F18" s="45" t="s">
        <v>363</v>
      </c>
      <c r="G18" s="43" t="str">
        <f>calculoL!F53</f>
        <v>Croacia</v>
      </c>
      <c r="H18" s="14">
        <f>calculoL!G53</f>
        <v>0</v>
      </c>
      <c r="I18" s="14">
        <f>calculoL!H53</f>
        <v>0</v>
      </c>
      <c r="J18" s="14">
        <f>calculoL!I53</f>
        <v>0</v>
      </c>
      <c r="K18" s="14">
        <f>calculoL!J53</f>
        <v>0</v>
      </c>
      <c r="L18" s="14">
        <f>calculoL!K53</f>
        <v>0</v>
      </c>
      <c r="M18" s="14">
        <f>calculoL!L53</f>
        <v>0</v>
      </c>
      <c r="N18" s="14">
        <f>L18-M18</f>
        <v>0</v>
      </c>
      <c r="O18" s="14">
        <f>calculoL!M53</f>
        <v>0</v>
      </c>
      <c r="P18" s="29"/>
      <c r="Q18" s="27"/>
      <c r="R18" s="28"/>
      <c r="S18" s="27"/>
    </row>
    <row r="19" spans="1:21">
      <c r="F19" s="27"/>
      <c r="G19" s="43" t="str">
        <f>calculoL!F54</f>
        <v>Ghana</v>
      </c>
      <c r="H19" s="14">
        <f>calculoL!G54</f>
        <v>0</v>
      </c>
      <c r="I19" s="14">
        <f>calculoL!H54</f>
        <v>0</v>
      </c>
      <c r="J19" s="14">
        <f>calculoL!I54</f>
        <v>0</v>
      </c>
      <c r="K19" s="14">
        <f>calculoL!J54</f>
        <v>0</v>
      </c>
      <c r="L19" s="14">
        <f>calculoL!K54</f>
        <v>0</v>
      </c>
      <c r="M19" s="14">
        <f>calculoL!L54</f>
        <v>0</v>
      </c>
      <c r="N19" s="14">
        <f>L19-M19</f>
        <v>0</v>
      </c>
      <c r="O19" s="14">
        <f>calculoL!M54</f>
        <v>0</v>
      </c>
      <c r="P19" s="30"/>
      <c r="Q19" s="27"/>
      <c r="R19" s="28"/>
      <c r="S19" s="27"/>
    </row>
    <row r="20" spans="1:21">
      <c r="F20" s="27"/>
      <c r="G20" s="43" t="str">
        <f>calculoL!F55</f>
        <v>Panamá</v>
      </c>
      <c r="H20" s="14">
        <f>calculoL!G55</f>
        <v>0</v>
      </c>
      <c r="I20" s="14">
        <f>calculoL!H55</f>
        <v>0</v>
      </c>
      <c r="J20" s="14">
        <f>calculoL!I55</f>
        <v>0</v>
      </c>
      <c r="K20" s="14">
        <f>calculoL!J55</f>
        <v>0</v>
      </c>
      <c r="L20" s="14">
        <f>calculoL!K55</f>
        <v>0</v>
      </c>
      <c r="M20" s="14">
        <f>calculoL!L55</f>
        <v>0</v>
      </c>
      <c r="N20" s="14">
        <f>L20-M20</f>
        <v>0</v>
      </c>
      <c r="O20" s="14">
        <f>calculoL!M55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row>
    <row r="26" spans="1:21" hidden="1">
      <c r="B26"/>
      <c r="C26"/>
      <c r="D26"/>
      <c r="E26"/>
      <c r="F26"/>
      <c r="G26"/>
      <c r="H26"/>
      <c r="I26"/>
      <c r="J26"/>
      <c r="K26"/>
      <c r="L26"/>
      <c r="M26"/>
      <c r="N26" s="5"/>
      <c r="O26" s="5"/>
      <c r="P26"/>
      <c r="Q26" s="7"/>
      <c r="R26" s="7">
        <f ca="1">TIME(Q25,R25,0)</f>
        <v>0.6875</v>
      </c>
      <c r="S26" s="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DwKPI+Nf6oVfl/HAIWyk+eOYUT0QYgjHd+q3PhXiA2Aa2CCz4SEETNqnFcTpIT7QLmgKalQhLPQq8ja7wh2w6A==" saltValue="3wgKuJt5r1XdAyLukXtq1w=="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07" priority="8" stopIfTrue="1">
      <formula>IF(OR($L$7="en juego",$L$7="hoy!"),1,0)</formula>
    </cfRule>
  </conditionalFormatting>
  <conditionalFormatting sqref="B8 D8">
    <cfRule type="expression" dxfId="306" priority="10" stopIfTrue="1">
      <formula>IF(OR($L$8="en juego",$L$8="hoy!"),1,0)</formula>
    </cfRule>
  </conditionalFormatting>
  <conditionalFormatting sqref="B9 D9 F9 H9:M9">
    <cfRule type="expression" dxfId="305" priority="11" stopIfTrue="1">
      <formula>IF(OR($L$9="en juego",$L$9="hoy!"),1,0)</formula>
    </cfRule>
  </conditionalFormatting>
  <conditionalFormatting sqref="B10 D10 F10 H10:M10 H11:K11">
    <cfRule type="expression" dxfId="304" priority="12" stopIfTrue="1">
      <formula>IF(OR($L$10="en juego",$L$10="hoy!"),1,0)</formula>
    </cfRule>
  </conditionalFormatting>
  <conditionalFormatting sqref="B11 D11 F11:G11 L11:M11">
    <cfRule type="expression" dxfId="303" priority="13" stopIfTrue="1">
      <formula>IF(OR($L$11="en juego",$L$11="hoy!"),1,0)</formula>
    </cfRule>
  </conditionalFormatting>
  <conditionalFormatting sqref="B6:M6 H7:I7 C7:C11 E7:E11">
    <cfRule type="expression" dxfId="302" priority="9" stopIfTrue="1">
      <formula>IF(OR($L$6="en juego",$L$6="hoy!"),1,0)</formula>
    </cfRule>
  </conditionalFormatting>
  <conditionalFormatting sqref="F17:F18">
    <cfRule type="expression" dxfId="301" priority="1" stopIfTrue="1">
      <formula>IF(AND($H$17=3,$H$18=3,$H$19=3,$H$20=3),1,0)</formula>
    </cfRule>
  </conditionalFormatting>
  <conditionalFormatting sqref="F8:M8">
    <cfRule type="expression" dxfId="300" priority="5" stopIfTrue="1">
      <formula>IF(OR($L$8="en juego",$L$8="hoy!"),1,0)</formula>
    </cfRule>
  </conditionalFormatting>
  <conditionalFormatting sqref="G9">
    <cfRule type="expression" dxfId="299" priority="4" stopIfTrue="1">
      <formula>IF(OR($L$7="en juego",$L$7="hoy!"),1,0)</formula>
    </cfRule>
  </conditionalFormatting>
  <conditionalFormatting sqref="G10">
    <cfRule type="expression" dxfId="298" priority="3" stopIfTrue="1">
      <formula>IF(OR($L$6="en juego",$L$6="hoy!"),1,0)</formula>
    </cfRule>
  </conditionalFormatting>
  <conditionalFormatting sqref="G17:O18">
    <cfRule type="expression" dxfId="297" priority="7" stopIfTrue="1">
      <formula>IF(AND($H$17=3,$H$18=3,$H$19=3,$H$20=3),1,0)</formula>
    </cfRule>
  </conditionalFormatting>
  <dataValidations count="1">
    <dataValidation type="whole" allowBlank="1" showErrorMessage="1" errorTitle="Dato no válido" error="Ingrese sólo un número entero_x000d_entre 0 y 99." sqref="C6:C11 E6:E11" xr:uid="{3032D427-1E57-254F-B2BF-72E19DB82534}">
      <formula1>0</formula1>
      <formula2>99</formula2>
    </dataValidation>
  </dataValidations>
  <hyperlinks>
    <hyperlink ref="Q28:R28" location="Portada!A1" display="Menu Principal" xr:uid="{BF399ABC-9CDD-2547-88A5-161110768B89}"/>
    <hyperlink ref="Q28" location="Portada!c5" display="Menu Principal" xr:uid="{2127C054-C931-AA4D-B865-71F1FC6454D5}"/>
    <hyperlink ref="R28" location="Portada!c5" display="Portada!c5" xr:uid="{A68DF713-9530-544B-949F-CDA6B91535D8}"/>
  </hyperlinks>
  <pageMargins left="0.75" right="0.75" top="1" bottom="1" header="0" footer="0"/>
  <pageSetup paperSize="9" scale="70" orientation="portrait" horizontalDpi="300" verticalDpi="300"/>
  <ignoredErrors>
    <ignoredError sqref="F7 F10 B8" 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C77E-4D63-E645-8676-948BD8171E3F}">
  <dimension ref="A1:AF102"/>
  <sheetViews>
    <sheetView showGridLines="0" showRowColHeaders="0" zoomScale="130" zoomScaleNormal="130" workbookViewId="0">
      <selection activeCell="O47" sqref="O47"/>
    </sheetView>
  </sheetViews>
  <sheetFormatPr baseColWidth="10" defaultRowHeight="13"/>
  <cols>
    <col min="1" max="1" width="10.83203125" style="4"/>
    <col min="2" max="2" width="16.6640625" style="4" customWidth="1"/>
    <col min="3" max="3" width="13.6640625" style="4" customWidth="1"/>
    <col min="4" max="4" width="18.1640625" style="4" customWidth="1"/>
    <col min="5" max="5" width="12.5" style="4" hidden="1" customWidth="1"/>
    <col min="6" max="6" width="11.33203125" style="4" hidden="1" customWidth="1"/>
    <col min="7" max="8" width="4.6640625" style="4" hidden="1" customWidth="1"/>
    <col min="9" max="9" width="6.6640625" style="4" hidden="1" customWidth="1"/>
    <col min="10" max="11" width="4.6640625" style="4" hidden="1" customWidth="1"/>
    <col min="12" max="12" width="6.83203125" style="4" hidden="1" customWidth="1"/>
    <col min="13" max="13" width="8.33203125" style="4" customWidth="1"/>
    <col min="14" max="14" width="9.83203125" style="21" customWidth="1"/>
    <col min="15" max="15" width="13" style="4" customWidth="1"/>
    <col min="16" max="20" width="4.5" style="4" bestFit="1" customWidth="1"/>
    <col min="21" max="21" width="6.6640625" style="4" bestFit="1" customWidth="1"/>
    <col min="22" max="22" width="3.83203125" style="4" bestFit="1" customWidth="1"/>
    <col min="23" max="23" width="4.5" style="4" bestFit="1" customWidth="1"/>
    <col min="24" max="24" width="4.5" style="4" hidden="1" customWidth="1"/>
    <col min="25" max="25" width="12.5" style="4" hidden="1" customWidth="1"/>
    <col min="26" max="26" width="11.83203125" style="4" hidden="1" customWidth="1"/>
    <col min="27" max="16384" width="10.83203125" style="4"/>
  </cols>
  <sheetData>
    <row r="1" spans="1:32" s="212" customFormat="1" ht="35" customHeight="1">
      <c r="A1" s="349" t="s">
        <v>399</v>
      </c>
      <c r="B1" s="349"/>
      <c r="C1" s="349"/>
      <c r="D1" s="349"/>
      <c r="E1" s="349"/>
      <c r="F1" s="349"/>
      <c r="G1" s="349"/>
      <c r="H1" s="349"/>
      <c r="I1" s="349"/>
      <c r="J1" s="349"/>
      <c r="K1" s="349"/>
      <c r="L1" s="349"/>
      <c r="M1" s="349"/>
      <c r="N1" s="349"/>
      <c r="O1" s="349"/>
      <c r="P1" s="349"/>
      <c r="Q1" s="349"/>
      <c r="R1" s="349"/>
      <c r="S1" s="349"/>
      <c r="T1" s="211"/>
    </row>
    <row r="2" spans="1:32" s="212" customFormat="1" ht="35" customHeight="1">
      <c r="A2" s="349"/>
      <c r="B2" s="349"/>
      <c r="C2" s="349"/>
      <c r="D2" s="349"/>
      <c r="E2" s="349"/>
      <c r="F2" s="349"/>
      <c r="G2" s="349"/>
      <c r="H2" s="349"/>
      <c r="I2" s="349"/>
      <c r="J2" s="349"/>
      <c r="K2" s="349"/>
      <c r="L2" s="349"/>
      <c r="M2" s="349"/>
      <c r="N2" s="349"/>
      <c r="O2" s="349"/>
      <c r="P2" s="349"/>
      <c r="Q2" s="349"/>
      <c r="R2" s="349"/>
      <c r="S2" s="349"/>
      <c r="T2" s="213"/>
    </row>
    <row r="3" spans="1:32" ht="35" customHeight="1">
      <c r="AA3" s="343" t="s">
        <v>182</v>
      </c>
      <c r="AB3" s="343"/>
    </row>
    <row r="4" spans="1:32" hidden="1">
      <c r="N4" s="247" t="s">
        <v>370</v>
      </c>
      <c r="O4" s="245" t="s">
        <v>369</v>
      </c>
      <c r="P4" s="245" t="s">
        <v>191</v>
      </c>
      <c r="Q4" s="245" t="s">
        <v>192</v>
      </c>
      <c r="R4" s="245" t="s">
        <v>193</v>
      </c>
      <c r="S4" s="245" t="s">
        <v>194</v>
      </c>
      <c r="T4" s="245" t="s">
        <v>195</v>
      </c>
      <c r="U4" s="245" t="s">
        <v>196</v>
      </c>
      <c r="V4" s="245" t="s">
        <v>197</v>
      </c>
      <c r="W4" s="245" t="s">
        <v>198</v>
      </c>
      <c r="X4" s="246">
        <v>1</v>
      </c>
      <c r="Y4" s="246">
        <v>2</v>
      </c>
      <c r="Z4" s="246">
        <v>3</v>
      </c>
      <c r="AA4" s="246">
        <v>4</v>
      </c>
      <c r="AB4" s="246">
        <v>5</v>
      </c>
      <c r="AC4" s="246">
        <v>6</v>
      </c>
      <c r="AD4" s="246">
        <v>7</v>
      </c>
      <c r="AE4" s="246">
        <v>8</v>
      </c>
      <c r="AF4" s="246"/>
    </row>
    <row r="5" spans="1:32" hidden="1">
      <c r="N5" s="21" t="s">
        <v>153</v>
      </c>
      <c r="O5" s="4" t="str">
        <f>'- A -'!G19</f>
        <v>Corea del Sur</v>
      </c>
      <c r="P5" s="4">
        <f>'- A -'!H19</f>
        <v>0</v>
      </c>
      <c r="Q5" s="4">
        <f>'- A -'!I19</f>
        <v>0</v>
      </c>
      <c r="R5" s="4">
        <f>'- A -'!J19</f>
        <v>0</v>
      </c>
      <c r="S5" s="4">
        <f>'- A -'!K19</f>
        <v>0</v>
      </c>
      <c r="T5" s="4">
        <f>'- A -'!L19</f>
        <v>0</v>
      </c>
      <c r="U5" s="4">
        <f>'- A -'!M19</f>
        <v>0</v>
      </c>
      <c r="V5" s="4">
        <f>'- A -'!N19</f>
        <v>0</v>
      </c>
      <c r="W5" s="4">
        <f>'- A -'!O19</f>
        <v>0</v>
      </c>
      <c r="X5" s="246" t="s">
        <v>387</v>
      </c>
      <c r="Y5" s="246"/>
      <c r="Z5" s="246"/>
      <c r="AA5" s="246"/>
      <c r="AB5" s="246"/>
      <c r="AC5" s="246" t="s">
        <v>387</v>
      </c>
      <c r="AD5" s="246"/>
      <c r="AE5" s="246"/>
      <c r="AF5" s="246">
        <f>COUNTA(X5:AE5)</f>
        <v>2</v>
      </c>
    </row>
    <row r="6" spans="1:32" hidden="1">
      <c r="N6" s="21" t="s">
        <v>154</v>
      </c>
      <c r="O6" s="4" t="str">
        <f>'- B -'!G19</f>
        <v>Qatar</v>
      </c>
      <c r="P6" s="4">
        <f>'- B -'!H19</f>
        <v>0</v>
      </c>
      <c r="Q6" s="4">
        <f>'- B -'!I19</f>
        <v>0</v>
      </c>
      <c r="R6" s="4">
        <f>'- B -'!J19</f>
        <v>0</v>
      </c>
      <c r="S6" s="4">
        <f>'- B -'!K19</f>
        <v>0</v>
      </c>
      <c r="T6" s="4">
        <f>'- B -'!L19</f>
        <v>0</v>
      </c>
      <c r="U6" s="4">
        <f>'- B -'!M19</f>
        <v>0</v>
      </c>
      <c r="V6" s="4">
        <f>'- B -'!N19</f>
        <v>0</v>
      </c>
      <c r="W6" s="4">
        <f>'- B -'!O19</f>
        <v>0</v>
      </c>
      <c r="X6" s="246" t="s">
        <v>387</v>
      </c>
      <c r="Y6" s="246"/>
      <c r="Z6" s="246"/>
      <c r="AA6" s="246"/>
      <c r="AB6" s="246" t="s">
        <v>387</v>
      </c>
      <c r="AC6" s="246"/>
      <c r="AD6" s="246"/>
      <c r="AE6" s="246"/>
      <c r="AF6" s="246">
        <f t="shared" ref="AF6:AF16" si="0">COUNTA(X6:AE6)</f>
        <v>2</v>
      </c>
    </row>
    <row r="7" spans="1:32" hidden="1">
      <c r="N7" s="21" t="s">
        <v>155</v>
      </c>
      <c r="O7" s="4" t="str">
        <f>'- C -'!G19</f>
        <v>Haiti</v>
      </c>
      <c r="P7" s="4">
        <f>'- C -'!H19</f>
        <v>0</v>
      </c>
      <c r="Q7" s="4">
        <f>'- C -'!I19</f>
        <v>0</v>
      </c>
      <c r="R7" s="4">
        <f>'- C -'!J19</f>
        <v>0</v>
      </c>
      <c r="S7" s="4">
        <f>'- C -'!K19</f>
        <v>0</v>
      </c>
      <c r="T7" s="4">
        <f>'- C -'!L19</f>
        <v>0</v>
      </c>
      <c r="U7" s="4">
        <f>'- C -'!M19</f>
        <v>0</v>
      </c>
      <c r="V7" s="4">
        <f>'- C -'!N19</f>
        <v>0</v>
      </c>
      <c r="W7" s="4">
        <f>'- C -'!O19</f>
        <v>0</v>
      </c>
      <c r="X7" s="246" t="s">
        <v>387</v>
      </c>
      <c r="Y7" s="246" t="s">
        <v>387</v>
      </c>
      <c r="Z7" s="246" t="s">
        <v>387</v>
      </c>
      <c r="AA7" s="246"/>
      <c r="AB7" s="246"/>
      <c r="AC7" s="246"/>
      <c r="AD7" s="246"/>
      <c r="AE7" s="246"/>
      <c r="AF7" s="246">
        <f t="shared" si="0"/>
        <v>3</v>
      </c>
    </row>
    <row r="8" spans="1:32" hidden="1">
      <c r="N8" s="21" t="s">
        <v>156</v>
      </c>
      <c r="O8" s="4" t="str">
        <f>'- D -'!G19</f>
        <v>Australia</v>
      </c>
      <c r="P8" s="4">
        <f>'- D -'!H19</f>
        <v>0</v>
      </c>
      <c r="Q8" s="4">
        <f>'- D -'!I19</f>
        <v>0</v>
      </c>
      <c r="R8" s="4">
        <f>'- D -'!J19</f>
        <v>0</v>
      </c>
      <c r="S8" s="4">
        <f>'- D -'!K19</f>
        <v>0</v>
      </c>
      <c r="T8" s="4">
        <f>'- D -'!L19</f>
        <v>0</v>
      </c>
      <c r="U8" s="4">
        <f>'- D -'!M19</f>
        <v>0</v>
      </c>
      <c r="V8" s="4">
        <f>'- D -'!N19</f>
        <v>0</v>
      </c>
      <c r="W8" s="4">
        <f>'- D -'!O19</f>
        <v>0</v>
      </c>
      <c r="X8" s="246" t="s">
        <v>387</v>
      </c>
      <c r="Y8" s="246" t="s">
        <v>387</v>
      </c>
      <c r="Z8" s="246"/>
      <c r="AA8" s="246"/>
      <c r="AB8" s="246"/>
      <c r="AC8" s="246"/>
      <c r="AD8" s="246"/>
      <c r="AE8" s="246" t="s">
        <v>387</v>
      </c>
      <c r="AF8" s="246">
        <f t="shared" si="0"/>
        <v>3</v>
      </c>
    </row>
    <row r="9" spans="1:32" hidden="1">
      <c r="N9" s="21" t="s">
        <v>193</v>
      </c>
      <c r="O9" s="4" t="str">
        <f>'- E -'!G19</f>
        <v>Costa de Marfil</v>
      </c>
      <c r="P9" s="4">
        <f>'- E -'!H19</f>
        <v>0</v>
      </c>
      <c r="Q9" s="4">
        <f>'- E -'!I19</f>
        <v>0</v>
      </c>
      <c r="R9" s="4">
        <f>'- E -'!J19</f>
        <v>0</v>
      </c>
      <c r="S9" s="4">
        <f>'- E -'!K19</f>
        <v>0</v>
      </c>
      <c r="T9" s="4">
        <f>'- E -'!L19</f>
        <v>0</v>
      </c>
      <c r="U9" s="4">
        <f>'- E -'!M19</f>
        <v>0</v>
      </c>
      <c r="V9" s="4">
        <f>'- E -'!N19</f>
        <v>0</v>
      </c>
      <c r="W9" s="4">
        <f>'- E -'!O19</f>
        <v>0</v>
      </c>
      <c r="X9" s="246"/>
      <c r="Y9" s="246"/>
      <c r="Z9" s="246" t="s">
        <v>387</v>
      </c>
      <c r="AA9" s="246" t="s">
        <v>387</v>
      </c>
      <c r="AB9" s="246" t="s">
        <v>387</v>
      </c>
      <c r="AC9" s="246" t="s">
        <v>387</v>
      </c>
      <c r="AD9" s="246" t="s">
        <v>387</v>
      </c>
      <c r="AE9" s="246" t="s">
        <v>387</v>
      </c>
      <c r="AF9" s="246">
        <f t="shared" si="0"/>
        <v>6</v>
      </c>
    </row>
    <row r="10" spans="1:32" hidden="1">
      <c r="N10" s="21" t="s">
        <v>161</v>
      </c>
      <c r="O10" s="4" t="str">
        <f>'- F -'!G19</f>
        <v>Sweden</v>
      </c>
      <c r="P10" s="4">
        <f>'- F -'!H19</f>
        <v>0</v>
      </c>
      <c r="Q10" s="4">
        <f>'- F -'!I19</f>
        <v>0</v>
      </c>
      <c r="R10" s="4">
        <f>'- F -'!J19</f>
        <v>0</v>
      </c>
      <c r="S10" s="4">
        <f>'- F -'!K19</f>
        <v>0</v>
      </c>
      <c r="T10" s="4">
        <f>'- F -'!L19</f>
        <v>0</v>
      </c>
      <c r="U10" s="4">
        <f>'- F -'!M19</f>
        <v>0</v>
      </c>
      <c r="V10" s="4">
        <f>'- F -'!N19</f>
        <v>0</v>
      </c>
      <c r="W10" s="4">
        <f>'- F -'!O19</f>
        <v>0</v>
      </c>
      <c r="X10" s="246" t="s">
        <v>387</v>
      </c>
      <c r="Y10" s="246" t="s">
        <v>387</v>
      </c>
      <c r="Z10" s="246" t="s">
        <v>387</v>
      </c>
      <c r="AA10" s="246"/>
      <c r="AB10" s="246" t="s">
        <v>387</v>
      </c>
      <c r="AC10" s="246"/>
      <c r="AD10" s="246" t="s">
        <v>387</v>
      </c>
      <c r="AE10" s="246"/>
      <c r="AF10" s="246">
        <f t="shared" si="0"/>
        <v>5</v>
      </c>
    </row>
    <row r="11" spans="1:32" hidden="1">
      <c r="N11" s="21" t="s">
        <v>192</v>
      </c>
      <c r="O11" s="4" t="str">
        <f>'- G -'!G19</f>
        <v>irán</v>
      </c>
      <c r="P11" s="4">
        <f>'- G -'!H19</f>
        <v>0</v>
      </c>
      <c r="Q11" s="4">
        <f>'- G -'!I19</f>
        <v>0</v>
      </c>
      <c r="R11" s="4">
        <f>'- G -'!J19</f>
        <v>0</v>
      </c>
      <c r="S11" s="4">
        <f>'- G -'!K19</f>
        <v>0</v>
      </c>
      <c r="T11" s="4">
        <f>'- G -'!L19</f>
        <v>0</v>
      </c>
      <c r="U11" s="4">
        <f>'- G -'!M19</f>
        <v>0</v>
      </c>
      <c r="V11" s="4">
        <f>'- G -'!N19</f>
        <v>0</v>
      </c>
      <c r="W11" s="4">
        <f>'- G -'!O19</f>
        <v>0</v>
      </c>
      <c r="X11" s="246"/>
      <c r="Y11" s="246" t="s">
        <v>387</v>
      </c>
      <c r="Z11" s="246"/>
      <c r="AA11" s="246"/>
      <c r="AB11" s="246"/>
      <c r="AC11" s="246"/>
      <c r="AD11" s="246" t="s">
        <v>387</v>
      </c>
      <c r="AE11" s="246"/>
      <c r="AF11" s="246">
        <f t="shared" si="0"/>
        <v>2</v>
      </c>
    </row>
    <row r="12" spans="1:32" hidden="1">
      <c r="N12" s="21" t="s">
        <v>79</v>
      </c>
      <c r="O12" s="4" t="str">
        <f>'- H -'!G19</f>
        <v>Arabia Saudita</v>
      </c>
      <c r="P12" s="4">
        <f>'- H -'!H19</f>
        <v>0</v>
      </c>
      <c r="Q12" s="4">
        <f>'- H -'!I19</f>
        <v>0</v>
      </c>
      <c r="R12" s="4">
        <f>'- H -'!J19</f>
        <v>0</v>
      </c>
      <c r="S12" s="4">
        <f>'- H -'!K19</f>
        <v>0</v>
      </c>
      <c r="T12" s="4">
        <f>'- H -'!L19</f>
        <v>0</v>
      </c>
      <c r="U12" s="4">
        <f>'- H -'!M19</f>
        <v>0</v>
      </c>
      <c r="V12" s="4">
        <f>'- H -'!N19</f>
        <v>0</v>
      </c>
      <c r="W12" s="4">
        <f>'- H -'!O19</f>
        <v>0</v>
      </c>
      <c r="X12" s="246"/>
      <c r="Y12" s="246" t="s">
        <v>387</v>
      </c>
      <c r="Z12" s="246" t="s">
        <v>387</v>
      </c>
      <c r="AA12" s="246" t="s">
        <v>387</v>
      </c>
      <c r="AB12" s="246"/>
      <c r="AC12" s="246" t="s">
        <v>387</v>
      </c>
      <c r="AD12" s="246"/>
      <c r="AE12" s="246"/>
      <c r="AF12" s="246">
        <f t="shared" si="0"/>
        <v>4</v>
      </c>
    </row>
    <row r="13" spans="1:32" hidden="1">
      <c r="N13" s="21" t="s">
        <v>366</v>
      </c>
      <c r="O13" s="4" t="str">
        <f>'- I -'!G19</f>
        <v>Iraq</v>
      </c>
      <c r="P13" s="4">
        <f>'- I -'!H19</f>
        <v>0</v>
      </c>
      <c r="Q13" s="4">
        <f>'- I -'!I19</f>
        <v>0</v>
      </c>
      <c r="R13" s="4">
        <f>'- I -'!J19</f>
        <v>0</v>
      </c>
      <c r="S13" s="4">
        <f>'- I -'!K19</f>
        <v>0</v>
      </c>
      <c r="T13" s="4">
        <f>'- I -'!L19</f>
        <v>0</v>
      </c>
      <c r="U13" s="4">
        <f>'- I -'!M19</f>
        <v>0</v>
      </c>
      <c r="V13" s="4">
        <f>'- I -'!N19</f>
        <v>0</v>
      </c>
      <c r="W13" s="4">
        <f>'- I -'!O19</f>
        <v>0</v>
      </c>
      <c r="X13" s="246"/>
      <c r="Y13" s="246"/>
      <c r="Z13" s="246" t="s">
        <v>387</v>
      </c>
      <c r="AA13" s="246" t="s">
        <v>387</v>
      </c>
      <c r="AB13" s="246" t="s">
        <v>387</v>
      </c>
      <c r="AC13" s="246" t="s">
        <v>387</v>
      </c>
      <c r="AD13" s="246" t="s">
        <v>387</v>
      </c>
      <c r="AE13" s="246" t="s">
        <v>387</v>
      </c>
      <c r="AF13" s="246">
        <f t="shared" si="0"/>
        <v>6</v>
      </c>
    </row>
    <row r="14" spans="1:32" hidden="1">
      <c r="N14" s="21" t="s">
        <v>191</v>
      </c>
      <c r="O14" s="4" t="str">
        <f>'- J -'!G19</f>
        <v>Austria</v>
      </c>
      <c r="P14" s="4">
        <f>'- J -'!H19</f>
        <v>0</v>
      </c>
      <c r="Q14" s="4">
        <f>'- J -'!I19</f>
        <v>0</v>
      </c>
      <c r="R14" s="4">
        <f>'- J -'!J19</f>
        <v>0</v>
      </c>
      <c r="S14" s="4">
        <f>'- J -'!K19</f>
        <v>0</v>
      </c>
      <c r="T14" s="4">
        <f>'- J -'!L19</f>
        <v>0</v>
      </c>
      <c r="U14" s="4">
        <f>'- J -'!M19</f>
        <v>0</v>
      </c>
      <c r="V14" s="4">
        <f>'- J -'!N19</f>
        <v>0</v>
      </c>
      <c r="W14" s="4">
        <f>'- J -'!O19</f>
        <v>0</v>
      </c>
      <c r="X14" s="246"/>
      <c r="Y14" s="246"/>
      <c r="Z14" s="246"/>
      <c r="AA14" s="246" t="s">
        <v>387</v>
      </c>
      <c r="AB14" s="246" t="s">
        <v>387</v>
      </c>
      <c r="AC14" s="246" t="s">
        <v>387</v>
      </c>
      <c r="AD14" s="246" t="s">
        <v>387</v>
      </c>
      <c r="AE14" s="246" t="s">
        <v>387</v>
      </c>
      <c r="AF14" s="246">
        <f t="shared" si="0"/>
        <v>5</v>
      </c>
    </row>
    <row r="15" spans="1:32" hidden="1">
      <c r="N15" s="21" t="s">
        <v>367</v>
      </c>
      <c r="O15" s="4" t="str">
        <f>'- K -'!G19</f>
        <v>Uzbekistan</v>
      </c>
      <c r="P15" s="4">
        <f>'- K -'!H19</f>
        <v>0</v>
      </c>
      <c r="Q15" s="4">
        <f>'- K -'!I19</f>
        <v>0</v>
      </c>
      <c r="R15" s="4">
        <f>'- K -'!J19</f>
        <v>0</v>
      </c>
      <c r="S15" s="4">
        <f>'- K -'!K19</f>
        <v>0</v>
      </c>
      <c r="T15" s="4">
        <f>'- K -'!L19</f>
        <v>0</v>
      </c>
      <c r="U15" s="4">
        <f>'- K -'!M19</f>
        <v>0</v>
      </c>
      <c r="V15" s="4">
        <f>'- K -'!N19</f>
        <v>0</v>
      </c>
      <c r="W15" s="4">
        <f>'- K -'!O19</f>
        <v>0</v>
      </c>
      <c r="X15" s="246"/>
      <c r="Y15" s="246"/>
      <c r="Z15" s="246"/>
      <c r="AA15" s="246" t="s">
        <v>387</v>
      </c>
      <c r="AB15" s="246"/>
      <c r="AC15" s="246"/>
      <c r="AD15" s="246"/>
      <c r="AE15" s="246"/>
      <c r="AF15" s="246">
        <f t="shared" si="0"/>
        <v>1</v>
      </c>
    </row>
    <row r="16" spans="1:32" hidden="1">
      <c r="N16" s="21" t="s">
        <v>368</v>
      </c>
      <c r="O16" s="4" t="str">
        <f>'- L -'!G19</f>
        <v>Ghana</v>
      </c>
      <c r="P16" s="4">
        <f>'- L -'!H19</f>
        <v>0</v>
      </c>
      <c r="Q16" s="4">
        <f>'- L -'!I19</f>
        <v>0</v>
      </c>
      <c r="R16" s="4">
        <f>'- L -'!J19</f>
        <v>0</v>
      </c>
      <c r="S16" s="4">
        <f>'- L -'!K19</f>
        <v>0</v>
      </c>
      <c r="T16" s="4">
        <f>'- L -'!L19</f>
        <v>0</v>
      </c>
      <c r="U16" s="4">
        <f>'- L -'!M19</f>
        <v>0</v>
      </c>
      <c r="V16" s="4">
        <f>'- L -'!N19</f>
        <v>0</v>
      </c>
      <c r="W16" s="4">
        <f>'- L -'!O19</f>
        <v>0</v>
      </c>
      <c r="X16" s="246"/>
      <c r="Y16" s="246"/>
      <c r="Z16" s="246"/>
      <c r="AA16" s="246"/>
      <c r="AB16" s="246"/>
      <c r="AC16" s="246"/>
      <c r="AD16" s="246"/>
      <c r="AE16" s="246" t="s">
        <v>387</v>
      </c>
      <c r="AF16" s="246">
        <f t="shared" si="0"/>
        <v>1</v>
      </c>
    </row>
    <row r="17" spans="3:23" hidden="1"/>
    <row r="18" spans="3:23" hidden="1"/>
    <row r="19" spans="3:23" hidden="1"/>
    <row r="21" spans="3:23">
      <c r="C21" s="246" t="s">
        <v>390</v>
      </c>
      <c r="D21" s="246" t="s">
        <v>389</v>
      </c>
      <c r="M21" s="247" t="s">
        <v>388</v>
      </c>
      <c r="N21" s="247" t="s">
        <v>370</v>
      </c>
      <c r="O21" s="247" t="s">
        <v>369</v>
      </c>
      <c r="P21" s="247" t="s">
        <v>191</v>
      </c>
      <c r="Q21" s="247" t="s">
        <v>192</v>
      </c>
      <c r="R21" s="247" t="s">
        <v>193</v>
      </c>
      <c r="S21" s="247" t="s">
        <v>194</v>
      </c>
      <c r="T21" s="247" t="s">
        <v>195</v>
      </c>
      <c r="U21" s="247" t="s">
        <v>196</v>
      </c>
      <c r="V21" s="247" t="s">
        <v>197</v>
      </c>
      <c r="W21" s="247" t="s">
        <v>198</v>
      </c>
    </row>
    <row r="22" spans="3:23">
      <c r="C22" s="246"/>
      <c r="D22" s="246"/>
      <c r="M22" s="245">
        <v>1</v>
      </c>
      <c r="N22" s="247" t="str" cm="1">
        <f t="array" ref="N22:W33">_xlfn.SORTBY(Grupo,CRITERIO1,-1,CRITERIO2,-1,CRITERIO3,-1)</f>
        <v>A</v>
      </c>
      <c r="O22" s="245" t="str">
        <v>Corea del Sur</v>
      </c>
      <c r="P22" s="247">
        <v>0</v>
      </c>
      <c r="Q22" s="247">
        <v>0</v>
      </c>
      <c r="R22" s="247">
        <v>0</v>
      </c>
      <c r="S22" s="247">
        <v>0</v>
      </c>
      <c r="T22" s="247">
        <v>0</v>
      </c>
      <c r="U22" s="247">
        <v>0</v>
      </c>
      <c r="V22" s="247">
        <v>0</v>
      </c>
      <c r="W22" s="247">
        <v>0</v>
      </c>
    </row>
    <row r="23" spans="3:23">
      <c r="C23" s="246"/>
      <c r="D23" s="246"/>
      <c r="M23" s="245">
        <v>2</v>
      </c>
      <c r="N23" s="247" t="str">
        <v>B</v>
      </c>
      <c r="O23" s="245" t="str">
        <v>Qatar</v>
      </c>
      <c r="P23" s="247">
        <v>0</v>
      </c>
      <c r="Q23" s="247">
        <v>0</v>
      </c>
      <c r="R23" s="247">
        <v>0</v>
      </c>
      <c r="S23" s="247">
        <v>0</v>
      </c>
      <c r="T23" s="247">
        <v>0</v>
      </c>
      <c r="U23" s="247">
        <v>0</v>
      </c>
      <c r="V23" s="247">
        <v>0</v>
      </c>
      <c r="W23" s="247">
        <v>0</v>
      </c>
    </row>
    <row r="24" spans="3:23">
      <c r="C24" s="246"/>
      <c r="D24" s="246"/>
      <c r="M24" s="245">
        <v>3</v>
      </c>
      <c r="N24" s="247" t="str">
        <v>C</v>
      </c>
      <c r="O24" s="245" t="str">
        <v>Haiti</v>
      </c>
      <c r="P24" s="247">
        <v>0</v>
      </c>
      <c r="Q24" s="247">
        <v>0</v>
      </c>
      <c r="R24" s="247">
        <v>0</v>
      </c>
      <c r="S24" s="247">
        <v>0</v>
      </c>
      <c r="T24" s="247">
        <v>0</v>
      </c>
      <c r="U24" s="247">
        <v>0</v>
      </c>
      <c r="V24" s="247">
        <v>0</v>
      </c>
      <c r="W24" s="247">
        <v>0</v>
      </c>
    </row>
    <row r="25" spans="3:23">
      <c r="C25" s="246"/>
      <c r="D25" s="246"/>
      <c r="M25" s="245">
        <v>4</v>
      </c>
      <c r="N25" s="247" t="str">
        <v>D</v>
      </c>
      <c r="O25" s="245" t="str">
        <v>Australia</v>
      </c>
      <c r="P25" s="247">
        <v>0</v>
      </c>
      <c r="Q25" s="247">
        <v>0</v>
      </c>
      <c r="R25" s="247">
        <v>0</v>
      </c>
      <c r="S25" s="247">
        <v>0</v>
      </c>
      <c r="T25" s="247">
        <v>0</v>
      </c>
      <c r="U25" s="247">
        <v>0</v>
      </c>
      <c r="V25" s="247">
        <v>0</v>
      </c>
      <c r="W25" s="247">
        <v>0</v>
      </c>
    </row>
    <row r="26" spans="3:23">
      <c r="C26" s="246"/>
      <c r="D26" s="246"/>
      <c r="M26" s="245">
        <v>5</v>
      </c>
      <c r="N26" s="247" t="str">
        <v>E</v>
      </c>
      <c r="O26" s="245" t="str">
        <v>Costa de Marfil</v>
      </c>
      <c r="P26" s="247">
        <v>0</v>
      </c>
      <c r="Q26" s="247">
        <v>0</v>
      </c>
      <c r="R26" s="247">
        <v>0</v>
      </c>
      <c r="S26" s="247">
        <v>0</v>
      </c>
      <c r="T26" s="247">
        <v>0</v>
      </c>
      <c r="U26" s="247">
        <v>0</v>
      </c>
      <c r="V26" s="247">
        <v>0</v>
      </c>
      <c r="W26" s="247">
        <v>0</v>
      </c>
    </row>
    <row r="27" spans="3:23">
      <c r="C27" s="246"/>
      <c r="D27" s="246"/>
      <c r="M27" s="245">
        <v>6</v>
      </c>
      <c r="N27" s="247" t="str">
        <v>F</v>
      </c>
      <c r="O27" s="245" t="str">
        <v>Sweden</v>
      </c>
      <c r="P27" s="247">
        <v>0</v>
      </c>
      <c r="Q27" s="247">
        <v>0</v>
      </c>
      <c r="R27" s="247">
        <v>0</v>
      </c>
      <c r="S27" s="247">
        <v>0</v>
      </c>
      <c r="T27" s="247">
        <v>0</v>
      </c>
      <c r="U27" s="247">
        <v>0</v>
      </c>
      <c r="V27" s="247">
        <v>0</v>
      </c>
      <c r="W27" s="247">
        <v>0</v>
      </c>
    </row>
    <row r="28" spans="3:23">
      <c r="C28" s="246"/>
      <c r="D28" s="246"/>
      <c r="M28" s="245">
        <v>7</v>
      </c>
      <c r="N28" s="247" t="str">
        <v>G</v>
      </c>
      <c r="O28" s="245" t="str">
        <v>irán</v>
      </c>
      <c r="P28" s="247">
        <v>0</v>
      </c>
      <c r="Q28" s="247">
        <v>0</v>
      </c>
      <c r="R28" s="247">
        <v>0</v>
      </c>
      <c r="S28" s="247">
        <v>0</v>
      </c>
      <c r="T28" s="247">
        <v>0</v>
      </c>
      <c r="U28" s="247">
        <v>0</v>
      </c>
      <c r="V28" s="247">
        <v>0</v>
      </c>
      <c r="W28" s="247">
        <v>0</v>
      </c>
    </row>
    <row r="29" spans="3:23">
      <c r="C29" s="246"/>
      <c r="D29" s="246"/>
      <c r="M29" s="245">
        <v>8</v>
      </c>
      <c r="N29" s="247" t="str">
        <v>H</v>
      </c>
      <c r="O29" s="245" t="str">
        <v>Arabia Saudita</v>
      </c>
      <c r="P29" s="247">
        <v>0</v>
      </c>
      <c r="Q29" s="247">
        <v>0</v>
      </c>
      <c r="R29" s="247">
        <v>0</v>
      </c>
      <c r="S29" s="247">
        <v>0</v>
      </c>
      <c r="T29" s="247">
        <v>0</v>
      </c>
      <c r="U29" s="247">
        <v>0</v>
      </c>
      <c r="V29" s="247">
        <v>0</v>
      </c>
      <c r="W29" s="247">
        <v>0</v>
      </c>
    </row>
    <row r="30" spans="3:23">
      <c r="C30" s="246" t="str">
        <f>N30</f>
        <v>I</v>
      </c>
      <c r="D30" s="246" t="str">
        <f>O30</f>
        <v>Iraq</v>
      </c>
      <c r="M30" s="4">
        <v>9</v>
      </c>
      <c r="N30" s="21" t="str">
        <v>I</v>
      </c>
      <c r="O30" s="4" t="str">
        <v>Iraq</v>
      </c>
      <c r="P30" s="21">
        <v>0</v>
      </c>
      <c r="Q30" s="21">
        <v>0</v>
      </c>
      <c r="R30" s="21">
        <v>0</v>
      </c>
      <c r="S30" s="21">
        <v>0</v>
      </c>
      <c r="T30" s="21">
        <v>0</v>
      </c>
      <c r="U30" s="21">
        <v>0</v>
      </c>
      <c r="V30" s="21">
        <v>0</v>
      </c>
      <c r="W30" s="21">
        <v>0</v>
      </c>
    </row>
    <row r="31" spans="3:23">
      <c r="C31" s="246" t="str">
        <f t="shared" ref="C31:C33" si="1">N31</f>
        <v>J</v>
      </c>
      <c r="D31" s="246" t="str">
        <f t="shared" ref="D31:D33" si="2">O31</f>
        <v>Austria</v>
      </c>
      <c r="M31" s="4">
        <v>10</v>
      </c>
      <c r="N31" s="21" t="str">
        <v>J</v>
      </c>
      <c r="O31" s="4" t="str">
        <v>Austria</v>
      </c>
      <c r="P31" s="21">
        <v>0</v>
      </c>
      <c r="Q31" s="21">
        <v>0</v>
      </c>
      <c r="R31" s="21">
        <v>0</v>
      </c>
      <c r="S31" s="21">
        <v>0</v>
      </c>
      <c r="T31" s="21">
        <v>0</v>
      </c>
      <c r="U31" s="21">
        <v>0</v>
      </c>
      <c r="V31" s="21">
        <v>0</v>
      </c>
      <c r="W31" s="21">
        <v>0</v>
      </c>
    </row>
    <row r="32" spans="3:23">
      <c r="C32" s="246" t="str">
        <f t="shared" si="1"/>
        <v>K</v>
      </c>
      <c r="D32" s="246" t="str">
        <f t="shared" si="2"/>
        <v>Uzbekistan</v>
      </c>
      <c r="M32" s="4">
        <v>11</v>
      </c>
      <c r="N32" s="21" t="str">
        <v>K</v>
      </c>
      <c r="O32" s="4" t="str">
        <v>Uzbekistan</v>
      </c>
      <c r="P32" s="21">
        <v>0</v>
      </c>
      <c r="Q32" s="21">
        <v>0</v>
      </c>
      <c r="R32" s="21">
        <v>0</v>
      </c>
      <c r="S32" s="21">
        <v>0</v>
      </c>
      <c r="T32" s="21">
        <v>0</v>
      </c>
      <c r="U32" s="21">
        <v>0</v>
      </c>
      <c r="V32" s="21">
        <v>0</v>
      </c>
      <c r="W32" s="21">
        <v>0</v>
      </c>
    </row>
    <row r="33" spans="2:23" ht="14" customHeight="1">
      <c r="C33" s="246" t="str">
        <f t="shared" si="1"/>
        <v>L</v>
      </c>
      <c r="D33" s="246" t="str">
        <f t="shared" si="2"/>
        <v>Ghana</v>
      </c>
      <c r="M33" s="4">
        <v>12</v>
      </c>
      <c r="N33" s="21" t="str">
        <v>L</v>
      </c>
      <c r="O33" s="4" t="str">
        <v>Ghana</v>
      </c>
      <c r="P33" s="21">
        <v>0</v>
      </c>
      <c r="Q33" s="21">
        <v>0</v>
      </c>
      <c r="R33" s="21">
        <v>0</v>
      </c>
      <c r="S33" s="21">
        <v>0</v>
      </c>
      <c r="T33" s="21">
        <v>0</v>
      </c>
      <c r="U33" s="21">
        <v>0</v>
      </c>
      <c r="V33" s="21">
        <v>0</v>
      </c>
      <c r="W33" s="21">
        <v>0</v>
      </c>
    </row>
    <row r="34" spans="2:23" hidden="1"/>
    <row r="35" spans="2:23" hidden="1"/>
    <row r="36" spans="2:23" hidden="1"/>
    <row r="37" spans="2:23" hidden="1"/>
    <row r="38" spans="2:23" hidden="1">
      <c r="E38" s="4" t="s">
        <v>387</v>
      </c>
      <c r="F38" s="4" t="s">
        <v>398</v>
      </c>
    </row>
    <row r="39" spans="2:23" hidden="1">
      <c r="B39" s="4" t="s">
        <v>371</v>
      </c>
      <c r="C39" s="4" t="s">
        <v>379</v>
      </c>
      <c r="D39" s="4" t="s">
        <v>389</v>
      </c>
      <c r="E39" s="4">
        <v>1</v>
      </c>
      <c r="F39" s="4">
        <f>B49</f>
        <v>0</v>
      </c>
      <c r="I39" s="4" t="b">
        <f>COUNTIF($F$39:$F$46, F39) = 1</f>
        <v>0</v>
      </c>
      <c r="J39" s="4">
        <f>IF(F39="",0,IF(F39=0,0,1))</f>
        <v>0</v>
      </c>
      <c r="O39" s="4" t="str">
        <f>IF(I39=TRUE,F39,"")</f>
        <v/>
      </c>
    </row>
    <row r="40" spans="2:23" hidden="1">
      <c r="B40" s="4" t="s">
        <v>372</v>
      </c>
      <c r="C40" s="4" t="s">
        <v>380</v>
      </c>
      <c r="D40" s="4" t="str">
        <f>VLOOKUP(9,M30:O33,3,FALSE)</f>
        <v>Iraq</v>
      </c>
      <c r="E40" s="4">
        <v>2</v>
      </c>
      <c r="F40" s="4">
        <f>B56</f>
        <v>0</v>
      </c>
      <c r="I40" s="4" t="b">
        <f t="shared" ref="I40:I46" si="3">COUNTIF($F$39:$F$46, F40) = 1</f>
        <v>0</v>
      </c>
      <c r="J40" s="4">
        <f t="shared" ref="J40:J46" si="4">IF(F40="",0,IF(F40=0,0,1))</f>
        <v>0</v>
      </c>
      <c r="O40" s="4" t="str">
        <f t="shared" ref="O40:O46" si="5">IF(I40=TRUE,F40,"")</f>
        <v/>
      </c>
    </row>
    <row r="41" spans="2:23" hidden="1">
      <c r="B41" s="4" t="s">
        <v>373</v>
      </c>
      <c r="C41" s="4" t="s">
        <v>381</v>
      </c>
      <c r="D41" s="4" t="str">
        <f>VLOOKUP(10,M30:O33,3,FALSE)</f>
        <v>Austria</v>
      </c>
      <c r="E41" s="4">
        <v>3</v>
      </c>
      <c r="F41" s="4">
        <f>B63</f>
        <v>0</v>
      </c>
      <c r="I41" s="4" t="b">
        <f t="shared" si="3"/>
        <v>0</v>
      </c>
      <c r="J41" s="4">
        <f t="shared" si="4"/>
        <v>0</v>
      </c>
      <c r="O41" s="4" t="str">
        <f t="shared" si="5"/>
        <v/>
      </c>
    </row>
    <row r="42" spans="2:23" hidden="1">
      <c r="B42" s="4" t="s">
        <v>374</v>
      </c>
      <c r="C42" s="4" t="s">
        <v>382</v>
      </c>
      <c r="D42" s="4" t="str">
        <f>VLOOKUP(11,M30:O33,3,FALSE)</f>
        <v>Uzbekistan</v>
      </c>
      <c r="E42" s="4">
        <v>4</v>
      </c>
      <c r="F42" s="4">
        <f>B70</f>
        <v>0</v>
      </c>
      <c r="I42" s="4" t="b">
        <f t="shared" si="3"/>
        <v>0</v>
      </c>
      <c r="J42" s="4">
        <f t="shared" si="4"/>
        <v>0</v>
      </c>
      <c r="O42" s="4" t="str">
        <f t="shared" si="5"/>
        <v/>
      </c>
    </row>
    <row r="43" spans="2:23" hidden="1">
      <c r="B43" s="4" t="s">
        <v>375</v>
      </c>
      <c r="C43" s="4" t="s">
        <v>384</v>
      </c>
      <c r="D43" s="4" t="str">
        <f>VLOOKUP(12,M30:O33,3,FALSE)</f>
        <v>Ghana</v>
      </c>
      <c r="E43" s="4">
        <v>5</v>
      </c>
      <c r="F43" s="4">
        <f>B77</f>
        <v>0</v>
      </c>
      <c r="I43" s="4" t="b">
        <f t="shared" si="3"/>
        <v>0</v>
      </c>
      <c r="J43" s="4">
        <f t="shared" si="4"/>
        <v>0</v>
      </c>
      <c r="O43" s="4" t="str">
        <f t="shared" si="5"/>
        <v/>
      </c>
    </row>
    <row r="44" spans="2:23" hidden="1">
      <c r="B44" s="4" t="s">
        <v>376</v>
      </c>
      <c r="C44" s="4" t="s">
        <v>383</v>
      </c>
      <c r="E44" s="4">
        <v>6</v>
      </c>
      <c r="F44" s="4">
        <f>B84</f>
        <v>0</v>
      </c>
      <c r="I44" s="4" t="b">
        <f t="shared" si="3"/>
        <v>0</v>
      </c>
      <c r="J44" s="4">
        <f t="shared" si="4"/>
        <v>0</v>
      </c>
      <c r="O44" s="4" t="str">
        <f t="shared" si="5"/>
        <v/>
      </c>
    </row>
    <row r="45" spans="2:23" hidden="1">
      <c r="B45" s="4" t="s">
        <v>377</v>
      </c>
      <c r="C45" s="4" t="s">
        <v>385</v>
      </c>
      <c r="E45" s="4">
        <v>7</v>
      </c>
      <c r="F45" s="4">
        <f>B91</f>
        <v>0</v>
      </c>
      <c r="I45" s="4" t="b">
        <f t="shared" si="3"/>
        <v>0</v>
      </c>
      <c r="J45" s="4">
        <f t="shared" si="4"/>
        <v>0</v>
      </c>
      <c r="O45" s="4" t="str">
        <f t="shared" si="5"/>
        <v/>
      </c>
    </row>
    <row r="46" spans="2:23" hidden="1">
      <c r="B46" s="4" t="s">
        <v>378</v>
      </c>
      <c r="C46" s="4" t="s">
        <v>386</v>
      </c>
      <c r="E46" s="4">
        <v>8</v>
      </c>
      <c r="F46" s="4">
        <f>B98</f>
        <v>0</v>
      </c>
      <c r="I46" s="4" t="b">
        <f t="shared" si="3"/>
        <v>0</v>
      </c>
      <c r="J46" s="4">
        <f t="shared" si="4"/>
        <v>0</v>
      </c>
      <c r="O46" s="4" t="str">
        <f t="shared" si="5"/>
        <v/>
      </c>
    </row>
    <row r="47" spans="2:23" ht="59" customHeight="1"/>
    <row r="48" spans="2:23">
      <c r="B48" s="4" t="s">
        <v>371</v>
      </c>
      <c r="C48" s="4" t="s">
        <v>379</v>
      </c>
      <c r="D48" s="4" t="s">
        <v>369</v>
      </c>
      <c r="E48" s="4" t="s">
        <v>191</v>
      </c>
      <c r="F48" s="4" t="s">
        <v>192</v>
      </c>
      <c r="G48" s="4" t="s">
        <v>193</v>
      </c>
      <c r="H48" s="4" t="s">
        <v>194</v>
      </c>
      <c r="I48" s="4" t="s">
        <v>195</v>
      </c>
      <c r="J48" s="4" t="s">
        <v>196</v>
      </c>
      <c r="K48" s="4" t="s">
        <v>197</v>
      </c>
      <c r="L48" s="4" t="s">
        <v>198</v>
      </c>
      <c r="M48" s="247" t="str">
        <f>C48</f>
        <v>#ABCDF</v>
      </c>
      <c r="N48" s="247" t="s">
        <v>390</v>
      </c>
      <c r="O48" s="247" t="s">
        <v>369</v>
      </c>
      <c r="P48" s="247" t="s">
        <v>191</v>
      </c>
      <c r="Q48" s="247" t="s">
        <v>192</v>
      </c>
      <c r="R48" s="247" t="s">
        <v>193</v>
      </c>
      <c r="S48" s="247" t="s">
        <v>194</v>
      </c>
      <c r="T48" s="247" t="s">
        <v>195</v>
      </c>
      <c r="U48" s="247" t="s">
        <v>196</v>
      </c>
      <c r="V48" s="247" t="s">
        <v>197</v>
      </c>
      <c r="W48" s="247" t="s">
        <v>198</v>
      </c>
    </row>
    <row r="49" spans="2:26" ht="13" customHeight="1">
      <c r="B49" s="248"/>
      <c r="C49" s="4" t="s">
        <v>153</v>
      </c>
      <c r="D49" s="4" t="str">
        <f>VLOOKUP(C49,N4:W16,2,FALSE)</f>
        <v>Corea del Sur</v>
      </c>
      <c r="E49" s="4">
        <f>VLOOKUP(C49,CUADRO_TERCEROS,3,FALSE)</f>
        <v>0</v>
      </c>
      <c r="F49" s="4">
        <f>VLOOKUP(C49,N4:W16,4,FALSE)</f>
        <v>0</v>
      </c>
      <c r="G49" s="4">
        <f>VLOOKUP(C49,N4:W16,5,FALSE)</f>
        <v>0</v>
      </c>
      <c r="H49" s="4">
        <f>VLOOKUP(C49,N4:W16,6,FALSE)</f>
        <v>0</v>
      </c>
      <c r="I49" s="4">
        <f>VLOOKUP(C49,N4:W16,7,FALSE)</f>
        <v>0</v>
      </c>
      <c r="J49" s="4">
        <f>VLOOKUP(C49,N4:W16,8,FALSE)</f>
        <v>0</v>
      </c>
      <c r="K49" s="4">
        <f>I49-J49</f>
        <v>0</v>
      </c>
      <c r="L49" s="4">
        <f>VLOOKUP(C49,N4:W16,10,FALSE)</f>
        <v>0</v>
      </c>
      <c r="M49" s="246" t="str">
        <f>IF(D49=D40,"ELIMINADO",IF(D49=D41,"ELIMINADO",IF(D49=D42,"ELIMINADO",IF(D49=D43,"ELIMINADO","CLASIFICADO"))))</f>
        <v>CLASIFICADO</v>
      </c>
      <c r="N49" s="247" t="str" cm="1">
        <f t="array" ref="N49:W53">_xlfn.SORTBY(THIRD1,L49:L53,-1,K49:K53,-1,I49:I53,1)</f>
        <v>A</v>
      </c>
      <c r="O49" s="245" t="str">
        <v>Corea del Sur</v>
      </c>
      <c r="P49" s="247">
        <v>0</v>
      </c>
      <c r="Q49" s="247">
        <v>0</v>
      </c>
      <c r="R49" s="247">
        <v>0</v>
      </c>
      <c r="S49" s="247">
        <v>0</v>
      </c>
      <c r="T49" s="247">
        <v>0</v>
      </c>
      <c r="U49" s="247">
        <v>0</v>
      </c>
      <c r="V49" s="247">
        <v>0</v>
      </c>
      <c r="W49" s="247">
        <v>0</v>
      </c>
      <c r="X49" s="4" t="str">
        <f>N49</f>
        <v>A</v>
      </c>
      <c r="Y49" s="4" t="str">
        <f>VLOOKUP(X49,$C$49:$M$53,11,FALSE)</f>
        <v>CLASIFICADO</v>
      </c>
      <c r="Z49" s="4" t="str">
        <f>IF(Y49="ELIMINADO","",O49)</f>
        <v>Corea del Sur</v>
      </c>
    </row>
    <row r="50" spans="2:26" ht="13" customHeight="1">
      <c r="B50" s="249" t="str">
        <f>IF(_TER1="","",IF(I39=TRUE,"","Repeated Data"))</f>
        <v/>
      </c>
      <c r="C50" s="4" t="s">
        <v>154</v>
      </c>
      <c r="D50" s="4" t="str">
        <f>VLOOKUP(C50,N4:W16,2,FALSE)</f>
        <v>Qatar</v>
      </c>
      <c r="E50" s="4">
        <f>VLOOKUP(C50,N4:W16,3,FALSE)</f>
        <v>0</v>
      </c>
      <c r="F50" s="4">
        <f>VLOOKUP(C50,N4:W16,4,FALSE)</f>
        <v>0</v>
      </c>
      <c r="G50" s="4">
        <f>VLOOKUP(C50,N4:W16,5,FALSE)</f>
        <v>0</v>
      </c>
      <c r="H50" s="4">
        <f>VLOOKUP(C50,N4:W16,6,FALSE)</f>
        <v>0</v>
      </c>
      <c r="I50" s="4">
        <f>VLOOKUP(C50,N4:W16,7,FALSE)</f>
        <v>0</v>
      </c>
      <c r="J50" s="4">
        <f>VLOOKUP(C50,N4:W16,8,FALSE)</f>
        <v>0</v>
      </c>
      <c r="K50" s="4">
        <f>I50-J50</f>
        <v>0</v>
      </c>
      <c r="L50" s="4">
        <f>VLOOKUP(C50,N4:W16,10,FALSE)</f>
        <v>0</v>
      </c>
      <c r="M50" s="246" t="str">
        <f>IF(D50=D40,"ELIMINADO",IF(D50=D41,"ELIMINADO",IF(D50=D42,"ELIMINADO",IF(D50=D43,"ELIMINADO","CLASIFICADO"))))</f>
        <v>CLASIFICADO</v>
      </c>
      <c r="N50" s="247" t="str">
        <v>B</v>
      </c>
      <c r="O50" s="245" t="str">
        <v>Qatar</v>
      </c>
      <c r="P50" s="247">
        <v>0</v>
      </c>
      <c r="Q50" s="247">
        <v>0</v>
      </c>
      <c r="R50" s="247">
        <v>0</v>
      </c>
      <c r="S50" s="247">
        <v>0</v>
      </c>
      <c r="T50" s="247">
        <v>0</v>
      </c>
      <c r="U50" s="247">
        <v>0</v>
      </c>
      <c r="V50" s="247">
        <v>0</v>
      </c>
      <c r="W50" s="247">
        <v>0</v>
      </c>
      <c r="X50" s="4" t="str">
        <f t="shared" ref="X50:X53" si="6">N50</f>
        <v>B</v>
      </c>
      <c r="Y50" s="4" t="str">
        <f t="shared" ref="Y50:Y53" si="7">VLOOKUP(X50,$C$49:$M$53,11,FALSE)</f>
        <v>CLASIFICADO</v>
      </c>
      <c r="Z50" s="4" t="str">
        <f>IF(Y50="ELIMINADO","",O50)</f>
        <v>Qatar</v>
      </c>
    </row>
    <row r="51" spans="2:26" ht="14" customHeight="1">
      <c r="C51" s="4" t="s">
        <v>155</v>
      </c>
      <c r="D51" s="4" t="str">
        <f>VLOOKUP(C51,N4:W16,2,FALSE)</f>
        <v>Haiti</v>
      </c>
      <c r="E51" s="4">
        <f>VLOOKUP(C51,N4:W16,3,FALSE)</f>
        <v>0</v>
      </c>
      <c r="F51" s="4">
        <f>VLOOKUP(C51,N4:W16,4,FALSE)</f>
        <v>0</v>
      </c>
      <c r="G51" s="4">
        <f>VLOOKUP(C51,N4:W16,5,FALSE)</f>
        <v>0</v>
      </c>
      <c r="H51" s="4">
        <f>VLOOKUP(C51,N4:W16,6,FALSE)</f>
        <v>0</v>
      </c>
      <c r="I51" s="4">
        <f>VLOOKUP(C51,N4:W16,7,FALSE)</f>
        <v>0</v>
      </c>
      <c r="J51" s="4">
        <f>VLOOKUP(C51,N4:W16,8,FALSE)</f>
        <v>0</v>
      </c>
      <c r="K51" s="4">
        <f>I51-J51</f>
        <v>0</v>
      </c>
      <c r="L51" s="4">
        <f>VLOOKUP(C51,N4:W16,10,FALSE)</f>
        <v>0</v>
      </c>
      <c r="M51" s="246" t="str">
        <f>IF(D51=D40,"ELIMINADO",IF(D51=D41,"ELIMINADO",IF(D51=D42,"ELIMINADO",IF(D51=D43,"ELIMINADO","CLASIFICADO"))))</f>
        <v>CLASIFICADO</v>
      </c>
      <c r="N51" s="247" t="str">
        <v>C</v>
      </c>
      <c r="O51" s="245" t="str">
        <v>Haiti</v>
      </c>
      <c r="P51" s="247">
        <v>0</v>
      </c>
      <c r="Q51" s="247">
        <v>0</v>
      </c>
      <c r="R51" s="247">
        <v>0</v>
      </c>
      <c r="S51" s="247">
        <v>0</v>
      </c>
      <c r="T51" s="247">
        <v>0</v>
      </c>
      <c r="U51" s="247">
        <v>0</v>
      </c>
      <c r="V51" s="247">
        <v>0</v>
      </c>
      <c r="W51" s="247">
        <v>0</v>
      </c>
      <c r="X51" s="4" t="str">
        <f t="shared" si="6"/>
        <v>C</v>
      </c>
      <c r="Y51" s="4" t="str">
        <f t="shared" si="7"/>
        <v>CLASIFICADO</v>
      </c>
      <c r="Z51" s="4" t="str">
        <f t="shared" ref="Z51:Z53" si="8">IF(Y51="ELIMINADO","",O51)</f>
        <v>Haiti</v>
      </c>
    </row>
    <row r="52" spans="2:26">
      <c r="C52" s="4" t="s">
        <v>156</v>
      </c>
      <c r="D52" s="4" t="str">
        <f>VLOOKUP(C52,N4:W16,2,FALSE)</f>
        <v>Australia</v>
      </c>
      <c r="E52" s="4">
        <f>VLOOKUP(C52,N4:W16,3,FALSE)</f>
        <v>0</v>
      </c>
      <c r="F52" s="4">
        <f>VLOOKUP(C52,N4:W16,4,FALSE)</f>
        <v>0</v>
      </c>
      <c r="G52" s="4">
        <f>VLOOKUP(C52,N4:W16,5,FALSE)</f>
        <v>0</v>
      </c>
      <c r="H52" s="4">
        <f>VLOOKUP(C52,N4:W16,6,FALSE)</f>
        <v>0</v>
      </c>
      <c r="I52" s="4">
        <f>VLOOKUP(C52,N4:W16,7,FALSE)</f>
        <v>0</v>
      </c>
      <c r="J52" s="4">
        <f>VLOOKUP(C52,N4:W16,8,FALSE)</f>
        <v>0</v>
      </c>
      <c r="K52" s="4">
        <f>I52-J52</f>
        <v>0</v>
      </c>
      <c r="L52" s="4">
        <f>VLOOKUP(C52,N4:W16,10,FALSE)</f>
        <v>0</v>
      </c>
      <c r="M52" s="246" t="str">
        <f>IF(D52=D40,"ELIMINADO",IF(D52=D41,"ELIMINADO",IF(D52=D42,"ELIMINADO",IF(D52=D43,"ELIMINADO","CLASIFICADO"))))</f>
        <v>CLASIFICADO</v>
      </c>
      <c r="N52" s="247" t="str">
        <v>D</v>
      </c>
      <c r="O52" s="245" t="str">
        <v>Australia</v>
      </c>
      <c r="P52" s="247">
        <v>0</v>
      </c>
      <c r="Q52" s="247">
        <v>0</v>
      </c>
      <c r="R52" s="247">
        <v>0</v>
      </c>
      <c r="S52" s="247">
        <v>0</v>
      </c>
      <c r="T52" s="247">
        <v>0</v>
      </c>
      <c r="U52" s="247">
        <v>0</v>
      </c>
      <c r="V52" s="247">
        <v>0</v>
      </c>
      <c r="W52" s="247">
        <v>0</v>
      </c>
      <c r="X52" s="4" t="str">
        <f t="shared" si="6"/>
        <v>D</v>
      </c>
      <c r="Y52" s="4" t="str">
        <f t="shared" si="7"/>
        <v>CLASIFICADO</v>
      </c>
      <c r="Z52" s="4" t="str">
        <f t="shared" si="8"/>
        <v>Australia</v>
      </c>
    </row>
    <row r="53" spans="2:26">
      <c r="C53" s="4" t="s">
        <v>161</v>
      </c>
      <c r="D53" s="4" t="str">
        <f>VLOOKUP(C53,N4:W16,2,FALSE)</f>
        <v>Sweden</v>
      </c>
      <c r="E53" s="4">
        <f>VLOOKUP(C53,N4:W16,3,FALSE)</f>
        <v>0</v>
      </c>
      <c r="F53" s="4">
        <f>VLOOKUP(C53,N4:W16,4,FALSE)</f>
        <v>0</v>
      </c>
      <c r="G53" s="4">
        <f>VLOOKUP(C53,N4:W16,5,FALSE)</f>
        <v>0</v>
      </c>
      <c r="H53" s="4">
        <f>VLOOKUP(C53,N4:W16,6,FALSE)</f>
        <v>0</v>
      </c>
      <c r="I53" s="4">
        <f>VLOOKUP(C53,N4:W16,7,FALSE)</f>
        <v>0</v>
      </c>
      <c r="J53" s="4">
        <f>VLOOKUP(C53,N4:W16,8,FALSE)</f>
        <v>0</v>
      </c>
      <c r="K53" s="4">
        <f>I53-J53</f>
        <v>0</v>
      </c>
      <c r="L53" s="4">
        <f>VLOOKUP(C53,N4:W16,10,FALSE)</f>
        <v>0</v>
      </c>
      <c r="M53" s="246" t="str">
        <f>IF(D53=D40,"ELIMINADO",IF(D53=D41,"ELIMINADO",IF(D53=D42,"ELIMINADO",IF(D53=D43,"ELIMINADO","CLASIFICADO"))))</f>
        <v>CLASIFICADO</v>
      </c>
      <c r="N53" s="247" t="str">
        <v>F</v>
      </c>
      <c r="O53" s="245" t="str">
        <v>Sweden</v>
      </c>
      <c r="P53" s="247">
        <v>0</v>
      </c>
      <c r="Q53" s="247">
        <v>0</v>
      </c>
      <c r="R53" s="247">
        <v>0</v>
      </c>
      <c r="S53" s="247">
        <v>0</v>
      </c>
      <c r="T53" s="247">
        <v>0</v>
      </c>
      <c r="U53" s="247">
        <v>0</v>
      </c>
      <c r="V53" s="247">
        <v>0</v>
      </c>
      <c r="W53" s="247">
        <v>0</v>
      </c>
      <c r="X53" s="4" t="str">
        <f t="shared" si="6"/>
        <v>F</v>
      </c>
      <c r="Y53" s="4" t="str">
        <f t="shared" si="7"/>
        <v>CLASIFICADO</v>
      </c>
      <c r="Z53" s="4" t="str">
        <f t="shared" si="8"/>
        <v>Sweden</v>
      </c>
    </row>
    <row r="54" spans="2:26">
      <c r="M54" s="246"/>
    </row>
    <row r="55" spans="2:26">
      <c r="B55" s="4" t="s">
        <v>372</v>
      </c>
      <c r="C55" s="4" t="s">
        <v>380</v>
      </c>
      <c r="D55" s="4" t="s">
        <v>369</v>
      </c>
      <c r="E55" s="4" t="s">
        <v>191</v>
      </c>
      <c r="F55" s="4" t="s">
        <v>192</v>
      </c>
      <c r="G55" s="4" t="s">
        <v>193</v>
      </c>
      <c r="H55" s="4" t="s">
        <v>194</v>
      </c>
      <c r="I55" s="4" t="s">
        <v>195</v>
      </c>
      <c r="J55" s="4" t="s">
        <v>196</v>
      </c>
      <c r="K55" s="4" t="s">
        <v>197</v>
      </c>
      <c r="L55" s="4" t="s">
        <v>198</v>
      </c>
      <c r="M55" s="247" t="str">
        <f>C55</f>
        <v>#CDFGH</v>
      </c>
      <c r="N55" s="247" t="s">
        <v>390</v>
      </c>
      <c r="O55" s="247" t="s">
        <v>369</v>
      </c>
      <c r="P55" s="247" t="s">
        <v>191</v>
      </c>
      <c r="Q55" s="247" t="s">
        <v>192</v>
      </c>
      <c r="R55" s="247" t="s">
        <v>193</v>
      </c>
      <c r="S55" s="247" t="s">
        <v>194</v>
      </c>
      <c r="T55" s="247" t="s">
        <v>195</v>
      </c>
      <c r="U55" s="247" t="s">
        <v>196</v>
      </c>
      <c r="V55" s="247" t="s">
        <v>197</v>
      </c>
      <c r="W55" s="247" t="s">
        <v>198</v>
      </c>
    </row>
    <row r="56" spans="2:26">
      <c r="B56" s="164"/>
      <c r="C56" s="4" t="s">
        <v>155</v>
      </c>
      <c r="D56" s="4" t="str">
        <f>VLOOKUP($C56,CUADRO_TERCEROS,2,FALSE)</f>
        <v>Haiti</v>
      </c>
      <c r="E56" s="4">
        <f>VLOOKUP($C56,CUADRO_TERCEROS,3,FALSE)</f>
        <v>0</v>
      </c>
      <c r="F56" s="4">
        <f>VLOOKUP($C56,CUADRO_TERCEROS,4,FALSE)</f>
        <v>0</v>
      </c>
      <c r="G56" s="4">
        <f>VLOOKUP($C56,CUADRO_TERCEROS,5,FALSE)</f>
        <v>0</v>
      </c>
      <c r="H56" s="4">
        <f>VLOOKUP($C56,CUADRO_TERCEROS,6,FALSE)</f>
        <v>0</v>
      </c>
      <c r="I56" s="4">
        <f>VLOOKUP($C56,CUADRO_TERCEROS,7,FALSE)</f>
        <v>0</v>
      </c>
      <c r="J56" s="4">
        <f>VLOOKUP($C56,CUADRO_TERCEROS,8,FALSE)</f>
        <v>0</v>
      </c>
      <c r="K56" s="4">
        <f>VLOOKUP($C56,CUADRO_TERCEROS,9,FALSE)</f>
        <v>0</v>
      </c>
      <c r="L56" s="4">
        <f>VLOOKUP($C56,CUADRO_TERCEROS,10,FALSE)</f>
        <v>0</v>
      </c>
      <c r="M56" s="246" t="str">
        <f>IF(D56=D40,"ELIMINADO",IF(D56=D41,"ELIMINADO",IF(D56=D42,"ELIMINADO",IF(D56=D43,"ELIMINADO","CLASIFICADO"))))</f>
        <v>CLASIFICADO</v>
      </c>
      <c r="N56" s="247" t="str" cm="1">
        <f t="array" ref="N56:W60">_xlfn.SORTBY(THIRD2,L56:L60,-1,K56:K60,-1,I56:I60,1)</f>
        <v>C</v>
      </c>
      <c r="O56" s="245" t="str">
        <v>Haiti</v>
      </c>
      <c r="P56" s="247">
        <v>0</v>
      </c>
      <c r="Q56" s="247">
        <v>0</v>
      </c>
      <c r="R56" s="247">
        <v>0</v>
      </c>
      <c r="S56" s="247">
        <v>0</v>
      </c>
      <c r="T56" s="247">
        <v>0</v>
      </c>
      <c r="U56" s="247">
        <v>0</v>
      </c>
      <c r="V56" s="247">
        <v>0</v>
      </c>
      <c r="W56" s="247">
        <v>0</v>
      </c>
      <c r="X56" s="4" t="str">
        <f>N56</f>
        <v>C</v>
      </c>
      <c r="Y56" s="4" t="str">
        <f>VLOOKUP(X56,$C$56:$M$60,11,FALSE)</f>
        <v>CLASIFICADO</v>
      </c>
      <c r="Z56" s="4" t="str">
        <f t="shared" ref="Z56:Z60" si="9">IF(Y56="ELIMINADO","",O56)</f>
        <v>Haiti</v>
      </c>
    </row>
    <row r="57" spans="2:26" ht="16">
      <c r="B57" s="249" t="str">
        <f>IF(_TER2="","",IF(I40=TRUE,"","Repeated Data"))</f>
        <v/>
      </c>
      <c r="C57" s="4" t="s">
        <v>156</v>
      </c>
      <c r="D57" s="4" t="str">
        <f>VLOOKUP($C57,CUADRO_TERCEROS,2,FALSE)</f>
        <v>Australia</v>
      </c>
      <c r="E57" s="4">
        <f>VLOOKUP($C57,CUADRO_TERCEROS,3,FALSE)</f>
        <v>0</v>
      </c>
      <c r="F57" s="4">
        <f>VLOOKUP($C57,CUADRO_TERCEROS,4,FALSE)</f>
        <v>0</v>
      </c>
      <c r="G57" s="4">
        <f>VLOOKUP($C57,CUADRO_TERCEROS,5,FALSE)</f>
        <v>0</v>
      </c>
      <c r="H57" s="4">
        <f>VLOOKUP($C57,CUADRO_TERCEROS,6,FALSE)</f>
        <v>0</v>
      </c>
      <c r="I57" s="4">
        <f>VLOOKUP($C57,CUADRO_TERCEROS,7,FALSE)</f>
        <v>0</v>
      </c>
      <c r="J57" s="4">
        <f>VLOOKUP($C57,CUADRO_TERCEROS,8,FALSE)</f>
        <v>0</v>
      </c>
      <c r="K57" s="4">
        <f>VLOOKUP($C57,CUADRO_TERCEROS,9,FALSE)</f>
        <v>0</v>
      </c>
      <c r="L57" s="4">
        <f>VLOOKUP($C57,CUADRO_TERCEROS,10,FALSE)</f>
        <v>0</v>
      </c>
      <c r="M57" s="246" t="str">
        <f>IF(D57=D40,"ELIMINADO",IF(D57=D41,"ELIMINADO",IF(D57=D42,"ELIMINADO",IF(D57=D43,"ELIMINADO","CLASIFICADO"))))</f>
        <v>CLASIFICADO</v>
      </c>
      <c r="N57" s="247" t="str">
        <v>D</v>
      </c>
      <c r="O57" s="245" t="str">
        <v>Australia</v>
      </c>
      <c r="P57" s="247">
        <v>0</v>
      </c>
      <c r="Q57" s="247">
        <v>0</v>
      </c>
      <c r="R57" s="247">
        <v>0</v>
      </c>
      <c r="S57" s="247">
        <v>0</v>
      </c>
      <c r="T57" s="247">
        <v>0</v>
      </c>
      <c r="U57" s="247">
        <v>0</v>
      </c>
      <c r="V57" s="247">
        <v>0</v>
      </c>
      <c r="W57" s="247">
        <v>0</v>
      </c>
      <c r="X57" s="4" t="str">
        <f t="shared" ref="X57:X60" si="10">N57</f>
        <v>D</v>
      </c>
      <c r="Y57" s="4" t="str">
        <f>VLOOKUP(X57,$C$56:$M$60,11,FALSE)</f>
        <v>CLASIFICADO</v>
      </c>
      <c r="Z57" s="4" t="str">
        <f t="shared" si="9"/>
        <v>Australia</v>
      </c>
    </row>
    <row r="58" spans="2:26">
      <c r="C58" s="4" t="s">
        <v>161</v>
      </c>
      <c r="D58" s="4" t="str">
        <f>VLOOKUP($C58,CUADRO_TERCEROS,2,FALSE)</f>
        <v>Sweden</v>
      </c>
      <c r="E58" s="4">
        <f>VLOOKUP($C58,CUADRO_TERCEROS,3,FALSE)</f>
        <v>0</v>
      </c>
      <c r="F58" s="4">
        <f>VLOOKUP($C58,CUADRO_TERCEROS,4,FALSE)</f>
        <v>0</v>
      </c>
      <c r="G58" s="4">
        <f>VLOOKUP($C58,CUADRO_TERCEROS,5,FALSE)</f>
        <v>0</v>
      </c>
      <c r="H58" s="4">
        <f>VLOOKUP($C58,CUADRO_TERCEROS,6,FALSE)</f>
        <v>0</v>
      </c>
      <c r="I58" s="4">
        <f>VLOOKUP($C58,CUADRO_TERCEROS,7,FALSE)</f>
        <v>0</v>
      </c>
      <c r="J58" s="4">
        <f>VLOOKUP($C58,CUADRO_TERCEROS,8,FALSE)</f>
        <v>0</v>
      </c>
      <c r="K58" s="4">
        <f>VLOOKUP($C58,CUADRO_TERCEROS,9,FALSE)</f>
        <v>0</v>
      </c>
      <c r="L58" s="4">
        <f>VLOOKUP($C58,CUADRO_TERCEROS,10,FALSE)</f>
        <v>0</v>
      </c>
      <c r="M58" s="246" t="str">
        <f>IF(D58=D40,"ELIMINADO",IF(D58=D41,"ELIMINADO",IF(D58=D42,"ELIMINADO",IF(D58=D43,"ELIMINADO","CLASIFICADO"))))</f>
        <v>CLASIFICADO</v>
      </c>
      <c r="N58" s="247" t="str">
        <v>F</v>
      </c>
      <c r="O58" s="245" t="str">
        <v>Sweden</v>
      </c>
      <c r="P58" s="247">
        <v>0</v>
      </c>
      <c r="Q58" s="247">
        <v>0</v>
      </c>
      <c r="R58" s="247">
        <v>0</v>
      </c>
      <c r="S58" s="247">
        <v>0</v>
      </c>
      <c r="T58" s="247">
        <v>0</v>
      </c>
      <c r="U58" s="247">
        <v>0</v>
      </c>
      <c r="V58" s="247">
        <v>0</v>
      </c>
      <c r="W58" s="247">
        <v>0</v>
      </c>
      <c r="X58" s="4" t="str">
        <f t="shared" si="10"/>
        <v>F</v>
      </c>
      <c r="Y58" s="4" t="str">
        <f>VLOOKUP(X58,$C$56:$M$60,11,FALSE)</f>
        <v>CLASIFICADO</v>
      </c>
      <c r="Z58" s="4" t="str">
        <f t="shared" si="9"/>
        <v>Sweden</v>
      </c>
    </row>
    <row r="59" spans="2:26">
      <c r="C59" s="4" t="s">
        <v>192</v>
      </c>
      <c r="D59" s="4" t="str">
        <f>VLOOKUP($C59,CUADRO_TERCEROS,2,FALSE)</f>
        <v>irán</v>
      </c>
      <c r="E59" s="4">
        <f>VLOOKUP($C59,CUADRO_TERCEROS,3,FALSE)</f>
        <v>0</v>
      </c>
      <c r="F59" s="4">
        <f>VLOOKUP($C59,CUADRO_TERCEROS,4,FALSE)</f>
        <v>0</v>
      </c>
      <c r="G59" s="4">
        <f>VLOOKUP($C59,CUADRO_TERCEROS,5,FALSE)</f>
        <v>0</v>
      </c>
      <c r="H59" s="4">
        <f>VLOOKUP($C59,CUADRO_TERCEROS,6,FALSE)</f>
        <v>0</v>
      </c>
      <c r="I59" s="4">
        <f>VLOOKUP($C59,CUADRO_TERCEROS,7,FALSE)</f>
        <v>0</v>
      </c>
      <c r="J59" s="4">
        <f>VLOOKUP($C59,CUADRO_TERCEROS,8,FALSE)</f>
        <v>0</v>
      </c>
      <c r="K59" s="4">
        <f>VLOOKUP($C59,CUADRO_TERCEROS,9,FALSE)</f>
        <v>0</v>
      </c>
      <c r="L59" s="4">
        <f>VLOOKUP($C59,CUADRO_TERCEROS,10,FALSE)</f>
        <v>0</v>
      </c>
      <c r="M59" s="246" t="str">
        <f>IF(D59=D40,"ELIMINADO",IF(D59=D41,"ELIMINADO",IF(D59=D42,"ELIMINADO",IF(D59=D43,"ELIMINADO","CLASIFICADO"))))</f>
        <v>CLASIFICADO</v>
      </c>
      <c r="N59" s="247" t="str">
        <v>G</v>
      </c>
      <c r="O59" s="245" t="str">
        <v>irán</v>
      </c>
      <c r="P59" s="247">
        <v>0</v>
      </c>
      <c r="Q59" s="247">
        <v>0</v>
      </c>
      <c r="R59" s="247">
        <v>0</v>
      </c>
      <c r="S59" s="247">
        <v>0</v>
      </c>
      <c r="T59" s="247">
        <v>0</v>
      </c>
      <c r="U59" s="247">
        <v>0</v>
      </c>
      <c r="V59" s="247">
        <v>0</v>
      </c>
      <c r="W59" s="247">
        <v>0</v>
      </c>
      <c r="X59" s="4" t="str">
        <f t="shared" si="10"/>
        <v>G</v>
      </c>
      <c r="Y59" s="4" t="str">
        <f>VLOOKUP(X59,$C$56:$M$60,11,FALSE)</f>
        <v>CLASIFICADO</v>
      </c>
      <c r="Z59" s="4" t="str">
        <f t="shared" si="9"/>
        <v>irán</v>
      </c>
    </row>
    <row r="60" spans="2:26">
      <c r="C60" s="4" t="s">
        <v>79</v>
      </c>
      <c r="D60" s="4" t="str">
        <f>VLOOKUP($C60,CUADRO_TERCEROS,2,FALSE)</f>
        <v>Arabia Saudita</v>
      </c>
      <c r="E60" s="4">
        <f>VLOOKUP($C60,CUADRO_TERCEROS,3,FALSE)</f>
        <v>0</v>
      </c>
      <c r="F60" s="4">
        <f>VLOOKUP($C60,CUADRO_TERCEROS,4,FALSE)</f>
        <v>0</v>
      </c>
      <c r="G60" s="4">
        <f>VLOOKUP($C60,CUADRO_TERCEROS,5,FALSE)</f>
        <v>0</v>
      </c>
      <c r="H60" s="4">
        <f>VLOOKUP($C60,CUADRO_TERCEROS,6,FALSE)</f>
        <v>0</v>
      </c>
      <c r="I60" s="4">
        <f>VLOOKUP($C60,CUADRO_TERCEROS,7,FALSE)</f>
        <v>0</v>
      </c>
      <c r="J60" s="4">
        <f>VLOOKUP($C60,CUADRO_TERCEROS,8,FALSE)</f>
        <v>0</v>
      </c>
      <c r="K60" s="4">
        <f>VLOOKUP($C60,CUADRO_TERCEROS,9,FALSE)</f>
        <v>0</v>
      </c>
      <c r="L60" s="4">
        <f>VLOOKUP($C60,CUADRO_TERCEROS,10,FALSE)</f>
        <v>0</v>
      </c>
      <c r="M60" s="246" t="str">
        <f>IF(D60=D40,"ELIMINADO",IF(D60=D41,"ELIMINADO",IF(D60=D42,"ELIMINADO",IF(D60=D43,"ELIMINADO","CLASIFICADO"))))</f>
        <v>CLASIFICADO</v>
      </c>
      <c r="N60" s="247" t="str">
        <v>H</v>
      </c>
      <c r="O60" s="245" t="str">
        <v>Arabia Saudita</v>
      </c>
      <c r="P60" s="247">
        <v>0</v>
      </c>
      <c r="Q60" s="247">
        <v>0</v>
      </c>
      <c r="R60" s="247">
        <v>0</v>
      </c>
      <c r="S60" s="247">
        <v>0</v>
      </c>
      <c r="T60" s="247">
        <v>0</v>
      </c>
      <c r="U60" s="247">
        <v>0</v>
      </c>
      <c r="V60" s="247">
        <v>0</v>
      </c>
      <c r="W60" s="247">
        <v>0</v>
      </c>
      <c r="X60" s="4" t="str">
        <f t="shared" si="10"/>
        <v>H</v>
      </c>
      <c r="Y60" s="4" t="str">
        <f>VLOOKUP(X60,$C$56:$M$60,11,FALSE)</f>
        <v>CLASIFICADO</v>
      </c>
      <c r="Z60" s="4" t="str">
        <f t="shared" si="9"/>
        <v>Arabia Saudita</v>
      </c>
    </row>
    <row r="61" spans="2:26">
      <c r="M61" s="246"/>
    </row>
    <row r="62" spans="2:26">
      <c r="B62" s="4" t="s">
        <v>373</v>
      </c>
      <c r="C62" s="4" t="s">
        <v>381</v>
      </c>
      <c r="D62" s="4" t="s">
        <v>369</v>
      </c>
      <c r="E62" s="4" t="s">
        <v>191</v>
      </c>
      <c r="F62" s="4" t="s">
        <v>192</v>
      </c>
      <c r="G62" s="4" t="s">
        <v>193</v>
      </c>
      <c r="H62" s="4" t="s">
        <v>194</v>
      </c>
      <c r="I62" s="4" t="s">
        <v>195</v>
      </c>
      <c r="J62" s="4" t="s">
        <v>196</v>
      </c>
      <c r="K62" s="4" t="s">
        <v>197</v>
      </c>
      <c r="L62" s="4" t="s">
        <v>198</v>
      </c>
      <c r="M62" s="247" t="str">
        <f>C62</f>
        <v>#CEFHI</v>
      </c>
      <c r="N62" s="247" t="s">
        <v>390</v>
      </c>
      <c r="O62" s="247" t="s">
        <v>369</v>
      </c>
      <c r="P62" s="247" t="s">
        <v>191</v>
      </c>
      <c r="Q62" s="247" t="s">
        <v>192</v>
      </c>
      <c r="R62" s="247" t="s">
        <v>193</v>
      </c>
      <c r="S62" s="247" t="s">
        <v>194</v>
      </c>
      <c r="T62" s="247" t="s">
        <v>195</v>
      </c>
      <c r="U62" s="247" t="s">
        <v>196</v>
      </c>
      <c r="V62" s="247" t="s">
        <v>197</v>
      </c>
      <c r="W62" s="247" t="s">
        <v>198</v>
      </c>
    </row>
    <row r="63" spans="2:26">
      <c r="B63" s="164"/>
      <c r="C63" s="4" t="s">
        <v>155</v>
      </c>
      <c r="D63" s="4" t="str">
        <f>VLOOKUP($C63,CUADRO_TERCEROS,2,FALSE)</f>
        <v>Haiti</v>
      </c>
      <c r="E63" s="4">
        <f>VLOOKUP($C63,CUADRO_TERCEROS,3,FALSE)</f>
        <v>0</v>
      </c>
      <c r="F63" s="4">
        <f>VLOOKUP($C63,CUADRO_TERCEROS,4,FALSE)</f>
        <v>0</v>
      </c>
      <c r="G63" s="4">
        <f>VLOOKUP($C63,CUADRO_TERCEROS,5,FALSE)</f>
        <v>0</v>
      </c>
      <c r="H63" s="4">
        <f>VLOOKUP($C63,CUADRO_TERCEROS,6,FALSE)</f>
        <v>0</v>
      </c>
      <c r="I63" s="4">
        <f>VLOOKUP($C63,CUADRO_TERCEROS,7,FALSE)</f>
        <v>0</v>
      </c>
      <c r="J63" s="4">
        <f>VLOOKUP($C63,CUADRO_TERCEROS,8,FALSE)</f>
        <v>0</v>
      </c>
      <c r="K63" s="4">
        <f>VLOOKUP($C63,CUADRO_TERCEROS,9,FALSE)</f>
        <v>0</v>
      </c>
      <c r="L63" s="4">
        <f>VLOOKUP($C63,CUADRO_TERCEROS,10,FALSE)</f>
        <v>0</v>
      </c>
      <c r="M63" s="246" t="str">
        <f>IF(D63=D40,"ELIMINADO",IF(D63=D41,"ELIMINADO",IF(D63=D42,"ELIMINADO",IF(D63=D43,"ELIMINADO","CLASIFICADO"))))</f>
        <v>CLASIFICADO</v>
      </c>
      <c r="N63" s="247" t="str" cm="1">
        <f t="array" ref="N63:W67">_xlfn.SORTBY(THIRD3,L63:L67,-1,K63:K67,-1,I63:I67,1)</f>
        <v>C</v>
      </c>
      <c r="O63" s="245" t="str">
        <v>Haiti</v>
      </c>
      <c r="P63" s="247">
        <v>0</v>
      </c>
      <c r="Q63" s="247">
        <v>0</v>
      </c>
      <c r="R63" s="247">
        <v>0</v>
      </c>
      <c r="S63" s="247">
        <v>0</v>
      </c>
      <c r="T63" s="247">
        <v>0</v>
      </c>
      <c r="U63" s="247">
        <v>0</v>
      </c>
      <c r="V63" s="247">
        <v>0</v>
      </c>
      <c r="W63" s="247">
        <v>0</v>
      </c>
      <c r="X63" s="4" t="str">
        <f>N63</f>
        <v>C</v>
      </c>
      <c r="Y63" s="4" t="str">
        <f>VLOOKUP(X63,$C$63:$M$67,11,FALSE)</f>
        <v>CLASIFICADO</v>
      </c>
      <c r="Z63" s="4" t="str">
        <f>IF(Y63="ELIMINADO","",O63)</f>
        <v>Haiti</v>
      </c>
    </row>
    <row r="64" spans="2:26" ht="16">
      <c r="B64" s="249" t="str">
        <f>IF(_TER3="","",IF(I41=TRUE,"","Repeated Data"))</f>
        <v/>
      </c>
      <c r="C64" s="4" t="s">
        <v>193</v>
      </c>
      <c r="D64" s="4" t="str">
        <f>VLOOKUP($C64,CUADRO_TERCEROS,2,FALSE)</f>
        <v>Costa de Marfil</v>
      </c>
      <c r="E64" s="4">
        <f>VLOOKUP($C64,CUADRO_TERCEROS,3,FALSE)</f>
        <v>0</v>
      </c>
      <c r="F64" s="4">
        <f>VLOOKUP($C64,CUADRO_TERCEROS,4,FALSE)</f>
        <v>0</v>
      </c>
      <c r="G64" s="4">
        <f>VLOOKUP($C64,CUADRO_TERCEROS,5,FALSE)</f>
        <v>0</v>
      </c>
      <c r="H64" s="4">
        <f>VLOOKUP($C64,CUADRO_TERCEROS,6,FALSE)</f>
        <v>0</v>
      </c>
      <c r="I64" s="4">
        <f>VLOOKUP($C64,CUADRO_TERCEROS,7,FALSE)</f>
        <v>0</v>
      </c>
      <c r="J64" s="4">
        <f>VLOOKUP($C64,CUADRO_TERCEROS,8,FALSE)</f>
        <v>0</v>
      </c>
      <c r="K64" s="4">
        <f>VLOOKUP($C64,CUADRO_TERCEROS,9,FALSE)</f>
        <v>0</v>
      </c>
      <c r="L64" s="4">
        <f>VLOOKUP($C64,CUADRO_TERCEROS,10,FALSE)</f>
        <v>0</v>
      </c>
      <c r="M64" s="246" t="str">
        <f>IF(D64=D40,"ELIMINADO",IF(D64=D41,"ELIMINADO",IF(D64=D42,"ELIMINADO",IF(D64=D43,"ELIMINADO","CLASIFICADO"))))</f>
        <v>CLASIFICADO</v>
      </c>
      <c r="N64" s="247" t="str">
        <v>E</v>
      </c>
      <c r="O64" s="245" t="str">
        <v>Costa de Marfil</v>
      </c>
      <c r="P64" s="247">
        <v>0</v>
      </c>
      <c r="Q64" s="247">
        <v>0</v>
      </c>
      <c r="R64" s="247">
        <v>0</v>
      </c>
      <c r="S64" s="247">
        <v>0</v>
      </c>
      <c r="T64" s="247">
        <v>0</v>
      </c>
      <c r="U64" s="247">
        <v>0</v>
      </c>
      <c r="V64" s="247">
        <v>0</v>
      </c>
      <c r="W64" s="247">
        <v>0</v>
      </c>
      <c r="X64" s="4" t="str">
        <f t="shared" ref="X64:X67" si="11">N64</f>
        <v>E</v>
      </c>
      <c r="Y64" s="4" t="str">
        <f t="shared" ref="Y64:Y67" si="12">VLOOKUP(X64,$C$63:$M$67,11,FALSE)</f>
        <v>CLASIFICADO</v>
      </c>
      <c r="Z64" s="4" t="str">
        <f t="shared" ref="Z64:Z67" si="13">IF(Y64="ELIMINADO","",O64)</f>
        <v>Costa de Marfil</v>
      </c>
    </row>
    <row r="65" spans="2:26">
      <c r="C65" s="4" t="s">
        <v>161</v>
      </c>
      <c r="D65" s="4" t="str">
        <f>VLOOKUP($C65,CUADRO_TERCEROS,2,FALSE)</f>
        <v>Sweden</v>
      </c>
      <c r="E65" s="4">
        <f>VLOOKUP($C65,CUADRO_TERCEROS,3,FALSE)</f>
        <v>0</v>
      </c>
      <c r="F65" s="4">
        <f>VLOOKUP($C65,CUADRO_TERCEROS,4,FALSE)</f>
        <v>0</v>
      </c>
      <c r="G65" s="4">
        <f>VLOOKUP($C65,CUADRO_TERCEROS,5,FALSE)</f>
        <v>0</v>
      </c>
      <c r="H65" s="4">
        <f>VLOOKUP($C65,CUADRO_TERCEROS,6,FALSE)</f>
        <v>0</v>
      </c>
      <c r="I65" s="4">
        <f>VLOOKUP($C65,CUADRO_TERCEROS,7,FALSE)</f>
        <v>0</v>
      </c>
      <c r="J65" s="4">
        <f>VLOOKUP($C65,CUADRO_TERCEROS,8,FALSE)</f>
        <v>0</v>
      </c>
      <c r="K65" s="4">
        <f>VLOOKUP($C65,CUADRO_TERCEROS,9,FALSE)</f>
        <v>0</v>
      </c>
      <c r="L65" s="4">
        <f>VLOOKUP($C65,CUADRO_TERCEROS,10,FALSE)</f>
        <v>0</v>
      </c>
      <c r="M65" s="246" t="str">
        <f>IF(D65=D40,"ELIMINADO",IF(D65=D41,"ELIMINADO",IF(D65=D42,"ELIMINADO",IF(D65=D43,"ELIMINADO","CLASIFICADO"))))</f>
        <v>CLASIFICADO</v>
      </c>
      <c r="N65" s="247" t="str">
        <v>F</v>
      </c>
      <c r="O65" s="245" t="str">
        <v>Sweden</v>
      </c>
      <c r="P65" s="247">
        <v>0</v>
      </c>
      <c r="Q65" s="247">
        <v>0</v>
      </c>
      <c r="R65" s="247">
        <v>0</v>
      </c>
      <c r="S65" s="247">
        <v>0</v>
      </c>
      <c r="T65" s="247">
        <v>0</v>
      </c>
      <c r="U65" s="247">
        <v>0</v>
      </c>
      <c r="V65" s="247">
        <v>0</v>
      </c>
      <c r="W65" s="247">
        <v>0</v>
      </c>
      <c r="X65" s="4" t="str">
        <f t="shared" si="11"/>
        <v>F</v>
      </c>
      <c r="Y65" s="4" t="str">
        <f t="shared" si="12"/>
        <v>CLASIFICADO</v>
      </c>
      <c r="Z65" s="4" t="str">
        <f t="shared" si="13"/>
        <v>Sweden</v>
      </c>
    </row>
    <row r="66" spans="2:26">
      <c r="C66" s="4" t="s">
        <v>79</v>
      </c>
      <c r="D66" s="4" t="str">
        <f>VLOOKUP($C66,CUADRO_TERCEROS,2,FALSE)</f>
        <v>Arabia Saudita</v>
      </c>
      <c r="E66" s="4">
        <f>VLOOKUP($C66,CUADRO_TERCEROS,3,FALSE)</f>
        <v>0</v>
      </c>
      <c r="F66" s="4">
        <f>VLOOKUP($C66,CUADRO_TERCEROS,4,FALSE)</f>
        <v>0</v>
      </c>
      <c r="G66" s="4">
        <f>VLOOKUP($C66,CUADRO_TERCEROS,5,FALSE)</f>
        <v>0</v>
      </c>
      <c r="H66" s="4">
        <f>VLOOKUP($C66,CUADRO_TERCEROS,6,FALSE)</f>
        <v>0</v>
      </c>
      <c r="I66" s="4">
        <f>VLOOKUP($C66,CUADRO_TERCEROS,7,FALSE)</f>
        <v>0</v>
      </c>
      <c r="J66" s="4">
        <f>VLOOKUP($C66,CUADRO_TERCEROS,8,FALSE)</f>
        <v>0</v>
      </c>
      <c r="K66" s="4">
        <f>VLOOKUP($C66,CUADRO_TERCEROS,9,FALSE)</f>
        <v>0</v>
      </c>
      <c r="L66" s="4">
        <f>VLOOKUP($C66,CUADRO_TERCEROS,10,FALSE)</f>
        <v>0</v>
      </c>
      <c r="M66" s="246" t="str">
        <f>IF(D66=D40,"ELIMINADO",IF(D66=D41,"ELIMINADO",IF(D66=D42,"ELIMINADO",IF(D66=D43,"ELIMINADO","CLASIFICADO"))))</f>
        <v>CLASIFICADO</v>
      </c>
      <c r="N66" s="247" t="str">
        <v>H</v>
      </c>
      <c r="O66" s="245" t="str">
        <v>Arabia Saudita</v>
      </c>
      <c r="P66" s="247">
        <v>0</v>
      </c>
      <c r="Q66" s="247">
        <v>0</v>
      </c>
      <c r="R66" s="247">
        <v>0</v>
      </c>
      <c r="S66" s="247">
        <v>0</v>
      </c>
      <c r="T66" s="247">
        <v>0</v>
      </c>
      <c r="U66" s="247">
        <v>0</v>
      </c>
      <c r="V66" s="247">
        <v>0</v>
      </c>
      <c r="W66" s="247">
        <v>0</v>
      </c>
      <c r="X66" s="4" t="str">
        <f t="shared" si="11"/>
        <v>H</v>
      </c>
      <c r="Y66" s="4" t="str">
        <f t="shared" si="12"/>
        <v>CLASIFICADO</v>
      </c>
      <c r="Z66" s="4" t="str">
        <f t="shared" si="13"/>
        <v>Arabia Saudita</v>
      </c>
    </row>
    <row r="67" spans="2:26">
      <c r="C67" s="4" t="s">
        <v>366</v>
      </c>
      <c r="D67" s="4" t="str">
        <f>VLOOKUP($C67,CUADRO_TERCEROS,2,FALSE)</f>
        <v>Iraq</v>
      </c>
      <c r="E67" s="4">
        <f>VLOOKUP($C67,CUADRO_TERCEROS,3,FALSE)</f>
        <v>0</v>
      </c>
      <c r="F67" s="4">
        <f>VLOOKUP($C67,CUADRO_TERCEROS,4,FALSE)</f>
        <v>0</v>
      </c>
      <c r="G67" s="4">
        <f>VLOOKUP($C67,CUADRO_TERCEROS,5,FALSE)</f>
        <v>0</v>
      </c>
      <c r="H67" s="4">
        <f>VLOOKUP($C67,CUADRO_TERCEROS,6,FALSE)</f>
        <v>0</v>
      </c>
      <c r="I67" s="4">
        <f>VLOOKUP($C67,CUADRO_TERCEROS,7,FALSE)</f>
        <v>0</v>
      </c>
      <c r="J67" s="4">
        <f>VLOOKUP($C67,CUADRO_TERCEROS,8,FALSE)</f>
        <v>0</v>
      </c>
      <c r="K67" s="4">
        <f>VLOOKUP($C67,CUADRO_TERCEROS,9,FALSE)</f>
        <v>0</v>
      </c>
      <c r="L67" s="4">
        <f>VLOOKUP($C67,CUADRO_TERCEROS,10,FALSE)</f>
        <v>0</v>
      </c>
      <c r="M67" s="246" t="str">
        <f>IF(D67=D40,"ELIMINADO",IF(D67=D41,"ELIMINADO",IF(D67=D42,"ELIMINADO",IF(D67=D43,"ELIMINADO","CLASIFICADO"))))</f>
        <v>ELIMINADO</v>
      </c>
      <c r="N67" s="247" t="str">
        <v>I</v>
      </c>
      <c r="O67" s="245" t="str">
        <v>Iraq</v>
      </c>
      <c r="P67" s="247">
        <v>0</v>
      </c>
      <c r="Q67" s="247">
        <v>0</v>
      </c>
      <c r="R67" s="247">
        <v>0</v>
      </c>
      <c r="S67" s="247">
        <v>0</v>
      </c>
      <c r="T67" s="247">
        <v>0</v>
      </c>
      <c r="U67" s="247">
        <v>0</v>
      </c>
      <c r="V67" s="247">
        <v>0</v>
      </c>
      <c r="W67" s="247">
        <v>0</v>
      </c>
      <c r="X67" s="4" t="str">
        <f t="shared" si="11"/>
        <v>I</v>
      </c>
      <c r="Y67" s="4" t="str">
        <f t="shared" si="12"/>
        <v>ELIMINADO</v>
      </c>
      <c r="Z67" s="4" t="str">
        <f t="shared" si="13"/>
        <v/>
      </c>
    </row>
    <row r="68" spans="2:26">
      <c r="M68" s="246"/>
    </row>
    <row r="69" spans="2:26">
      <c r="B69" s="4" t="s">
        <v>374</v>
      </c>
      <c r="C69" s="4" t="s">
        <v>382</v>
      </c>
      <c r="D69" s="4" t="s">
        <v>369</v>
      </c>
      <c r="E69" s="4" t="s">
        <v>191</v>
      </c>
      <c r="F69" s="4" t="s">
        <v>192</v>
      </c>
      <c r="G69" s="4" t="s">
        <v>193</v>
      </c>
      <c r="H69" s="4" t="s">
        <v>194</v>
      </c>
      <c r="I69" s="4" t="s">
        <v>195</v>
      </c>
      <c r="J69" s="4" t="s">
        <v>196</v>
      </c>
      <c r="K69" s="4" t="s">
        <v>197</v>
      </c>
      <c r="L69" s="4" t="s">
        <v>198</v>
      </c>
      <c r="M69" s="247" t="str">
        <f>C69</f>
        <v>#EHIJK</v>
      </c>
      <c r="N69" s="247" t="s">
        <v>390</v>
      </c>
      <c r="O69" s="247" t="s">
        <v>369</v>
      </c>
      <c r="P69" s="247" t="s">
        <v>191</v>
      </c>
      <c r="Q69" s="247" t="s">
        <v>192</v>
      </c>
      <c r="R69" s="247" t="s">
        <v>193</v>
      </c>
      <c r="S69" s="247" t="s">
        <v>194</v>
      </c>
      <c r="T69" s="247" t="s">
        <v>195</v>
      </c>
      <c r="U69" s="247" t="s">
        <v>196</v>
      </c>
      <c r="V69" s="247" t="s">
        <v>197</v>
      </c>
      <c r="W69" s="247" t="s">
        <v>198</v>
      </c>
    </row>
    <row r="70" spans="2:26">
      <c r="B70" s="164"/>
      <c r="C70" s="4" t="s">
        <v>193</v>
      </c>
      <c r="D70" s="4" t="str">
        <f>VLOOKUP($C70,CUADRO_TERCEROS,2,FALSE)</f>
        <v>Costa de Marfil</v>
      </c>
      <c r="E70" s="4">
        <f>VLOOKUP($C70,CUADRO_TERCEROS,3,FALSE)</f>
        <v>0</v>
      </c>
      <c r="F70" s="4">
        <f>VLOOKUP($C70,CUADRO_TERCEROS,4,FALSE)</f>
        <v>0</v>
      </c>
      <c r="G70" s="4">
        <f>VLOOKUP($C70,CUADRO_TERCEROS,5,FALSE)</f>
        <v>0</v>
      </c>
      <c r="H70" s="4">
        <f>VLOOKUP($C70,CUADRO_TERCEROS,6,FALSE)</f>
        <v>0</v>
      </c>
      <c r="I70" s="4">
        <f>VLOOKUP($C70,CUADRO_TERCEROS,7,FALSE)</f>
        <v>0</v>
      </c>
      <c r="J70" s="4">
        <f>VLOOKUP($C70,CUADRO_TERCEROS,8,FALSE)</f>
        <v>0</v>
      </c>
      <c r="K70" s="4">
        <f>VLOOKUP($C70,CUADRO_TERCEROS,9,FALSE)</f>
        <v>0</v>
      </c>
      <c r="L70" s="4">
        <f>VLOOKUP($C70,CUADRO_TERCEROS,10,FALSE)</f>
        <v>0</v>
      </c>
      <c r="M70" s="246" t="str">
        <f>IF(D70=D40,"ELIMINADO",IF(D70=D41,"ELIMINADO",IF(D70=D42,"ELIMINADO",IF(D70=D43,"ELIMINADO","CLASIFICADO"))))</f>
        <v>CLASIFICADO</v>
      </c>
      <c r="N70" s="247" t="str" cm="1">
        <f t="array" ref="N70:W74">_xlfn.SORTBY(THIRD4,L70:L74,-1,K70:K74,-1,I70:I74,1)</f>
        <v>E</v>
      </c>
      <c r="O70" s="245" t="str">
        <v>Costa de Marfil</v>
      </c>
      <c r="P70" s="247">
        <v>0</v>
      </c>
      <c r="Q70" s="247">
        <v>0</v>
      </c>
      <c r="R70" s="247">
        <v>0</v>
      </c>
      <c r="S70" s="247">
        <v>0</v>
      </c>
      <c r="T70" s="247">
        <v>0</v>
      </c>
      <c r="U70" s="247">
        <v>0</v>
      </c>
      <c r="V70" s="247">
        <v>0</v>
      </c>
      <c r="W70" s="247">
        <v>0</v>
      </c>
      <c r="X70" s="4" t="str">
        <f>N70</f>
        <v>E</v>
      </c>
      <c r="Y70" s="4" t="str">
        <f>VLOOKUP(X70,$C$70:$M$74,11,FALSE)</f>
        <v>CLASIFICADO</v>
      </c>
      <c r="Z70" s="4" t="str">
        <f>IF(N70="L",O70,O70)</f>
        <v>Costa de Marfil</v>
      </c>
    </row>
    <row r="71" spans="2:26" ht="16">
      <c r="B71" s="249" t="str">
        <f>IF(_TER4="","",IF(I42=TRUE,"","Repeated Data"))</f>
        <v/>
      </c>
      <c r="C71" s="4" t="s">
        <v>79</v>
      </c>
      <c r="D71" s="4" t="str">
        <f>VLOOKUP($C71,CUADRO_TERCEROS,2,FALSE)</f>
        <v>Arabia Saudita</v>
      </c>
      <c r="E71" s="4">
        <f>VLOOKUP($C71,CUADRO_TERCEROS,3,FALSE)</f>
        <v>0</v>
      </c>
      <c r="F71" s="4">
        <f>VLOOKUP($C71,CUADRO_TERCEROS,4,FALSE)</f>
        <v>0</v>
      </c>
      <c r="G71" s="4">
        <f>VLOOKUP($C71,CUADRO_TERCEROS,5,FALSE)</f>
        <v>0</v>
      </c>
      <c r="H71" s="4">
        <f>VLOOKUP($C71,CUADRO_TERCEROS,6,FALSE)</f>
        <v>0</v>
      </c>
      <c r="I71" s="4">
        <f>VLOOKUP($C71,CUADRO_TERCEROS,7,FALSE)</f>
        <v>0</v>
      </c>
      <c r="J71" s="4">
        <f>VLOOKUP($C71,CUADRO_TERCEROS,8,FALSE)</f>
        <v>0</v>
      </c>
      <c r="K71" s="4">
        <f>VLOOKUP($C71,CUADRO_TERCEROS,9,FALSE)</f>
        <v>0</v>
      </c>
      <c r="L71" s="4">
        <f>VLOOKUP($C71,CUADRO_TERCEROS,10,FALSE)</f>
        <v>0</v>
      </c>
      <c r="M71" s="246" t="str">
        <f>IF(D71=D40,"ELIMINADO",IF(D71=D41,"ELIMINADO",IF(D71=D42,"ELIMINADO",IF(D71=D43,"ELIMINADO","CLASIFICADO"))))</f>
        <v>CLASIFICADO</v>
      </c>
      <c r="N71" s="247" t="str">
        <v>H</v>
      </c>
      <c r="O71" s="245" t="str">
        <v>Arabia Saudita</v>
      </c>
      <c r="P71" s="247">
        <v>0</v>
      </c>
      <c r="Q71" s="247">
        <v>0</v>
      </c>
      <c r="R71" s="247">
        <v>0</v>
      </c>
      <c r="S71" s="247">
        <v>0</v>
      </c>
      <c r="T71" s="247">
        <v>0</v>
      </c>
      <c r="U71" s="247">
        <v>0</v>
      </c>
      <c r="V71" s="247">
        <v>0</v>
      </c>
      <c r="W71" s="247">
        <v>0</v>
      </c>
      <c r="X71" s="4" t="str">
        <f t="shared" ref="X71:X74" si="14">N71</f>
        <v>H</v>
      </c>
      <c r="Y71" s="4" t="str">
        <f t="shared" ref="Y71:Y74" si="15">VLOOKUP(X71,$C$70:$M$74,11,FALSE)</f>
        <v>CLASIFICADO</v>
      </c>
      <c r="Z71" s="4" t="str">
        <f>IF(Y71="ELIMINADO","",IF(N70="K","",O71))</f>
        <v>Arabia Saudita</v>
      </c>
    </row>
    <row r="72" spans="2:26">
      <c r="C72" s="4" t="s">
        <v>366</v>
      </c>
      <c r="D72" s="4" t="str">
        <f>VLOOKUP($C72,CUADRO_TERCEROS,2,FALSE)</f>
        <v>Iraq</v>
      </c>
      <c r="E72" s="4">
        <f>VLOOKUP($C72,CUADRO_TERCEROS,3,FALSE)</f>
        <v>0</v>
      </c>
      <c r="F72" s="4">
        <f>VLOOKUP($C72,CUADRO_TERCEROS,4,FALSE)</f>
        <v>0</v>
      </c>
      <c r="G72" s="4">
        <f>VLOOKUP($C72,CUADRO_TERCEROS,5,FALSE)</f>
        <v>0</v>
      </c>
      <c r="H72" s="4">
        <f>VLOOKUP($C72,CUADRO_TERCEROS,6,FALSE)</f>
        <v>0</v>
      </c>
      <c r="I72" s="4">
        <f>VLOOKUP($C72,CUADRO_TERCEROS,7,FALSE)</f>
        <v>0</v>
      </c>
      <c r="J72" s="4">
        <f>VLOOKUP($C72,CUADRO_TERCEROS,8,FALSE)</f>
        <v>0</v>
      </c>
      <c r="K72" s="4">
        <f>VLOOKUP($C72,CUADRO_TERCEROS,9,FALSE)</f>
        <v>0</v>
      </c>
      <c r="L72" s="4">
        <f>VLOOKUP($C72,CUADRO_TERCEROS,10,FALSE)</f>
        <v>0</v>
      </c>
      <c r="M72" s="246" t="str">
        <f>IF(D72=D40,"ELIMINADO",IF(D72=D41,"ELIMINADO",IF(D72=D42,"ELIMINADO",IF(D72=D43,"ELIMINADO","CLASIFICADO"))))</f>
        <v>ELIMINADO</v>
      </c>
      <c r="N72" s="247" t="str">
        <v>I</v>
      </c>
      <c r="O72" s="245" t="str">
        <v>Iraq</v>
      </c>
      <c r="P72" s="247">
        <v>0</v>
      </c>
      <c r="Q72" s="247">
        <v>0</v>
      </c>
      <c r="R72" s="247">
        <v>0</v>
      </c>
      <c r="S72" s="247">
        <v>0</v>
      </c>
      <c r="T72" s="247">
        <v>0</v>
      </c>
      <c r="U72" s="247">
        <v>0</v>
      </c>
      <c r="V72" s="247">
        <v>0</v>
      </c>
      <c r="W72" s="247">
        <v>0</v>
      </c>
      <c r="X72" s="4" t="str">
        <f t="shared" si="14"/>
        <v>I</v>
      </c>
      <c r="Y72" s="4" t="str">
        <f t="shared" si="15"/>
        <v>ELIMINADO</v>
      </c>
      <c r="Z72" s="4" t="str">
        <f>IF(Y72="ELIMINADO","",IF(N70="K","",O72))</f>
        <v/>
      </c>
    </row>
    <row r="73" spans="2:26">
      <c r="C73" s="4" t="s">
        <v>191</v>
      </c>
      <c r="D73" s="4" t="str">
        <f>VLOOKUP($C73,CUADRO_TERCEROS,2,FALSE)</f>
        <v>Austria</v>
      </c>
      <c r="E73" s="4">
        <f>VLOOKUP($C73,CUADRO_TERCEROS,3,FALSE)</f>
        <v>0</v>
      </c>
      <c r="F73" s="4">
        <f>VLOOKUP($C73,CUADRO_TERCEROS,4,FALSE)</f>
        <v>0</v>
      </c>
      <c r="G73" s="4">
        <f>VLOOKUP($C73,CUADRO_TERCEROS,5,FALSE)</f>
        <v>0</v>
      </c>
      <c r="H73" s="4">
        <f>VLOOKUP($C73,CUADRO_TERCEROS,6,FALSE)</f>
        <v>0</v>
      </c>
      <c r="I73" s="4">
        <f>VLOOKUP($C73,CUADRO_TERCEROS,7,FALSE)</f>
        <v>0</v>
      </c>
      <c r="J73" s="4">
        <f>VLOOKUP($C73,CUADRO_TERCEROS,8,FALSE)</f>
        <v>0</v>
      </c>
      <c r="K73" s="4">
        <f>VLOOKUP($C73,CUADRO_TERCEROS,9,FALSE)</f>
        <v>0</v>
      </c>
      <c r="L73" s="4">
        <f>VLOOKUP($C73,CUADRO_TERCEROS,10,FALSE)</f>
        <v>0</v>
      </c>
      <c r="M73" s="246" t="str">
        <f>IF(D73=D40,"ELIMINADO",IF(D73=D41,"ELIMINADO",IF(D73=D42,"ELIMINADO",IF(D73=D43,"ELIMINADO","CLASIFICADO"))))</f>
        <v>ELIMINADO</v>
      </c>
      <c r="N73" s="247" t="str">
        <v>J</v>
      </c>
      <c r="O73" s="245" t="str">
        <v>Austria</v>
      </c>
      <c r="P73" s="247">
        <v>0</v>
      </c>
      <c r="Q73" s="247">
        <v>0</v>
      </c>
      <c r="R73" s="247">
        <v>0</v>
      </c>
      <c r="S73" s="247">
        <v>0</v>
      </c>
      <c r="T73" s="247">
        <v>0</v>
      </c>
      <c r="U73" s="247">
        <v>0</v>
      </c>
      <c r="V73" s="247">
        <v>0</v>
      </c>
      <c r="W73" s="247">
        <v>0</v>
      </c>
      <c r="X73" s="4" t="str">
        <f t="shared" si="14"/>
        <v>J</v>
      </c>
      <c r="Y73" s="4" t="str">
        <f t="shared" si="15"/>
        <v>ELIMINADO</v>
      </c>
      <c r="Z73" s="4" t="str">
        <f>IF(Y73="ELIMINADO","",IF(N70="K","",O73))</f>
        <v/>
      </c>
    </row>
    <row r="74" spans="2:26">
      <c r="C74" s="4" t="s">
        <v>367</v>
      </c>
      <c r="D74" s="4" t="str">
        <f>VLOOKUP($C74,CUADRO_TERCEROS,2,FALSE)</f>
        <v>Uzbekistan</v>
      </c>
      <c r="E74" s="4">
        <f>VLOOKUP($C74,CUADRO_TERCEROS,3,FALSE)</f>
        <v>0</v>
      </c>
      <c r="F74" s="4">
        <f>VLOOKUP($C74,CUADRO_TERCEROS,4,FALSE)</f>
        <v>0</v>
      </c>
      <c r="G74" s="4">
        <f>VLOOKUP($C74,CUADRO_TERCEROS,5,FALSE)</f>
        <v>0</v>
      </c>
      <c r="H74" s="4">
        <f>VLOOKUP($C74,CUADRO_TERCEROS,6,FALSE)</f>
        <v>0</v>
      </c>
      <c r="I74" s="4">
        <f>VLOOKUP($C74,CUADRO_TERCEROS,7,FALSE)</f>
        <v>0</v>
      </c>
      <c r="J74" s="4">
        <f>VLOOKUP($C74,CUADRO_TERCEROS,8,FALSE)</f>
        <v>0</v>
      </c>
      <c r="K74" s="4">
        <f>VLOOKUP($C74,CUADRO_TERCEROS,9,FALSE)</f>
        <v>0</v>
      </c>
      <c r="L74" s="4">
        <f>VLOOKUP($C74,CUADRO_TERCEROS,10,FALSE)</f>
        <v>0</v>
      </c>
      <c r="M74" s="246" t="str">
        <f>IF(D74=D40,"ELIMINADO",IF(D74=D41,"ELIMINADO",IF(D74=D42,"ELIMINADO",IF(D74=D43,"ELIMINADO","CLASIFICADO"))))</f>
        <v>ELIMINADO</v>
      </c>
      <c r="N74" s="247" t="str">
        <v>K</v>
      </c>
      <c r="O74" s="245" t="str">
        <v>Uzbekistan</v>
      </c>
      <c r="P74" s="247">
        <v>0</v>
      </c>
      <c r="Q74" s="247">
        <v>0</v>
      </c>
      <c r="R74" s="247">
        <v>0</v>
      </c>
      <c r="S74" s="247">
        <v>0</v>
      </c>
      <c r="T74" s="247">
        <v>0</v>
      </c>
      <c r="U74" s="247">
        <v>0</v>
      </c>
      <c r="V74" s="247">
        <v>0</v>
      </c>
      <c r="W74" s="247">
        <v>0</v>
      </c>
      <c r="X74" s="4" t="str">
        <f t="shared" si="14"/>
        <v>K</v>
      </c>
      <c r="Y74" s="4" t="str">
        <f t="shared" si="15"/>
        <v>ELIMINADO</v>
      </c>
      <c r="Z74" s="4" t="str">
        <f>IF(Y74="ELIMINADO","",IF(N70="K","",O74))</f>
        <v/>
      </c>
    </row>
    <row r="75" spans="2:26">
      <c r="M75" s="246"/>
    </row>
    <row r="76" spans="2:26">
      <c r="B76" s="4" t="s">
        <v>375</v>
      </c>
      <c r="C76" s="4" t="s">
        <v>384</v>
      </c>
      <c r="D76" s="4" t="s">
        <v>369</v>
      </c>
      <c r="E76" s="4" t="s">
        <v>191</v>
      </c>
      <c r="F76" s="4" t="s">
        <v>192</v>
      </c>
      <c r="G76" s="4" t="s">
        <v>193</v>
      </c>
      <c r="H76" s="4" t="s">
        <v>194</v>
      </c>
      <c r="I76" s="4" t="s">
        <v>195</v>
      </c>
      <c r="J76" s="4" t="s">
        <v>196</v>
      </c>
      <c r="K76" s="4" t="s">
        <v>197</v>
      </c>
      <c r="L76" s="4" t="s">
        <v>198</v>
      </c>
      <c r="M76" s="247" t="str">
        <f>C76</f>
        <v>#BEFIJ</v>
      </c>
      <c r="N76" s="247" t="s">
        <v>390</v>
      </c>
      <c r="O76" s="247" t="s">
        <v>369</v>
      </c>
      <c r="P76" s="247" t="s">
        <v>191</v>
      </c>
      <c r="Q76" s="247" t="s">
        <v>192</v>
      </c>
      <c r="R76" s="247" t="s">
        <v>193</v>
      </c>
      <c r="S76" s="247" t="s">
        <v>194</v>
      </c>
      <c r="T76" s="247" t="s">
        <v>195</v>
      </c>
      <c r="U76" s="247" t="s">
        <v>196</v>
      </c>
      <c r="V76" s="247" t="s">
        <v>197</v>
      </c>
      <c r="W76" s="247" t="s">
        <v>198</v>
      </c>
    </row>
    <row r="77" spans="2:26">
      <c r="B77" s="164"/>
      <c r="C77" s="4" t="s">
        <v>154</v>
      </c>
      <c r="D77" s="4" t="str">
        <f>VLOOKUP($C77,CUADRO_TERCEROS,2,FALSE)</f>
        <v>Qatar</v>
      </c>
      <c r="E77" s="4">
        <f>VLOOKUP($C77,CUADRO_TERCEROS,3,FALSE)</f>
        <v>0</v>
      </c>
      <c r="F77" s="4">
        <f>VLOOKUP($C77,CUADRO_TERCEROS,4,FALSE)</f>
        <v>0</v>
      </c>
      <c r="G77" s="4">
        <f>VLOOKUP($C77,CUADRO_TERCEROS,5,FALSE)</f>
        <v>0</v>
      </c>
      <c r="H77" s="4">
        <f>VLOOKUP($C77,CUADRO_TERCEROS,6,FALSE)</f>
        <v>0</v>
      </c>
      <c r="I77" s="4">
        <f>VLOOKUP($C77,CUADRO_TERCEROS,7,FALSE)</f>
        <v>0</v>
      </c>
      <c r="J77" s="4">
        <f>VLOOKUP($C77,CUADRO_TERCEROS,8,FALSE)</f>
        <v>0</v>
      </c>
      <c r="K77" s="4">
        <f>VLOOKUP($C77,CUADRO_TERCEROS,9,FALSE)</f>
        <v>0</v>
      </c>
      <c r="L77" s="4">
        <f>VLOOKUP($C77,CUADRO_TERCEROS,10,FALSE)</f>
        <v>0</v>
      </c>
      <c r="M77" s="246" t="str">
        <f>IF(D77=D40,"ELIMINADO",IF(D77=D41,"ELIMINADO",IF(D77=D42,"ELIMINADO",IF(D77=D43,"ELIMINADO","CLASIFICADO"))))</f>
        <v>CLASIFICADO</v>
      </c>
      <c r="N77" s="247" t="str" cm="1">
        <f t="array" ref="N77:W81">_xlfn.SORTBY(THIRD5,L77:L81,-1,K77:K81,-1,I77:I81,1)</f>
        <v>B</v>
      </c>
      <c r="O77" s="245" t="str">
        <v>Qatar</v>
      </c>
      <c r="P77" s="247">
        <v>0</v>
      </c>
      <c r="Q77" s="247">
        <v>0</v>
      </c>
      <c r="R77" s="247">
        <v>0</v>
      </c>
      <c r="S77" s="247">
        <v>0</v>
      </c>
      <c r="T77" s="247">
        <v>0</v>
      </c>
      <c r="U77" s="247">
        <v>0</v>
      </c>
      <c r="V77" s="247">
        <v>0</v>
      </c>
      <c r="W77" s="247">
        <v>0</v>
      </c>
      <c r="X77" s="4" t="str">
        <f>N77</f>
        <v>B</v>
      </c>
      <c r="Y77" s="4" t="str">
        <f>VLOOKUP(X77,$C$77:$M$81,11,FALSE)</f>
        <v>CLASIFICADO</v>
      </c>
      <c r="Z77" s="4" t="str">
        <f>IF(Y77="ELIMINADO","",O77)</f>
        <v>Qatar</v>
      </c>
    </row>
    <row r="78" spans="2:26" ht="16">
      <c r="B78" s="249" t="str">
        <f>IF(_TER5="","",IF(I43=TRUE,"","Repeated Data"))</f>
        <v/>
      </c>
      <c r="C78" s="4" t="s">
        <v>193</v>
      </c>
      <c r="D78" s="4" t="str">
        <f>VLOOKUP($C78,CUADRO_TERCEROS,2,FALSE)</f>
        <v>Costa de Marfil</v>
      </c>
      <c r="E78" s="4">
        <f>VLOOKUP($C78,CUADRO_TERCEROS,3,FALSE)</f>
        <v>0</v>
      </c>
      <c r="F78" s="4">
        <f>VLOOKUP($C78,CUADRO_TERCEROS,4,FALSE)</f>
        <v>0</v>
      </c>
      <c r="G78" s="4">
        <f>VLOOKUP($C78,CUADRO_TERCEROS,5,FALSE)</f>
        <v>0</v>
      </c>
      <c r="H78" s="4">
        <f>VLOOKUP($C78,CUADRO_TERCEROS,6,FALSE)</f>
        <v>0</v>
      </c>
      <c r="I78" s="4">
        <f>VLOOKUP($C78,CUADRO_TERCEROS,7,FALSE)</f>
        <v>0</v>
      </c>
      <c r="J78" s="4">
        <f>VLOOKUP($C78,CUADRO_TERCEROS,8,FALSE)</f>
        <v>0</v>
      </c>
      <c r="K78" s="4">
        <f>VLOOKUP($C78,CUADRO_TERCEROS,9,FALSE)</f>
        <v>0</v>
      </c>
      <c r="L78" s="4">
        <f>VLOOKUP($C78,CUADRO_TERCEROS,10,FALSE)</f>
        <v>0</v>
      </c>
      <c r="M78" s="246" t="str">
        <f>IF(D78=D40,"ELIMINADO",IF(D78=D41,"ELIMINADO",IF(D78=D42,"ELIMINADO",IF(D78=D43,"ELIMINADO","CLASIFICADO"))))</f>
        <v>CLASIFICADO</v>
      </c>
      <c r="N78" s="247" t="str">
        <v>E</v>
      </c>
      <c r="O78" s="245" t="str">
        <v>Costa de Marfil</v>
      </c>
      <c r="P78" s="247">
        <v>0</v>
      </c>
      <c r="Q78" s="247">
        <v>0</v>
      </c>
      <c r="R78" s="247">
        <v>0</v>
      </c>
      <c r="S78" s="247">
        <v>0</v>
      </c>
      <c r="T78" s="247">
        <v>0</v>
      </c>
      <c r="U78" s="247">
        <v>0</v>
      </c>
      <c r="V78" s="247">
        <v>0</v>
      </c>
      <c r="W78" s="247">
        <v>0</v>
      </c>
      <c r="X78" s="4" t="str">
        <f t="shared" ref="X78:X81" si="16">N78</f>
        <v>E</v>
      </c>
      <c r="Y78" s="4" t="str">
        <f t="shared" ref="Y78:Y81" si="17">VLOOKUP(X78,$C$77:$M$81,11,FALSE)</f>
        <v>CLASIFICADO</v>
      </c>
      <c r="Z78" s="4" t="str">
        <f t="shared" ref="Z78:Z81" si="18">IF(Y78="ELIMINADO","",O78)</f>
        <v>Costa de Marfil</v>
      </c>
    </row>
    <row r="79" spans="2:26">
      <c r="C79" s="4" t="s">
        <v>161</v>
      </c>
      <c r="D79" s="4" t="str">
        <f>VLOOKUP($C79,CUADRO_TERCEROS,2,FALSE)</f>
        <v>Sweden</v>
      </c>
      <c r="E79" s="4">
        <f>VLOOKUP($C79,CUADRO_TERCEROS,3,FALSE)</f>
        <v>0</v>
      </c>
      <c r="F79" s="4">
        <f>VLOOKUP($C79,CUADRO_TERCEROS,4,FALSE)</f>
        <v>0</v>
      </c>
      <c r="G79" s="4">
        <f>VLOOKUP($C79,CUADRO_TERCEROS,5,FALSE)</f>
        <v>0</v>
      </c>
      <c r="H79" s="4">
        <f>VLOOKUP($C79,CUADRO_TERCEROS,6,FALSE)</f>
        <v>0</v>
      </c>
      <c r="I79" s="4">
        <f>VLOOKUP($C79,CUADRO_TERCEROS,7,FALSE)</f>
        <v>0</v>
      </c>
      <c r="J79" s="4">
        <f>VLOOKUP($C79,CUADRO_TERCEROS,8,FALSE)</f>
        <v>0</v>
      </c>
      <c r="K79" s="4">
        <f>VLOOKUP($C79,CUADRO_TERCEROS,9,FALSE)</f>
        <v>0</v>
      </c>
      <c r="L79" s="4">
        <f>VLOOKUP($C79,CUADRO_TERCEROS,10,FALSE)</f>
        <v>0</v>
      </c>
      <c r="M79" s="246" t="str">
        <f>IF(D79=D40,"ELIMINADO",IF(D79=D41,"ELIMINADO",IF(D79=D42,"ELIMINADO",IF(D79=D43,"ELIMINADO","CLASIFICADO"))))</f>
        <v>CLASIFICADO</v>
      </c>
      <c r="N79" s="247" t="str">
        <v>F</v>
      </c>
      <c r="O79" s="245" t="str">
        <v>Sweden</v>
      </c>
      <c r="P79" s="247">
        <v>0</v>
      </c>
      <c r="Q79" s="247">
        <v>0</v>
      </c>
      <c r="R79" s="247">
        <v>0</v>
      </c>
      <c r="S79" s="247">
        <v>0</v>
      </c>
      <c r="T79" s="247">
        <v>0</v>
      </c>
      <c r="U79" s="247">
        <v>0</v>
      </c>
      <c r="V79" s="247">
        <v>0</v>
      </c>
      <c r="W79" s="247">
        <v>0</v>
      </c>
      <c r="X79" s="4" t="str">
        <f t="shared" si="16"/>
        <v>F</v>
      </c>
      <c r="Y79" s="4" t="str">
        <f t="shared" si="17"/>
        <v>CLASIFICADO</v>
      </c>
      <c r="Z79" s="4" t="str">
        <f t="shared" si="18"/>
        <v>Sweden</v>
      </c>
    </row>
    <row r="80" spans="2:26">
      <c r="C80" s="4" t="s">
        <v>366</v>
      </c>
      <c r="D80" s="4" t="str">
        <f>VLOOKUP($C80,CUADRO_TERCEROS,2,FALSE)</f>
        <v>Iraq</v>
      </c>
      <c r="E80" s="4">
        <f>VLOOKUP($C80,CUADRO_TERCEROS,3,FALSE)</f>
        <v>0</v>
      </c>
      <c r="F80" s="4">
        <f>VLOOKUP($C80,CUADRO_TERCEROS,4,FALSE)</f>
        <v>0</v>
      </c>
      <c r="G80" s="4">
        <f>VLOOKUP($C80,CUADRO_TERCEROS,5,FALSE)</f>
        <v>0</v>
      </c>
      <c r="H80" s="4">
        <f>VLOOKUP($C80,CUADRO_TERCEROS,6,FALSE)</f>
        <v>0</v>
      </c>
      <c r="I80" s="4">
        <f>VLOOKUP($C80,CUADRO_TERCEROS,7,FALSE)</f>
        <v>0</v>
      </c>
      <c r="J80" s="4">
        <f>VLOOKUP($C80,CUADRO_TERCEROS,8,FALSE)</f>
        <v>0</v>
      </c>
      <c r="K80" s="4">
        <f>VLOOKUP($C80,CUADRO_TERCEROS,9,FALSE)</f>
        <v>0</v>
      </c>
      <c r="L80" s="4">
        <f>VLOOKUP($C80,CUADRO_TERCEROS,10,FALSE)</f>
        <v>0</v>
      </c>
      <c r="M80" s="246" t="str">
        <f>IF(D80=D40,"ELIMINADO",IF(D80=D41,"ELIMINADO",IF(D80=D43,"ELIMINADO",IF(D80=D42,"ELIMINADO","CLASIFICADO"))))</f>
        <v>ELIMINADO</v>
      </c>
      <c r="N80" s="247" t="str">
        <v>I</v>
      </c>
      <c r="O80" s="245" t="str">
        <v>Iraq</v>
      </c>
      <c r="P80" s="247">
        <v>0</v>
      </c>
      <c r="Q80" s="247">
        <v>0</v>
      </c>
      <c r="R80" s="247">
        <v>0</v>
      </c>
      <c r="S80" s="247">
        <v>0</v>
      </c>
      <c r="T80" s="247">
        <v>0</v>
      </c>
      <c r="U80" s="247">
        <v>0</v>
      </c>
      <c r="V80" s="247">
        <v>0</v>
      </c>
      <c r="W80" s="247">
        <v>0</v>
      </c>
      <c r="X80" s="4" t="str">
        <f t="shared" si="16"/>
        <v>I</v>
      </c>
      <c r="Y80" s="4" t="str">
        <f t="shared" si="17"/>
        <v>ELIMINADO</v>
      </c>
      <c r="Z80" s="4" t="str">
        <f t="shared" si="18"/>
        <v/>
      </c>
    </row>
    <row r="81" spans="2:26">
      <c r="C81" s="4" t="s">
        <v>191</v>
      </c>
      <c r="D81" s="4" t="str">
        <f>VLOOKUP($C81,CUADRO_TERCEROS,2,FALSE)</f>
        <v>Austria</v>
      </c>
      <c r="E81" s="4">
        <f>VLOOKUP($C81,CUADRO_TERCEROS,3,FALSE)</f>
        <v>0</v>
      </c>
      <c r="F81" s="4">
        <f>VLOOKUP($C81,CUADRO_TERCEROS,4,FALSE)</f>
        <v>0</v>
      </c>
      <c r="G81" s="4">
        <f>VLOOKUP($C81,CUADRO_TERCEROS,5,FALSE)</f>
        <v>0</v>
      </c>
      <c r="H81" s="4">
        <f>VLOOKUP($C81,CUADRO_TERCEROS,6,FALSE)</f>
        <v>0</v>
      </c>
      <c r="I81" s="4">
        <f>VLOOKUP($C81,CUADRO_TERCEROS,7,FALSE)</f>
        <v>0</v>
      </c>
      <c r="J81" s="4">
        <f>VLOOKUP($C81,CUADRO_TERCEROS,8,FALSE)</f>
        <v>0</v>
      </c>
      <c r="K81" s="4">
        <f>VLOOKUP($C81,CUADRO_TERCEROS,9,FALSE)</f>
        <v>0</v>
      </c>
      <c r="L81" s="4">
        <f>VLOOKUP($C81,CUADRO_TERCEROS,10,FALSE)</f>
        <v>0</v>
      </c>
      <c r="M81" s="246" t="str">
        <f>IF(D81=D40,"ELIMINADO",IF(D81=D41,"ELIMINADO",IF(D81=D43,"ELIMINADO",IF(D81=D42,"ELIMINADO","CLASIFICADO"))))</f>
        <v>ELIMINADO</v>
      </c>
      <c r="N81" s="247" t="str">
        <v>J</v>
      </c>
      <c r="O81" s="245" t="str">
        <v>Austria</v>
      </c>
      <c r="P81" s="247">
        <v>0</v>
      </c>
      <c r="Q81" s="247">
        <v>0</v>
      </c>
      <c r="R81" s="247">
        <v>0</v>
      </c>
      <c r="S81" s="247">
        <v>0</v>
      </c>
      <c r="T81" s="247">
        <v>0</v>
      </c>
      <c r="U81" s="247">
        <v>0</v>
      </c>
      <c r="V81" s="247">
        <v>0</v>
      </c>
      <c r="W81" s="247">
        <v>0</v>
      </c>
      <c r="X81" s="4" t="str">
        <f t="shared" si="16"/>
        <v>J</v>
      </c>
      <c r="Y81" s="4" t="str">
        <f t="shared" si="17"/>
        <v>ELIMINADO</v>
      </c>
      <c r="Z81" s="4" t="str">
        <f t="shared" si="18"/>
        <v/>
      </c>
    </row>
    <row r="82" spans="2:26">
      <c r="M82" s="246"/>
    </row>
    <row r="83" spans="2:26">
      <c r="B83" s="4" t="s">
        <v>376</v>
      </c>
      <c r="C83" s="4" t="s">
        <v>383</v>
      </c>
      <c r="D83" s="4" t="s">
        <v>369</v>
      </c>
      <c r="E83" s="4" t="s">
        <v>191</v>
      </c>
      <c r="F83" s="4" t="s">
        <v>192</v>
      </c>
      <c r="G83" s="4" t="s">
        <v>193</v>
      </c>
      <c r="H83" s="4" t="s">
        <v>194</v>
      </c>
      <c r="I83" s="4" t="s">
        <v>195</v>
      </c>
      <c r="J83" s="4" t="s">
        <v>196</v>
      </c>
      <c r="K83" s="4" t="s">
        <v>197</v>
      </c>
      <c r="L83" s="4" t="s">
        <v>198</v>
      </c>
      <c r="M83" s="247" t="str">
        <f>C83</f>
        <v>#AEHIJ</v>
      </c>
      <c r="N83" s="247" t="s">
        <v>390</v>
      </c>
      <c r="O83" s="247" t="s">
        <v>369</v>
      </c>
      <c r="P83" s="247" t="s">
        <v>191</v>
      </c>
      <c r="Q83" s="247" t="s">
        <v>192</v>
      </c>
      <c r="R83" s="247" t="s">
        <v>193</v>
      </c>
      <c r="S83" s="247" t="s">
        <v>194</v>
      </c>
      <c r="T83" s="247" t="s">
        <v>195</v>
      </c>
      <c r="U83" s="247" t="s">
        <v>196</v>
      </c>
      <c r="V83" s="247" t="s">
        <v>197</v>
      </c>
      <c r="W83" s="247" t="s">
        <v>198</v>
      </c>
    </row>
    <row r="84" spans="2:26">
      <c r="B84" s="164"/>
      <c r="C84" s="4" t="s">
        <v>153</v>
      </c>
      <c r="D84" s="4" t="str">
        <f>VLOOKUP($C84,CUADRO_TERCEROS,2,FALSE)</f>
        <v>Corea del Sur</v>
      </c>
      <c r="E84" s="4">
        <f>VLOOKUP($C84,CUADRO_TERCEROS,3,FALSE)</f>
        <v>0</v>
      </c>
      <c r="F84" s="4">
        <f>VLOOKUP($C84,CUADRO_TERCEROS,4,FALSE)</f>
        <v>0</v>
      </c>
      <c r="G84" s="4">
        <f>VLOOKUP($C84,CUADRO_TERCEROS,5,FALSE)</f>
        <v>0</v>
      </c>
      <c r="H84" s="4">
        <f>VLOOKUP($C84,CUADRO_TERCEROS,6,FALSE)</f>
        <v>0</v>
      </c>
      <c r="I84" s="4">
        <f>VLOOKUP($C84,CUADRO_TERCEROS,7,FALSE)</f>
        <v>0</v>
      </c>
      <c r="J84" s="4">
        <f>VLOOKUP($C84,CUADRO_TERCEROS,8,FALSE)</f>
        <v>0</v>
      </c>
      <c r="K84" s="4">
        <f>VLOOKUP($C84,CUADRO_TERCEROS,9,FALSE)</f>
        <v>0</v>
      </c>
      <c r="L84" s="4">
        <f>VLOOKUP($C84,CUADRO_TERCEROS,10,FALSE)</f>
        <v>0</v>
      </c>
      <c r="M84" s="246" t="str">
        <f>IF(D84=D40,"ELIMINADO",IF(D84=D41,"ELIMINADO",IF(D84=D43,"ELIMINADO",IF(D84=D42,"ELIMINADO","CLASIFICADO"))))</f>
        <v>CLASIFICADO</v>
      </c>
      <c r="N84" s="247" t="str" cm="1">
        <f t="array" ref="N84:W88">_xlfn.SORTBY(THIRD6,L84:L88,-1,K84:K88,-1,I84:I88,1)</f>
        <v>A</v>
      </c>
      <c r="O84" s="245" t="str">
        <v>Corea del Sur</v>
      </c>
      <c r="P84" s="247">
        <v>0</v>
      </c>
      <c r="Q84" s="247">
        <v>0</v>
      </c>
      <c r="R84" s="247">
        <v>0</v>
      </c>
      <c r="S84" s="247">
        <v>0</v>
      </c>
      <c r="T84" s="247">
        <v>0</v>
      </c>
      <c r="U84" s="247">
        <v>0</v>
      </c>
      <c r="V84" s="247">
        <v>0</v>
      </c>
      <c r="W84" s="247">
        <v>0</v>
      </c>
      <c r="X84" s="4" t="str">
        <f>N84</f>
        <v>A</v>
      </c>
      <c r="Y84" s="4" t="str">
        <f>VLOOKUP(X84,$C$84:$M$88,11,FALSE)</f>
        <v>CLASIFICADO</v>
      </c>
      <c r="Z84" s="4" t="str">
        <f t="shared" ref="Z84:Z88" si="19">IF(Y84="ELIMINADO","",O84)</f>
        <v>Corea del Sur</v>
      </c>
    </row>
    <row r="85" spans="2:26" ht="16">
      <c r="B85" s="249" t="str">
        <f>IF(_TER6="","",IF(I44=TRUE,"","Repeated Data"))</f>
        <v/>
      </c>
      <c r="C85" s="4" t="s">
        <v>193</v>
      </c>
      <c r="D85" s="4" t="str">
        <f>VLOOKUP($C85,CUADRO_TERCEROS,2,FALSE)</f>
        <v>Costa de Marfil</v>
      </c>
      <c r="E85" s="4">
        <f>VLOOKUP($C85,CUADRO_TERCEROS,3,FALSE)</f>
        <v>0</v>
      </c>
      <c r="F85" s="4">
        <f>VLOOKUP($C85,CUADRO_TERCEROS,4,FALSE)</f>
        <v>0</v>
      </c>
      <c r="G85" s="4">
        <f>VLOOKUP($C85,CUADRO_TERCEROS,5,FALSE)</f>
        <v>0</v>
      </c>
      <c r="H85" s="4">
        <f>VLOOKUP($C85,CUADRO_TERCEROS,6,FALSE)</f>
        <v>0</v>
      </c>
      <c r="I85" s="4">
        <f>VLOOKUP($C85,CUADRO_TERCEROS,7,FALSE)</f>
        <v>0</v>
      </c>
      <c r="J85" s="4">
        <f>VLOOKUP($C85,CUADRO_TERCEROS,8,FALSE)</f>
        <v>0</v>
      </c>
      <c r="K85" s="4">
        <f>VLOOKUP($C85,CUADRO_TERCEROS,9,FALSE)</f>
        <v>0</v>
      </c>
      <c r="L85" s="4">
        <f>VLOOKUP($C85,CUADRO_TERCEROS,10,FALSE)</f>
        <v>0</v>
      </c>
      <c r="M85" s="246" t="str">
        <f>IF(D85=D40,"ELIMINADO",IF(D85=D41,"ELIMINADO",IF(D85=D43,"ELIMINADO",IF(D85=D42,"ELIMINADO","CLASIFICADO"))))</f>
        <v>CLASIFICADO</v>
      </c>
      <c r="N85" s="247" t="str">
        <v>E</v>
      </c>
      <c r="O85" s="245" t="str">
        <v>Costa de Marfil</v>
      </c>
      <c r="P85" s="247">
        <v>0</v>
      </c>
      <c r="Q85" s="247">
        <v>0</v>
      </c>
      <c r="R85" s="247">
        <v>0</v>
      </c>
      <c r="S85" s="247">
        <v>0</v>
      </c>
      <c r="T85" s="247">
        <v>0</v>
      </c>
      <c r="U85" s="247">
        <v>0</v>
      </c>
      <c r="V85" s="247">
        <v>0</v>
      </c>
      <c r="W85" s="247">
        <v>0</v>
      </c>
      <c r="X85" s="4" t="str">
        <f t="shared" ref="X85:X88" si="20">N85</f>
        <v>E</v>
      </c>
      <c r="Y85" s="4" t="str">
        <f t="shared" ref="Y85:Y88" si="21">VLOOKUP(X85,$C$84:$M$88,11,FALSE)</f>
        <v>CLASIFICADO</v>
      </c>
      <c r="Z85" s="4" t="str">
        <f t="shared" si="19"/>
        <v>Costa de Marfil</v>
      </c>
    </row>
    <row r="86" spans="2:26">
      <c r="C86" s="4" t="s">
        <v>79</v>
      </c>
      <c r="D86" s="4" t="str">
        <f>VLOOKUP($C86,CUADRO_TERCEROS,2,FALSE)</f>
        <v>Arabia Saudita</v>
      </c>
      <c r="E86" s="4">
        <f>VLOOKUP($C86,CUADRO_TERCEROS,3,FALSE)</f>
        <v>0</v>
      </c>
      <c r="F86" s="4">
        <f>VLOOKUP($C86,CUADRO_TERCEROS,4,FALSE)</f>
        <v>0</v>
      </c>
      <c r="G86" s="4">
        <f>VLOOKUP($C86,CUADRO_TERCEROS,5,FALSE)</f>
        <v>0</v>
      </c>
      <c r="H86" s="4">
        <f>VLOOKUP($C86,CUADRO_TERCEROS,6,FALSE)</f>
        <v>0</v>
      </c>
      <c r="I86" s="4">
        <f>VLOOKUP($C86,CUADRO_TERCEROS,7,FALSE)</f>
        <v>0</v>
      </c>
      <c r="J86" s="4">
        <f>VLOOKUP($C86,CUADRO_TERCEROS,8,FALSE)</f>
        <v>0</v>
      </c>
      <c r="K86" s="4">
        <f>VLOOKUP($C86,CUADRO_TERCEROS,9,FALSE)</f>
        <v>0</v>
      </c>
      <c r="L86" s="4">
        <f>VLOOKUP($C86,CUADRO_TERCEROS,10,FALSE)</f>
        <v>0</v>
      </c>
      <c r="M86" s="246" t="str">
        <f>IF(D86=D40,"ELIMINADO",IF(D86=D41,"ELIMINADO",IF(D86=D43,"ELIMINADO",IF(D86=D42,"ELIMINADO","CLASIFICADO"))))</f>
        <v>CLASIFICADO</v>
      </c>
      <c r="N86" s="247" t="str">
        <v>H</v>
      </c>
      <c r="O86" s="245" t="str">
        <v>Arabia Saudita</v>
      </c>
      <c r="P86" s="247">
        <v>0</v>
      </c>
      <c r="Q86" s="247">
        <v>0</v>
      </c>
      <c r="R86" s="247">
        <v>0</v>
      </c>
      <c r="S86" s="247">
        <v>0</v>
      </c>
      <c r="T86" s="247">
        <v>0</v>
      </c>
      <c r="U86" s="247">
        <v>0</v>
      </c>
      <c r="V86" s="247">
        <v>0</v>
      </c>
      <c r="W86" s="247">
        <v>0</v>
      </c>
      <c r="X86" s="4" t="str">
        <f t="shared" si="20"/>
        <v>H</v>
      </c>
      <c r="Y86" s="4" t="str">
        <f t="shared" si="21"/>
        <v>CLASIFICADO</v>
      </c>
      <c r="Z86" s="4" t="str">
        <f t="shared" si="19"/>
        <v>Arabia Saudita</v>
      </c>
    </row>
    <row r="87" spans="2:26">
      <c r="C87" s="4" t="s">
        <v>366</v>
      </c>
      <c r="D87" s="4" t="str">
        <f>VLOOKUP($C87,CUADRO_TERCEROS,2,FALSE)</f>
        <v>Iraq</v>
      </c>
      <c r="E87" s="4">
        <f>VLOOKUP($C87,CUADRO_TERCEROS,3,FALSE)</f>
        <v>0</v>
      </c>
      <c r="F87" s="4">
        <f>VLOOKUP($C87,CUADRO_TERCEROS,4,FALSE)</f>
        <v>0</v>
      </c>
      <c r="G87" s="4">
        <f>VLOOKUP($C87,CUADRO_TERCEROS,5,FALSE)</f>
        <v>0</v>
      </c>
      <c r="H87" s="4">
        <f>VLOOKUP($C87,CUADRO_TERCEROS,6,FALSE)</f>
        <v>0</v>
      </c>
      <c r="I87" s="4">
        <f>VLOOKUP($C87,CUADRO_TERCEROS,7,FALSE)</f>
        <v>0</v>
      </c>
      <c r="J87" s="4">
        <f>VLOOKUP($C87,CUADRO_TERCEROS,8,FALSE)</f>
        <v>0</v>
      </c>
      <c r="K87" s="4">
        <f>VLOOKUP($C87,CUADRO_TERCEROS,9,FALSE)</f>
        <v>0</v>
      </c>
      <c r="L87" s="4">
        <f>VLOOKUP($C87,CUADRO_TERCEROS,10,FALSE)</f>
        <v>0</v>
      </c>
      <c r="M87" s="246" t="str">
        <f>IF(D87=D40,"ELIMINADO",IF(D87=D41,"ELIMINADO",IF(D87=D43,"ELIMINADO",IF(D87=D42,"ELIMINADO","CLASIFICADO"))))</f>
        <v>ELIMINADO</v>
      </c>
      <c r="N87" s="247" t="str">
        <v>I</v>
      </c>
      <c r="O87" s="245" t="str">
        <v>Iraq</v>
      </c>
      <c r="P87" s="247">
        <v>0</v>
      </c>
      <c r="Q87" s="247">
        <v>0</v>
      </c>
      <c r="R87" s="247">
        <v>0</v>
      </c>
      <c r="S87" s="247">
        <v>0</v>
      </c>
      <c r="T87" s="247">
        <v>0</v>
      </c>
      <c r="U87" s="247">
        <v>0</v>
      </c>
      <c r="V87" s="247">
        <v>0</v>
      </c>
      <c r="W87" s="247">
        <v>0</v>
      </c>
      <c r="X87" s="4" t="str">
        <f t="shared" si="20"/>
        <v>I</v>
      </c>
      <c r="Y87" s="4" t="str">
        <f>VLOOKUP(X87,$C$84:$M$88,11,FALSE)</f>
        <v>ELIMINADO</v>
      </c>
      <c r="Z87" s="4" t="str">
        <f t="shared" si="19"/>
        <v/>
      </c>
    </row>
    <row r="88" spans="2:26">
      <c r="C88" s="4" t="s">
        <v>191</v>
      </c>
      <c r="D88" s="4" t="str">
        <f>VLOOKUP($C88,CUADRO_TERCEROS,2,FALSE)</f>
        <v>Austria</v>
      </c>
      <c r="E88" s="4">
        <f>VLOOKUP($C88,CUADRO_TERCEROS,3,FALSE)</f>
        <v>0</v>
      </c>
      <c r="F88" s="4">
        <f>VLOOKUP($C88,CUADRO_TERCEROS,4,FALSE)</f>
        <v>0</v>
      </c>
      <c r="G88" s="4">
        <f>VLOOKUP($C88,CUADRO_TERCEROS,5,FALSE)</f>
        <v>0</v>
      </c>
      <c r="H88" s="4">
        <f>VLOOKUP($C88,CUADRO_TERCEROS,6,FALSE)</f>
        <v>0</v>
      </c>
      <c r="I88" s="4">
        <f>VLOOKUP($C88,CUADRO_TERCEROS,7,FALSE)</f>
        <v>0</v>
      </c>
      <c r="J88" s="4">
        <f>VLOOKUP($C88,CUADRO_TERCEROS,8,FALSE)</f>
        <v>0</v>
      </c>
      <c r="K88" s="4">
        <f>VLOOKUP($C88,CUADRO_TERCEROS,9,FALSE)</f>
        <v>0</v>
      </c>
      <c r="L88" s="4">
        <f>VLOOKUP($C88,CUADRO_TERCEROS,10,FALSE)</f>
        <v>0</v>
      </c>
      <c r="M88" s="246" t="str">
        <f>IF(D88=D40,"ELIMINADO",IF(D88=D41,"ELIMINADO",IF(D88=D43,"ELIMINADO",IF(D88=D42,"ELIMINADO","CLASIFICADO"))))</f>
        <v>ELIMINADO</v>
      </c>
      <c r="N88" s="247" t="str">
        <v>J</v>
      </c>
      <c r="O88" s="245" t="str">
        <v>Austria</v>
      </c>
      <c r="P88" s="247">
        <v>0</v>
      </c>
      <c r="Q88" s="247">
        <v>0</v>
      </c>
      <c r="R88" s="247">
        <v>0</v>
      </c>
      <c r="S88" s="247">
        <v>0</v>
      </c>
      <c r="T88" s="247">
        <v>0</v>
      </c>
      <c r="U88" s="247">
        <v>0</v>
      </c>
      <c r="V88" s="247">
        <v>0</v>
      </c>
      <c r="W88" s="247">
        <v>0</v>
      </c>
      <c r="X88" s="4" t="str">
        <f t="shared" si="20"/>
        <v>J</v>
      </c>
      <c r="Y88" s="4" t="str">
        <f t="shared" si="21"/>
        <v>ELIMINADO</v>
      </c>
      <c r="Z88" s="4" t="str">
        <f t="shared" si="19"/>
        <v/>
      </c>
    </row>
    <row r="89" spans="2:26">
      <c r="M89" s="246"/>
    </row>
    <row r="90" spans="2:26">
      <c r="B90" s="4" t="s">
        <v>377</v>
      </c>
      <c r="C90" s="4" t="s">
        <v>385</v>
      </c>
      <c r="D90" s="4" t="s">
        <v>369</v>
      </c>
      <c r="E90" s="4" t="s">
        <v>191</v>
      </c>
      <c r="F90" s="4" t="s">
        <v>192</v>
      </c>
      <c r="G90" s="4" t="s">
        <v>193</v>
      </c>
      <c r="H90" s="4" t="s">
        <v>194</v>
      </c>
      <c r="I90" s="4" t="s">
        <v>195</v>
      </c>
      <c r="J90" s="4" t="s">
        <v>196</v>
      </c>
      <c r="K90" s="4" t="s">
        <v>197</v>
      </c>
      <c r="L90" s="4" t="s">
        <v>198</v>
      </c>
      <c r="M90" s="247" t="str">
        <f>C90</f>
        <v>#EFGIJ</v>
      </c>
      <c r="N90" s="247" t="s">
        <v>390</v>
      </c>
      <c r="O90" s="247" t="s">
        <v>369</v>
      </c>
      <c r="P90" s="247" t="s">
        <v>191</v>
      </c>
      <c r="Q90" s="247" t="s">
        <v>192</v>
      </c>
      <c r="R90" s="247" t="s">
        <v>193</v>
      </c>
      <c r="S90" s="247" t="s">
        <v>194</v>
      </c>
      <c r="T90" s="247" t="s">
        <v>195</v>
      </c>
      <c r="U90" s="247" t="s">
        <v>196</v>
      </c>
      <c r="V90" s="247" t="s">
        <v>197</v>
      </c>
      <c r="W90" s="247" t="s">
        <v>198</v>
      </c>
    </row>
    <row r="91" spans="2:26">
      <c r="B91" s="164"/>
      <c r="C91" s="4" t="s">
        <v>193</v>
      </c>
      <c r="D91" s="4" t="str">
        <f>VLOOKUP($C91,CUADRO_TERCEROS,2,FALSE)</f>
        <v>Costa de Marfil</v>
      </c>
      <c r="E91" s="4">
        <f>VLOOKUP($C91,CUADRO_TERCEROS,3,FALSE)</f>
        <v>0</v>
      </c>
      <c r="F91" s="4">
        <f>VLOOKUP($C91,CUADRO_TERCEROS,4,FALSE)</f>
        <v>0</v>
      </c>
      <c r="G91" s="4">
        <f>VLOOKUP($C91,CUADRO_TERCEROS,5,FALSE)</f>
        <v>0</v>
      </c>
      <c r="H91" s="4">
        <f>VLOOKUP($C91,CUADRO_TERCEROS,6,FALSE)</f>
        <v>0</v>
      </c>
      <c r="I91" s="4">
        <f>VLOOKUP($C91,CUADRO_TERCEROS,7,FALSE)</f>
        <v>0</v>
      </c>
      <c r="J91" s="4">
        <f>VLOOKUP($C91,CUADRO_TERCEROS,8,FALSE)</f>
        <v>0</v>
      </c>
      <c r="K91" s="4">
        <f>VLOOKUP($C91,CUADRO_TERCEROS,9,FALSE)</f>
        <v>0</v>
      </c>
      <c r="L91" s="4">
        <f>VLOOKUP($C91,CUADRO_TERCEROS,10,FALSE)</f>
        <v>0</v>
      </c>
      <c r="M91" s="246" t="str">
        <f>IF(D91=D40,"ELIMINADO",IF(D91=D41,"ELIMINADO",IF(D91=D43,"ELIMINADO",IF(D91=D42,"ELIMINADO","CLASIFICADO"))))</f>
        <v>CLASIFICADO</v>
      </c>
      <c r="N91" s="247" t="str" cm="1">
        <f t="array" ref="N91:W95">_xlfn.SORTBY(THIRD7,L91:L95,-1,K91:K95,-1,I91:I95,1)</f>
        <v>E</v>
      </c>
      <c r="O91" s="245" t="str">
        <v>Costa de Marfil</v>
      </c>
      <c r="P91" s="247">
        <v>0</v>
      </c>
      <c r="Q91" s="247">
        <v>0</v>
      </c>
      <c r="R91" s="247">
        <v>0</v>
      </c>
      <c r="S91" s="247">
        <v>0</v>
      </c>
      <c r="T91" s="247">
        <v>0</v>
      </c>
      <c r="U91" s="247">
        <v>0</v>
      </c>
      <c r="V91" s="247">
        <v>0</v>
      </c>
      <c r="W91" s="247">
        <v>0</v>
      </c>
      <c r="X91" s="4" t="str">
        <f>N91</f>
        <v>E</v>
      </c>
      <c r="Y91" s="4" t="str">
        <f>VLOOKUP(X91,$C$91:$M$95,11,FALSE)</f>
        <v>CLASIFICADO</v>
      </c>
      <c r="Z91" s="4" t="str">
        <f t="shared" ref="Z91:Z95" si="22">IF(Y91="ELIMINADO","",O91)</f>
        <v>Costa de Marfil</v>
      </c>
    </row>
    <row r="92" spans="2:26" ht="16">
      <c r="B92" s="249" t="str">
        <f>IF(_TER7="","",IF(I45=TRUE,"","Repeated Data"))</f>
        <v/>
      </c>
      <c r="C92" s="4" t="s">
        <v>161</v>
      </c>
      <c r="D92" s="4" t="str">
        <f>VLOOKUP($C92,CUADRO_TERCEROS,2,FALSE)</f>
        <v>Sweden</v>
      </c>
      <c r="E92" s="4">
        <f>VLOOKUP($C92,CUADRO_TERCEROS,3,FALSE)</f>
        <v>0</v>
      </c>
      <c r="F92" s="4">
        <f>VLOOKUP($C92,CUADRO_TERCEROS,4,FALSE)</f>
        <v>0</v>
      </c>
      <c r="G92" s="4">
        <f>VLOOKUP($C92,CUADRO_TERCEROS,5,FALSE)</f>
        <v>0</v>
      </c>
      <c r="H92" s="4">
        <f>VLOOKUP($C92,CUADRO_TERCEROS,6,FALSE)</f>
        <v>0</v>
      </c>
      <c r="I92" s="4">
        <f>VLOOKUP($C92,CUADRO_TERCEROS,7,FALSE)</f>
        <v>0</v>
      </c>
      <c r="J92" s="4">
        <f>VLOOKUP($C92,CUADRO_TERCEROS,8,FALSE)</f>
        <v>0</v>
      </c>
      <c r="K92" s="4">
        <f>VLOOKUP($C92,CUADRO_TERCEROS,9,FALSE)</f>
        <v>0</v>
      </c>
      <c r="L92" s="4">
        <f>VLOOKUP($C92,CUADRO_TERCEROS,10,FALSE)</f>
        <v>0</v>
      </c>
      <c r="M92" s="246" t="str">
        <f>IF(D92=D40,"ELIMINADO",IF(D92=D41,"ELIMINADO",IF(D92=D43,"ELIMINADO",IF(D92=D42,"ELIMINADO","CLASIFICADO"))))</f>
        <v>CLASIFICADO</v>
      </c>
      <c r="N92" s="247" t="str">
        <v>F</v>
      </c>
      <c r="O92" s="245" t="str">
        <v>Sweden</v>
      </c>
      <c r="P92" s="247">
        <v>0</v>
      </c>
      <c r="Q92" s="247">
        <v>0</v>
      </c>
      <c r="R92" s="247">
        <v>0</v>
      </c>
      <c r="S92" s="247">
        <v>0</v>
      </c>
      <c r="T92" s="247">
        <v>0</v>
      </c>
      <c r="U92" s="247">
        <v>0</v>
      </c>
      <c r="V92" s="247">
        <v>0</v>
      </c>
      <c r="W92" s="247">
        <v>0</v>
      </c>
      <c r="X92" s="4" t="str">
        <f t="shared" ref="X92:X95" si="23">N92</f>
        <v>F</v>
      </c>
      <c r="Y92" s="4" t="str">
        <f t="shared" ref="Y92:Y95" si="24">VLOOKUP(X92,$C$91:$M$95,11,FALSE)</f>
        <v>CLASIFICADO</v>
      </c>
      <c r="Z92" s="4" t="str">
        <f t="shared" si="22"/>
        <v>Sweden</v>
      </c>
    </row>
    <row r="93" spans="2:26">
      <c r="C93" s="4" t="s">
        <v>192</v>
      </c>
      <c r="D93" s="4" t="str">
        <f>VLOOKUP($C93,CUADRO_TERCEROS,2,FALSE)</f>
        <v>irán</v>
      </c>
      <c r="E93" s="4">
        <f>VLOOKUP($C93,CUADRO_TERCEROS,3,FALSE)</f>
        <v>0</v>
      </c>
      <c r="F93" s="4">
        <f>VLOOKUP($C93,CUADRO_TERCEROS,4,FALSE)</f>
        <v>0</v>
      </c>
      <c r="G93" s="4">
        <f>VLOOKUP($C93,CUADRO_TERCEROS,5,FALSE)</f>
        <v>0</v>
      </c>
      <c r="H93" s="4">
        <f>VLOOKUP($C93,CUADRO_TERCEROS,6,FALSE)</f>
        <v>0</v>
      </c>
      <c r="I93" s="4">
        <f>VLOOKUP($C93,CUADRO_TERCEROS,7,FALSE)</f>
        <v>0</v>
      </c>
      <c r="J93" s="4">
        <f>VLOOKUP($C93,CUADRO_TERCEROS,8,FALSE)</f>
        <v>0</v>
      </c>
      <c r="K93" s="4">
        <f>VLOOKUP($C93,CUADRO_TERCEROS,9,FALSE)</f>
        <v>0</v>
      </c>
      <c r="L93" s="4">
        <f>VLOOKUP($C93,CUADRO_TERCEROS,10,FALSE)</f>
        <v>0</v>
      </c>
      <c r="M93" s="246" t="str">
        <f>IF(D93=D40,"ELIMINADO",IF(D93=D41,"ELIMINADO",IF(D93=D43,"ELIMINADO",IF(D93=D42,"ELIMINADO","CLASIFICADO"))))</f>
        <v>CLASIFICADO</v>
      </c>
      <c r="N93" s="247" t="str">
        <v>G</v>
      </c>
      <c r="O93" s="245" t="str">
        <v>irán</v>
      </c>
      <c r="P93" s="247">
        <v>0</v>
      </c>
      <c r="Q93" s="247">
        <v>0</v>
      </c>
      <c r="R93" s="247">
        <v>0</v>
      </c>
      <c r="S93" s="247">
        <v>0</v>
      </c>
      <c r="T93" s="247">
        <v>0</v>
      </c>
      <c r="U93" s="247">
        <v>0</v>
      </c>
      <c r="V93" s="247">
        <v>0</v>
      </c>
      <c r="W93" s="247">
        <v>0</v>
      </c>
      <c r="X93" s="4" t="str">
        <f t="shared" si="23"/>
        <v>G</v>
      </c>
      <c r="Y93" s="4" t="str">
        <f t="shared" si="24"/>
        <v>CLASIFICADO</v>
      </c>
      <c r="Z93" s="4" t="str">
        <f t="shared" si="22"/>
        <v>irán</v>
      </c>
    </row>
    <row r="94" spans="2:26">
      <c r="C94" s="4" t="s">
        <v>366</v>
      </c>
      <c r="D94" s="4" t="str">
        <f>VLOOKUP($C94,CUADRO_TERCEROS,2,FALSE)</f>
        <v>Iraq</v>
      </c>
      <c r="E94" s="4">
        <f>VLOOKUP($C94,CUADRO_TERCEROS,3,FALSE)</f>
        <v>0</v>
      </c>
      <c r="F94" s="4">
        <f>VLOOKUP($C94,CUADRO_TERCEROS,4,FALSE)</f>
        <v>0</v>
      </c>
      <c r="G94" s="4">
        <f>VLOOKUP($C94,CUADRO_TERCEROS,5,FALSE)</f>
        <v>0</v>
      </c>
      <c r="H94" s="4">
        <f>VLOOKUP($C94,CUADRO_TERCEROS,6,FALSE)</f>
        <v>0</v>
      </c>
      <c r="I94" s="4">
        <f>VLOOKUP($C94,CUADRO_TERCEROS,7,FALSE)</f>
        <v>0</v>
      </c>
      <c r="J94" s="4">
        <f>VLOOKUP($C94,CUADRO_TERCEROS,8,FALSE)</f>
        <v>0</v>
      </c>
      <c r="K94" s="4">
        <f>VLOOKUP($C94,CUADRO_TERCEROS,9,FALSE)</f>
        <v>0</v>
      </c>
      <c r="L94" s="4">
        <f>VLOOKUP($C94,CUADRO_TERCEROS,10,FALSE)</f>
        <v>0</v>
      </c>
      <c r="M94" s="246" t="str">
        <f>IF(D94=D40,"ELIMINADO",IF(D94=D41,"ELIMINADO",IF(D94=D43,"ELIMINADO",IF(D94=D42,"ELIMINADO","CLASIFICADO"))))</f>
        <v>ELIMINADO</v>
      </c>
      <c r="N94" s="247" t="str">
        <v>I</v>
      </c>
      <c r="O94" s="245" t="str">
        <v>Iraq</v>
      </c>
      <c r="P94" s="247">
        <v>0</v>
      </c>
      <c r="Q94" s="247">
        <v>0</v>
      </c>
      <c r="R94" s="247">
        <v>0</v>
      </c>
      <c r="S94" s="247">
        <v>0</v>
      </c>
      <c r="T94" s="247">
        <v>0</v>
      </c>
      <c r="U94" s="247">
        <v>0</v>
      </c>
      <c r="V94" s="247">
        <v>0</v>
      </c>
      <c r="W94" s="247">
        <v>0</v>
      </c>
      <c r="X94" s="4" t="str">
        <f t="shared" si="23"/>
        <v>I</v>
      </c>
      <c r="Y94" s="4" t="str">
        <f t="shared" si="24"/>
        <v>ELIMINADO</v>
      </c>
      <c r="Z94" s="4" t="str">
        <f t="shared" si="22"/>
        <v/>
      </c>
    </row>
    <row r="95" spans="2:26">
      <c r="C95" s="4" t="s">
        <v>191</v>
      </c>
      <c r="D95" s="4" t="str">
        <f>VLOOKUP($C95,CUADRO_TERCEROS,2,FALSE)</f>
        <v>Austria</v>
      </c>
      <c r="E95" s="4">
        <f>VLOOKUP($C95,CUADRO_TERCEROS,3,FALSE)</f>
        <v>0</v>
      </c>
      <c r="F95" s="4">
        <f>VLOOKUP($C95,CUADRO_TERCEROS,4,FALSE)</f>
        <v>0</v>
      </c>
      <c r="G95" s="4">
        <f>VLOOKUP($C95,CUADRO_TERCEROS,5,FALSE)</f>
        <v>0</v>
      </c>
      <c r="H95" s="4">
        <f>VLOOKUP($C95,CUADRO_TERCEROS,6,FALSE)</f>
        <v>0</v>
      </c>
      <c r="I95" s="4">
        <f>VLOOKUP($C95,CUADRO_TERCEROS,7,FALSE)</f>
        <v>0</v>
      </c>
      <c r="J95" s="4">
        <f>VLOOKUP($C95,CUADRO_TERCEROS,8,FALSE)</f>
        <v>0</v>
      </c>
      <c r="K95" s="4">
        <f>VLOOKUP($C95,CUADRO_TERCEROS,9,FALSE)</f>
        <v>0</v>
      </c>
      <c r="L95" s="4">
        <f>VLOOKUP($C95,CUADRO_TERCEROS,10,FALSE)</f>
        <v>0</v>
      </c>
      <c r="M95" s="246" t="str">
        <f>IF(D95=D40,"ELIMINADO",IF(D95=D41,"ELIMINADO",IF(D95=D43,"ELIMINADO",IF(D95=D42,"ELIMINADO","CLASIFICADO"))))</f>
        <v>ELIMINADO</v>
      </c>
      <c r="N95" s="247" t="str">
        <v>J</v>
      </c>
      <c r="O95" s="245" t="str">
        <v>Austria</v>
      </c>
      <c r="P95" s="247">
        <v>0</v>
      </c>
      <c r="Q95" s="247">
        <v>0</v>
      </c>
      <c r="R95" s="247">
        <v>0</v>
      </c>
      <c r="S95" s="247">
        <v>0</v>
      </c>
      <c r="T95" s="247">
        <v>0</v>
      </c>
      <c r="U95" s="247">
        <v>0</v>
      </c>
      <c r="V95" s="247">
        <v>0</v>
      </c>
      <c r="W95" s="247">
        <v>0</v>
      </c>
      <c r="X95" s="4" t="str">
        <f t="shared" si="23"/>
        <v>J</v>
      </c>
      <c r="Y95" s="4" t="str">
        <f t="shared" si="24"/>
        <v>ELIMINADO</v>
      </c>
      <c r="Z95" s="4" t="str">
        <f t="shared" si="22"/>
        <v/>
      </c>
    </row>
    <row r="96" spans="2:26">
      <c r="M96" s="246"/>
    </row>
    <row r="97" spans="2:26">
      <c r="B97" s="4" t="s">
        <v>378</v>
      </c>
      <c r="C97" s="4" t="s">
        <v>386</v>
      </c>
      <c r="D97" s="4" t="s">
        <v>369</v>
      </c>
      <c r="E97" s="4" t="s">
        <v>191</v>
      </c>
      <c r="F97" s="4" t="s">
        <v>192</v>
      </c>
      <c r="G97" s="4" t="s">
        <v>193</v>
      </c>
      <c r="H97" s="4" t="s">
        <v>194</v>
      </c>
      <c r="I97" s="4" t="s">
        <v>195</v>
      </c>
      <c r="J97" s="4" t="s">
        <v>196</v>
      </c>
      <c r="K97" s="4" t="s">
        <v>197</v>
      </c>
      <c r="L97" s="4" t="s">
        <v>198</v>
      </c>
      <c r="M97" s="247" t="str">
        <f>C97</f>
        <v>#DEIJL</v>
      </c>
      <c r="N97" s="247" t="s">
        <v>390</v>
      </c>
      <c r="O97" s="247" t="s">
        <v>369</v>
      </c>
      <c r="P97" s="247" t="s">
        <v>191</v>
      </c>
      <c r="Q97" s="247" t="s">
        <v>192</v>
      </c>
      <c r="R97" s="247" t="s">
        <v>193</v>
      </c>
      <c r="S97" s="247" t="s">
        <v>194</v>
      </c>
      <c r="T97" s="247" t="s">
        <v>195</v>
      </c>
      <c r="U97" s="247" t="s">
        <v>196</v>
      </c>
      <c r="V97" s="247" t="s">
        <v>197</v>
      </c>
      <c r="W97" s="247" t="s">
        <v>198</v>
      </c>
    </row>
    <row r="98" spans="2:26">
      <c r="B98" s="164"/>
      <c r="C98" s="4" t="s">
        <v>156</v>
      </c>
      <c r="D98" s="4" t="str">
        <f>VLOOKUP($C98,CUADRO_TERCEROS,2,FALSE)</f>
        <v>Australia</v>
      </c>
      <c r="E98" s="4">
        <f>VLOOKUP($C98,CUADRO_TERCEROS,3,FALSE)</f>
        <v>0</v>
      </c>
      <c r="F98" s="4">
        <f>VLOOKUP($C98,CUADRO_TERCEROS,4,FALSE)</f>
        <v>0</v>
      </c>
      <c r="G98" s="4">
        <f>VLOOKUP($C98,CUADRO_TERCEROS,5,FALSE)</f>
        <v>0</v>
      </c>
      <c r="H98" s="4">
        <f>VLOOKUP($C98,CUADRO_TERCEROS,6,FALSE)</f>
        <v>0</v>
      </c>
      <c r="I98" s="4">
        <f>VLOOKUP($C98,CUADRO_TERCEROS,7,FALSE)</f>
        <v>0</v>
      </c>
      <c r="J98" s="4">
        <f>VLOOKUP($C98,CUADRO_TERCEROS,8,FALSE)</f>
        <v>0</v>
      </c>
      <c r="K98" s="4">
        <f>VLOOKUP($C98,CUADRO_TERCEROS,9,FALSE)</f>
        <v>0</v>
      </c>
      <c r="L98" s="4">
        <f>VLOOKUP($C98,CUADRO_TERCEROS,10,FALSE)</f>
        <v>0</v>
      </c>
      <c r="M98" s="246" t="str">
        <f>IF(D98=D40,"ELIMINADO",IF(D98=D41,"ELIMINADO",IF(D98=D43,"ELIMINADO",IF(D98=D42,"ELIMINADO","CLASIFICADO"))))</f>
        <v>CLASIFICADO</v>
      </c>
      <c r="N98" s="247" t="str" cm="1">
        <f t="array" ref="N98:W102">_xlfn.SORTBY(THIRD8,L98:L102,-1,K98:K102,-1,I98:I102,1)</f>
        <v>D</v>
      </c>
      <c r="O98" s="245" t="str">
        <v>Australia</v>
      </c>
      <c r="P98" s="247">
        <v>0</v>
      </c>
      <c r="Q98" s="247">
        <v>0</v>
      </c>
      <c r="R98" s="247">
        <v>0</v>
      </c>
      <c r="S98" s="247">
        <v>0</v>
      </c>
      <c r="T98" s="247">
        <v>0</v>
      </c>
      <c r="U98" s="247">
        <v>0</v>
      </c>
      <c r="V98" s="247">
        <v>0</v>
      </c>
      <c r="W98" s="247">
        <v>0</v>
      </c>
      <c r="X98" s="4" t="str">
        <f>N98</f>
        <v>D</v>
      </c>
      <c r="Y98" s="4" t="str">
        <f>VLOOKUP(X98,$C$98:$M$102,11,FALSE)</f>
        <v>CLASIFICADO</v>
      </c>
      <c r="Z98" s="4" t="str">
        <f>IF(N98="L",O98,O98)</f>
        <v>Australia</v>
      </c>
    </row>
    <row r="99" spans="2:26" ht="16">
      <c r="B99" s="249" t="str">
        <f>IF(_TER8="","",IF(I46=TRUE,"","Repeated Data"))</f>
        <v/>
      </c>
      <c r="C99" s="4" t="s">
        <v>193</v>
      </c>
      <c r="D99" s="4" t="str">
        <f>VLOOKUP($C99,CUADRO_TERCEROS,2,FALSE)</f>
        <v>Costa de Marfil</v>
      </c>
      <c r="E99" s="4">
        <f>VLOOKUP($C99,CUADRO_TERCEROS,3,FALSE)</f>
        <v>0</v>
      </c>
      <c r="F99" s="4">
        <f>VLOOKUP($C99,CUADRO_TERCEROS,4,FALSE)</f>
        <v>0</v>
      </c>
      <c r="G99" s="4">
        <f>VLOOKUP($C99,CUADRO_TERCEROS,5,FALSE)</f>
        <v>0</v>
      </c>
      <c r="H99" s="4">
        <f>VLOOKUP($C99,CUADRO_TERCEROS,6,FALSE)</f>
        <v>0</v>
      </c>
      <c r="I99" s="4">
        <f>VLOOKUP($C99,CUADRO_TERCEROS,7,FALSE)</f>
        <v>0</v>
      </c>
      <c r="J99" s="4">
        <f>VLOOKUP($C99,CUADRO_TERCEROS,8,FALSE)</f>
        <v>0</v>
      </c>
      <c r="K99" s="4">
        <f>VLOOKUP($C99,CUADRO_TERCEROS,9,FALSE)</f>
        <v>0</v>
      </c>
      <c r="L99" s="4">
        <f>VLOOKUP($C99,CUADRO_TERCEROS,10,FALSE)</f>
        <v>0</v>
      </c>
      <c r="M99" s="246" t="str">
        <f>IF(D99=D40,"ELIMINADO",IF(D99=D41,"ELIMINADO",IF(D99=D43,"ELIMINADO",IF(D99=D42,"ELIMINADO","CLASIFICADO"))))</f>
        <v>CLASIFICADO</v>
      </c>
      <c r="N99" s="247" t="str">
        <v>E</v>
      </c>
      <c r="O99" s="245" t="str">
        <v>Costa de Marfil</v>
      </c>
      <c r="P99" s="247">
        <v>0</v>
      </c>
      <c r="Q99" s="247">
        <v>0</v>
      </c>
      <c r="R99" s="247">
        <v>0</v>
      </c>
      <c r="S99" s="247">
        <v>0</v>
      </c>
      <c r="T99" s="247">
        <v>0</v>
      </c>
      <c r="U99" s="247">
        <v>0</v>
      </c>
      <c r="V99" s="247">
        <v>0</v>
      </c>
      <c r="W99" s="247">
        <v>0</v>
      </c>
      <c r="X99" s="4" t="str">
        <f t="shared" ref="X99:X102" si="25">N99</f>
        <v>E</v>
      </c>
      <c r="Y99" s="4" t="str">
        <f t="shared" ref="Y99:Y102" si="26">VLOOKUP(X99,$C$98:$M$102,11,FALSE)</f>
        <v>CLASIFICADO</v>
      </c>
      <c r="Z99" s="4" t="str">
        <f>IF(Y99="ELIMINADO","",IF(N98="L","",O99))</f>
        <v>Costa de Marfil</v>
      </c>
    </row>
    <row r="100" spans="2:26">
      <c r="C100" s="4" t="s">
        <v>366</v>
      </c>
      <c r="D100" s="4" t="str">
        <f>VLOOKUP($C100,CUADRO_TERCEROS,2,FALSE)</f>
        <v>Iraq</v>
      </c>
      <c r="E100" s="4">
        <f>VLOOKUP($C100,CUADRO_TERCEROS,3,FALSE)</f>
        <v>0</v>
      </c>
      <c r="F100" s="4">
        <f>VLOOKUP($C100,CUADRO_TERCEROS,4,FALSE)</f>
        <v>0</v>
      </c>
      <c r="G100" s="4">
        <f>VLOOKUP($C100,CUADRO_TERCEROS,5,FALSE)</f>
        <v>0</v>
      </c>
      <c r="H100" s="4">
        <f>VLOOKUP($C100,CUADRO_TERCEROS,6,FALSE)</f>
        <v>0</v>
      </c>
      <c r="I100" s="4">
        <f>VLOOKUP($C100,CUADRO_TERCEROS,7,FALSE)</f>
        <v>0</v>
      </c>
      <c r="J100" s="4">
        <f>VLOOKUP($C100,CUADRO_TERCEROS,8,FALSE)</f>
        <v>0</v>
      </c>
      <c r="K100" s="4">
        <f>VLOOKUP($C100,CUADRO_TERCEROS,9,FALSE)</f>
        <v>0</v>
      </c>
      <c r="L100" s="4">
        <f>VLOOKUP($C100,CUADRO_TERCEROS,10,FALSE)</f>
        <v>0</v>
      </c>
      <c r="M100" s="246" t="str">
        <f>IF(D100=D40,"ELIMINADO",IF(D100=D41,"ELIMINADO",IF(D100=D43,"ELIMINADO",IF(D100=D42,"ELIMINADO","CLASIFICADO"))))</f>
        <v>ELIMINADO</v>
      </c>
      <c r="N100" s="247" t="str">
        <v>I</v>
      </c>
      <c r="O100" s="245" t="str">
        <v>Iraq</v>
      </c>
      <c r="P100" s="247">
        <v>0</v>
      </c>
      <c r="Q100" s="247">
        <v>0</v>
      </c>
      <c r="R100" s="247">
        <v>0</v>
      </c>
      <c r="S100" s="247">
        <v>0</v>
      </c>
      <c r="T100" s="247">
        <v>0</v>
      </c>
      <c r="U100" s="247">
        <v>0</v>
      </c>
      <c r="V100" s="247">
        <v>0</v>
      </c>
      <c r="W100" s="247">
        <v>0</v>
      </c>
      <c r="X100" s="4" t="str">
        <f t="shared" si="25"/>
        <v>I</v>
      </c>
      <c r="Y100" s="4" t="str">
        <f t="shared" si="26"/>
        <v>ELIMINADO</v>
      </c>
      <c r="Z100" s="4" t="str">
        <f>IF(Y100="ELIMINADO","",IF(N98="L","",O100))</f>
        <v/>
      </c>
    </row>
    <row r="101" spans="2:26">
      <c r="C101" s="4" t="s">
        <v>191</v>
      </c>
      <c r="D101" s="4" t="str">
        <f>VLOOKUP($C101,CUADRO_TERCEROS,2,FALSE)</f>
        <v>Austria</v>
      </c>
      <c r="E101" s="4">
        <f>VLOOKUP($C101,CUADRO_TERCEROS,3,FALSE)</f>
        <v>0</v>
      </c>
      <c r="F101" s="4">
        <f>VLOOKUP($C101,CUADRO_TERCEROS,4,FALSE)</f>
        <v>0</v>
      </c>
      <c r="G101" s="4">
        <f>VLOOKUP($C101,CUADRO_TERCEROS,5,FALSE)</f>
        <v>0</v>
      </c>
      <c r="H101" s="4">
        <f>VLOOKUP($C101,CUADRO_TERCEROS,6,FALSE)</f>
        <v>0</v>
      </c>
      <c r="I101" s="4">
        <f>VLOOKUP($C101,CUADRO_TERCEROS,7,FALSE)</f>
        <v>0</v>
      </c>
      <c r="J101" s="4">
        <f>VLOOKUP($C101,CUADRO_TERCEROS,8,FALSE)</f>
        <v>0</v>
      </c>
      <c r="K101" s="4">
        <f>VLOOKUP($C101,CUADRO_TERCEROS,9,FALSE)</f>
        <v>0</v>
      </c>
      <c r="L101" s="4">
        <f>VLOOKUP($C101,CUADRO_TERCEROS,10,FALSE)</f>
        <v>0</v>
      </c>
      <c r="M101" s="246" t="str">
        <f>IF(D101=D40,"ELIMINADO",IF(D101=D41,"ELIMINADO",IF(D101=D43,"ELIMINADO",IF(D101=D42,"ELIMINADO","CLASIFICADO"))))</f>
        <v>ELIMINADO</v>
      </c>
      <c r="N101" s="247" t="str">
        <v>J</v>
      </c>
      <c r="O101" s="245" t="str">
        <v>Austria</v>
      </c>
      <c r="P101" s="247">
        <v>0</v>
      </c>
      <c r="Q101" s="247">
        <v>0</v>
      </c>
      <c r="R101" s="247">
        <v>0</v>
      </c>
      <c r="S101" s="247">
        <v>0</v>
      </c>
      <c r="T101" s="247">
        <v>0</v>
      </c>
      <c r="U101" s="247">
        <v>0</v>
      </c>
      <c r="V101" s="247">
        <v>0</v>
      </c>
      <c r="W101" s="247">
        <v>0</v>
      </c>
      <c r="X101" s="4" t="str">
        <f t="shared" si="25"/>
        <v>J</v>
      </c>
      <c r="Y101" s="4" t="str">
        <f t="shared" si="26"/>
        <v>ELIMINADO</v>
      </c>
      <c r="Z101" s="4" t="str">
        <f>IF(Y101="ELIMINADO","",IF(N98="L","",O101))</f>
        <v/>
      </c>
    </row>
    <row r="102" spans="2:26">
      <c r="C102" s="4" t="s">
        <v>368</v>
      </c>
      <c r="D102" s="4" t="str">
        <f>VLOOKUP($C102,CUADRO_TERCEROS,2,FALSE)</f>
        <v>Ghana</v>
      </c>
      <c r="E102" s="4">
        <f>VLOOKUP($C102,CUADRO_TERCEROS,3,FALSE)</f>
        <v>0</v>
      </c>
      <c r="F102" s="4">
        <f>VLOOKUP($C102,CUADRO_TERCEROS,4,FALSE)</f>
        <v>0</v>
      </c>
      <c r="G102" s="4">
        <f>VLOOKUP($C102,CUADRO_TERCEROS,5,FALSE)</f>
        <v>0</v>
      </c>
      <c r="H102" s="4">
        <f>VLOOKUP($C102,CUADRO_TERCEROS,6,FALSE)</f>
        <v>0</v>
      </c>
      <c r="I102" s="4">
        <f>VLOOKUP($C102,CUADRO_TERCEROS,7,FALSE)</f>
        <v>0</v>
      </c>
      <c r="J102" s="4">
        <f>VLOOKUP($C102,CUADRO_TERCEROS,8,FALSE)</f>
        <v>0</v>
      </c>
      <c r="K102" s="4">
        <f>VLOOKUP($C102,CUADRO_TERCEROS,9,FALSE)</f>
        <v>0</v>
      </c>
      <c r="L102" s="4">
        <f>VLOOKUP($C102,CUADRO_TERCEROS,10,FALSE)</f>
        <v>0</v>
      </c>
      <c r="M102" s="246" t="str">
        <f>IF(D102=D40,"ELIMINADO",IF(D102=D41,"ELIMINADO",IF(D102=D43,"ELIMINADO",IF(D102=D42,"ELIMINADO","CLASIFICADO"))))</f>
        <v>ELIMINADO</v>
      </c>
      <c r="N102" s="247" t="str">
        <v>L</v>
      </c>
      <c r="O102" s="245" t="str">
        <v>Ghana</v>
      </c>
      <c r="P102" s="247">
        <v>0</v>
      </c>
      <c r="Q102" s="247">
        <v>0</v>
      </c>
      <c r="R102" s="247">
        <v>0</v>
      </c>
      <c r="S102" s="247">
        <v>0</v>
      </c>
      <c r="T102" s="247">
        <v>0</v>
      </c>
      <c r="U102" s="247">
        <v>0</v>
      </c>
      <c r="V102" s="247">
        <v>0</v>
      </c>
      <c r="W102" s="247">
        <v>0</v>
      </c>
      <c r="X102" s="4" t="str">
        <f t="shared" si="25"/>
        <v>L</v>
      </c>
      <c r="Y102" s="4" t="str">
        <f t="shared" si="26"/>
        <v>ELIMINADO</v>
      </c>
      <c r="Z102" s="4" t="str">
        <f>IF(Y102="ELIMINADO","",IF(N98="L","",O102))</f>
        <v/>
      </c>
    </row>
  </sheetData>
  <sheetProtection algorithmName="SHA-512" hashValue="6V5p5JNqfA7/SR/Ld7yhjX8/KiIJ5lKpxlbTRzC0Y+l69WeU4wRGDngQwIIZ9I+t7/VDZtKrFi4yYJd1j9KB3g==" saltValue="fYv8auCb9Hjh10vqz7C+tA==" spinCount="100000" sheet="1" objects="1" scenarios="1"/>
  <mergeCells count="2">
    <mergeCell ref="A1:S2"/>
    <mergeCell ref="AA3:AB3"/>
  </mergeCells>
  <phoneticPr fontId="5" type="noConversion"/>
  <conditionalFormatting sqref="B49">
    <cfRule type="expression" dxfId="296" priority="47" stopIfTrue="1">
      <formula>IF(OR($L$6="en juego",$L$6="hoy!"),1,0)</formula>
    </cfRule>
  </conditionalFormatting>
  <conditionalFormatting sqref="B56">
    <cfRule type="expression" dxfId="295" priority="46" stopIfTrue="1">
      <formula>IF(OR($L$6="en juego",$L$6="hoy!"),1,0)</formula>
    </cfRule>
  </conditionalFormatting>
  <conditionalFormatting sqref="B63">
    <cfRule type="expression" dxfId="294" priority="45" stopIfTrue="1">
      <formula>IF(OR($L$6="en juego",$L$6="hoy!"),1,0)</formula>
    </cfRule>
  </conditionalFormatting>
  <conditionalFormatting sqref="B70">
    <cfRule type="expression" dxfId="293" priority="44" stopIfTrue="1">
      <formula>IF(OR($L$6="en juego",$L$6="hoy!"),1,0)</formula>
    </cfRule>
  </conditionalFormatting>
  <conditionalFormatting sqref="B77">
    <cfRule type="expression" dxfId="292" priority="43" stopIfTrue="1">
      <formula>IF(OR($L$6="en juego",$L$6="hoy!"),1,0)</formula>
    </cfRule>
  </conditionalFormatting>
  <conditionalFormatting sqref="B84">
    <cfRule type="expression" dxfId="291" priority="42" stopIfTrue="1">
      <formula>IF(OR($L$6="en juego",$L$6="hoy!"),1,0)</formula>
    </cfRule>
  </conditionalFormatting>
  <conditionalFormatting sqref="B91">
    <cfRule type="expression" dxfId="290" priority="41" stopIfTrue="1">
      <formula>IF(OR($L$6="en juego",$L$6="hoy!"),1,0)</formula>
    </cfRule>
  </conditionalFormatting>
  <conditionalFormatting sqref="B98">
    <cfRule type="expression" dxfId="289" priority="40" stopIfTrue="1">
      <formula>IF(OR($L$6="en juego",$L$6="hoy!"),1,0)</formula>
    </cfRule>
  </conditionalFormatting>
  <conditionalFormatting sqref="N49:X49">
    <cfRule type="expression" dxfId="288" priority="39">
      <formula>$Y$49="ELIMINADO"</formula>
    </cfRule>
  </conditionalFormatting>
  <conditionalFormatting sqref="N50:X50">
    <cfRule type="expression" dxfId="287" priority="97">
      <formula>$Y$50="ELIMINADO"</formula>
    </cfRule>
  </conditionalFormatting>
  <conditionalFormatting sqref="N51:X51">
    <cfRule type="expression" dxfId="286" priority="38">
      <formula>$Y$51="ELIMINADO"</formula>
    </cfRule>
  </conditionalFormatting>
  <conditionalFormatting sqref="N52:X52">
    <cfRule type="expression" dxfId="285" priority="37">
      <formula>$Y$52="ELIMINADO"</formula>
    </cfRule>
  </conditionalFormatting>
  <conditionalFormatting sqref="N53:X53">
    <cfRule type="expression" dxfId="284" priority="36">
      <formula>$Y$53="ELIMINADO"</formula>
    </cfRule>
  </conditionalFormatting>
  <conditionalFormatting sqref="N56:X56">
    <cfRule type="expression" dxfId="283" priority="35" stopIfTrue="1">
      <formula>$Y$56="ELIMINADO"</formula>
    </cfRule>
  </conditionalFormatting>
  <conditionalFormatting sqref="N57:X57">
    <cfRule type="expression" dxfId="282" priority="34" stopIfTrue="1">
      <formula>$Y$57="ELIMINADO"</formula>
    </cfRule>
  </conditionalFormatting>
  <conditionalFormatting sqref="N58:X58">
    <cfRule type="expression" dxfId="281" priority="33" stopIfTrue="1">
      <formula>$Y$58="ELIMINADO"</formula>
    </cfRule>
  </conditionalFormatting>
  <conditionalFormatting sqref="N59:X59">
    <cfRule type="expression" dxfId="280" priority="32" stopIfTrue="1">
      <formula>$Y$59="ELIMINADO"</formula>
    </cfRule>
  </conditionalFormatting>
  <conditionalFormatting sqref="N60:X60">
    <cfRule type="expression" dxfId="279" priority="31">
      <formula>$Y$60="ELIMINADO"</formula>
    </cfRule>
  </conditionalFormatting>
  <conditionalFormatting sqref="N63:X63">
    <cfRule type="expression" dxfId="278" priority="30" stopIfTrue="1">
      <formula>$Y$63="ELIMINADO"</formula>
    </cfRule>
  </conditionalFormatting>
  <conditionalFormatting sqref="N64:X64">
    <cfRule type="expression" dxfId="277" priority="29" stopIfTrue="1">
      <formula>$Y$64="ELIMINADO"</formula>
    </cfRule>
  </conditionalFormatting>
  <conditionalFormatting sqref="N65:X65">
    <cfRule type="expression" dxfId="276" priority="28" stopIfTrue="1">
      <formula>$Y$65="ELIMINADO"</formula>
    </cfRule>
  </conditionalFormatting>
  <conditionalFormatting sqref="N66:X66">
    <cfRule type="expression" dxfId="275" priority="27" stopIfTrue="1">
      <formula>$Y$66="ELIMINADO"</formula>
    </cfRule>
  </conditionalFormatting>
  <conditionalFormatting sqref="N67:X67">
    <cfRule type="expression" dxfId="274" priority="26" stopIfTrue="1">
      <formula>$Y$67="ELIMINADO"</formula>
    </cfRule>
  </conditionalFormatting>
  <conditionalFormatting sqref="N70:X70">
    <cfRule type="expression" dxfId="273" priority="25">
      <formula>$Y$70="ELIMINADO"</formula>
    </cfRule>
  </conditionalFormatting>
  <conditionalFormatting sqref="N71:X71">
    <cfRule type="expression" dxfId="272" priority="24">
      <formula>$Y$71="ELIMINADO"</formula>
    </cfRule>
  </conditionalFormatting>
  <conditionalFormatting sqref="N72:X72">
    <cfRule type="expression" dxfId="271" priority="23">
      <formula>$Y$72="ELIMINADO"</formula>
    </cfRule>
  </conditionalFormatting>
  <conditionalFormatting sqref="N73:X73">
    <cfRule type="expression" dxfId="270" priority="22">
      <formula>$Y$73="ELIMINADO"</formula>
    </cfRule>
  </conditionalFormatting>
  <conditionalFormatting sqref="N74:X74">
    <cfRule type="expression" dxfId="269" priority="21">
      <formula>$Y$74="ELIMINADO"</formula>
    </cfRule>
  </conditionalFormatting>
  <conditionalFormatting sqref="N77:X77">
    <cfRule type="expression" dxfId="268" priority="20" stopIfTrue="1">
      <formula>$Y$77="ELIMINADO"</formula>
    </cfRule>
  </conditionalFormatting>
  <conditionalFormatting sqref="N78:X78">
    <cfRule type="expression" dxfId="267" priority="19" stopIfTrue="1">
      <formula>$Y$78="ELIMINADO"</formula>
    </cfRule>
  </conditionalFormatting>
  <conditionalFormatting sqref="N79:X79">
    <cfRule type="expression" dxfId="266" priority="18" stopIfTrue="1">
      <formula>$Y$79="ELIMINADO"</formula>
    </cfRule>
  </conditionalFormatting>
  <conditionalFormatting sqref="N80:X80">
    <cfRule type="expression" dxfId="265" priority="17" stopIfTrue="1">
      <formula>$Y$80="ELIMINADO"</formula>
    </cfRule>
  </conditionalFormatting>
  <conditionalFormatting sqref="N81:X81">
    <cfRule type="expression" dxfId="264" priority="16" stopIfTrue="1">
      <formula>$Y$81="ELIMINADO"</formula>
    </cfRule>
  </conditionalFormatting>
  <conditionalFormatting sqref="N84:X84">
    <cfRule type="expression" dxfId="263" priority="15">
      <formula>$Y$84="ELIMINADO"</formula>
    </cfRule>
  </conditionalFormatting>
  <conditionalFormatting sqref="N85:X85">
    <cfRule type="expression" dxfId="262" priority="14">
      <formula>$Y$85="ELIMINADO"</formula>
    </cfRule>
  </conditionalFormatting>
  <conditionalFormatting sqref="N86:X86">
    <cfRule type="expression" dxfId="261" priority="13">
      <formula>$Y$86="ELIMINADO"</formula>
    </cfRule>
  </conditionalFormatting>
  <conditionalFormatting sqref="N87:X87">
    <cfRule type="expression" dxfId="260" priority="12">
      <formula>$Y$87="ELIMINADO"</formula>
    </cfRule>
  </conditionalFormatting>
  <conditionalFormatting sqref="N88:X88">
    <cfRule type="expression" dxfId="259" priority="11">
      <formula>$Y$88="ELIMINADO"</formula>
    </cfRule>
  </conditionalFormatting>
  <conditionalFormatting sqref="N91:X91">
    <cfRule type="expression" dxfId="258" priority="10">
      <formula>$Y$91="ELIMINADO"</formula>
    </cfRule>
  </conditionalFormatting>
  <conditionalFormatting sqref="N92:X92">
    <cfRule type="expression" dxfId="257" priority="9">
      <formula>$Y$92="ELIMINADO"</formula>
    </cfRule>
  </conditionalFormatting>
  <conditionalFormatting sqref="N93:X93">
    <cfRule type="expression" dxfId="256" priority="8">
      <formula>$Y$93="ELIMINADO"</formula>
    </cfRule>
  </conditionalFormatting>
  <conditionalFormatting sqref="N94:X94">
    <cfRule type="expression" dxfId="255" priority="7">
      <formula>$Y$94="ELIMINADO"</formula>
    </cfRule>
  </conditionalFormatting>
  <conditionalFormatting sqref="N95:X95">
    <cfRule type="expression" dxfId="254" priority="6">
      <formula>$Y$95="ELIMINADO"</formula>
    </cfRule>
  </conditionalFormatting>
  <conditionalFormatting sqref="N98:X98">
    <cfRule type="expression" dxfId="253" priority="5">
      <formula>$Y$98="ELIMINADO"</formula>
    </cfRule>
  </conditionalFormatting>
  <conditionalFormatting sqref="N99:X99">
    <cfRule type="expression" dxfId="252" priority="4">
      <formula>$Y$99="ELIMINADO"</formula>
    </cfRule>
  </conditionalFormatting>
  <conditionalFormatting sqref="N100:X100">
    <cfRule type="expression" dxfId="251" priority="3">
      <formula>$Y$100="ELIMINADO"</formula>
    </cfRule>
  </conditionalFormatting>
  <conditionalFormatting sqref="N101:X101">
    <cfRule type="expression" dxfId="250" priority="2">
      <formula>$Y$101="ELIMINADO"</formula>
    </cfRule>
  </conditionalFormatting>
  <conditionalFormatting sqref="N102:X102">
    <cfRule type="expression" dxfId="249" priority="1">
      <formula>$Y$102="ELIMINADO"</formula>
    </cfRule>
  </conditionalFormatting>
  <conditionalFormatting sqref="Y49:Y53">
    <cfRule type="containsText" dxfId="248" priority="104" stopIfTrue="1" operator="containsText" text="ELIMINADO">
      <formula>NOT(ISERROR(SEARCH("ELIMINADO",Y49)))</formula>
    </cfRule>
  </conditionalFormatting>
  <conditionalFormatting sqref="Y56:Y60">
    <cfRule type="containsText" dxfId="247" priority="95" stopIfTrue="1" operator="containsText" text="ELIMINADO">
      <formula>NOT(ISERROR(SEARCH("ELIMINADO",Y56)))</formula>
    </cfRule>
  </conditionalFormatting>
  <conditionalFormatting sqref="Y63:Y67">
    <cfRule type="containsText" dxfId="246" priority="88" stopIfTrue="1" operator="containsText" text="ELIMINADO">
      <formula>NOT(ISERROR(SEARCH("ELIMINADO",Y63)))</formula>
    </cfRule>
  </conditionalFormatting>
  <conditionalFormatting sqref="Y70:Y74">
    <cfRule type="containsText" dxfId="245" priority="82" stopIfTrue="1" operator="containsText" text="ELIMINADO">
      <formula>NOT(ISERROR(SEARCH("ELIMINADO",Y70)))</formula>
    </cfRule>
  </conditionalFormatting>
  <conditionalFormatting sqref="Y77:Y81">
    <cfRule type="containsText" dxfId="244" priority="75" stopIfTrue="1" operator="containsText" text="ELIMINADO">
      <formula>NOT(ISERROR(SEARCH("ELIMINADO",Y77)))</formula>
    </cfRule>
  </conditionalFormatting>
  <conditionalFormatting sqref="Y84:Y88">
    <cfRule type="containsText" dxfId="243" priority="70" stopIfTrue="1" operator="containsText" text="ELIMINADO">
      <formula>NOT(ISERROR(SEARCH("ELIMINADO",Y84)))</formula>
    </cfRule>
  </conditionalFormatting>
  <conditionalFormatting sqref="Y91:Y95">
    <cfRule type="containsText" dxfId="242" priority="69" stopIfTrue="1" operator="containsText" text="ELIMINADO">
      <formula>NOT(ISERROR(SEARCH("ELIMINADO",Y91)))</formula>
    </cfRule>
  </conditionalFormatting>
  <conditionalFormatting sqref="Y98:Y102">
    <cfRule type="containsText" dxfId="241" priority="68" stopIfTrue="1" operator="containsText" text="ELIMINADO">
      <formula>NOT(ISERROR(SEARCH("ELIMINADO",Y98)))</formula>
    </cfRule>
  </conditionalFormatting>
  <dataValidations count="8">
    <dataValidation type="list" allowBlank="1" showInputMessage="1" showErrorMessage="1" sqref="B49" xr:uid="{99B25702-C376-0344-BFCC-B17E2829EF1A}">
      <formula1>$Z$49:$Z$53</formula1>
    </dataValidation>
    <dataValidation type="list" allowBlank="1" showInputMessage="1" showErrorMessage="1" sqref="B56" xr:uid="{A2E50016-957D-4D49-BDC8-C1C4D617E646}">
      <formula1>$Z$56:$Z$60</formula1>
    </dataValidation>
    <dataValidation type="list" allowBlank="1" showInputMessage="1" showErrorMessage="1" sqref="B63" xr:uid="{D216BFC8-64FD-3D42-93A6-F44876F21883}">
      <formula1>$Z$63:$Z$67</formula1>
    </dataValidation>
    <dataValidation type="list" allowBlank="1" showInputMessage="1" showErrorMessage="1" sqref="B70" xr:uid="{8496B07B-10B9-764E-9C95-CB6AFCDB00B8}">
      <formula1>$Z$70:$Z$74</formula1>
    </dataValidation>
    <dataValidation type="list" allowBlank="1" showInputMessage="1" showErrorMessage="1" sqref="B77" xr:uid="{D880E93B-CE42-F248-9688-51DE6E054BD6}">
      <formula1>$Z$77:$Z$81</formula1>
    </dataValidation>
    <dataValidation type="list" allowBlank="1" showInputMessage="1" showErrorMessage="1" sqref="B84" xr:uid="{A7F15DDC-DF87-4F4E-A948-0C3F126A6328}">
      <formula1>$Z$84:$Z$88</formula1>
    </dataValidation>
    <dataValidation type="list" allowBlank="1" showInputMessage="1" showErrorMessage="1" sqref="B91" xr:uid="{EFA49AF6-04B6-0B49-A193-028CED5F3E39}">
      <formula1>$Z$91:$Z$95</formula1>
    </dataValidation>
    <dataValidation type="list" allowBlank="1" showInputMessage="1" showErrorMessage="1" sqref="B98" xr:uid="{7FC659A6-F034-2A46-A20A-A85AA2E12DFC}">
      <formula1>$Z$98:$Z$102</formula1>
    </dataValidation>
  </dataValidations>
  <hyperlinks>
    <hyperlink ref="AA3:AB3" location="Portada!A1" display="Menu Principal" xr:uid="{F1B7C692-6426-D04F-9982-F0EC969A64BB}"/>
  </hyperlinks>
  <pageMargins left="0.7" right="0.7" top="0.75" bottom="0.75" header="0.3" footer="0.3"/>
  <pageSetup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04DCA-3809-2146-B745-0D10015B350C}">
  <dimension ref="A1:T72"/>
  <sheetViews>
    <sheetView showGridLines="0" showRowColHeaders="0" showOutlineSymbols="0" zoomScale="140" zoomScaleNormal="140" workbookViewId="0">
      <pane ySplit="5" topLeftCell="A6" activePane="bottomLeft" state="frozen"/>
      <selection activeCell="E31" sqref="E31"/>
      <selection pane="bottomLeft" activeCell="E35" sqref="E35"/>
    </sheetView>
  </sheetViews>
  <sheetFormatPr baseColWidth="10" defaultColWidth="11.5" defaultRowHeight="13"/>
  <cols>
    <col min="1" max="1" width="2.1640625" style="27" bestFit="1" customWidth="1"/>
    <col min="2" max="2" width="15.83203125" style="27" customWidth="1"/>
    <col min="3" max="4" width="6.6640625" style="27" customWidth="1"/>
    <col min="5" max="5" width="14.6640625" style="27" customWidth="1"/>
    <col min="6" max="6" width="4.33203125" style="27" customWidth="1"/>
    <col min="7" max="7" width="1.83203125" style="27" customWidth="1"/>
    <col min="8" max="8" width="6.5" style="27" customWidth="1"/>
    <col min="9" max="9" width="11.6640625" style="27" customWidth="1"/>
    <col min="10" max="10" width="15.6640625" style="27" customWidth="1"/>
    <col min="11" max="11" width="4.6640625" style="27" customWidth="1"/>
    <col min="12" max="12" width="10.5" style="27" bestFit="1" customWidth="1"/>
    <col min="13" max="13" width="5.5" style="27" bestFit="1" customWidth="1"/>
    <col min="14" max="14" width="1.6640625" style="27" customWidth="1"/>
    <col min="15" max="15" width="11.5" style="27"/>
    <col min="16" max="16" width="2.5" style="27" hidden="1" customWidth="1"/>
    <col min="17" max="17" width="2" style="27" hidden="1" customWidth="1"/>
    <col min="18" max="16384" width="11.5" style="27"/>
  </cols>
  <sheetData>
    <row r="1" spans="1:20" s="212" customFormat="1" ht="35" customHeight="1">
      <c r="A1" s="349" t="s">
        <v>519</v>
      </c>
      <c r="B1" s="349"/>
      <c r="C1" s="349"/>
      <c r="D1" s="349"/>
      <c r="E1" s="349"/>
      <c r="F1" s="349"/>
      <c r="G1" s="349"/>
      <c r="H1" s="349"/>
      <c r="I1" s="349"/>
      <c r="J1" s="349"/>
      <c r="K1" s="349"/>
      <c r="L1" s="349"/>
      <c r="M1" s="349"/>
      <c r="N1" s="349"/>
      <c r="O1" s="349"/>
      <c r="P1" s="218"/>
      <c r="Q1" s="218"/>
      <c r="R1" s="218"/>
      <c r="S1" s="218"/>
      <c r="T1" s="211"/>
    </row>
    <row r="2" spans="1:20" s="212" customFormat="1" ht="35" customHeight="1">
      <c r="A2" s="349"/>
      <c r="B2" s="349"/>
      <c r="C2" s="349"/>
      <c r="D2" s="349"/>
      <c r="E2" s="349"/>
      <c r="F2" s="349"/>
      <c r="G2" s="349"/>
      <c r="H2" s="349"/>
      <c r="I2" s="349"/>
      <c r="J2" s="349"/>
      <c r="K2" s="349"/>
      <c r="L2" s="349"/>
      <c r="M2" s="349"/>
      <c r="N2" s="349"/>
      <c r="O2" s="349"/>
      <c r="P2" s="218"/>
      <c r="Q2" s="218"/>
      <c r="R2" s="218"/>
      <c r="S2" s="218"/>
      <c r="T2" s="213"/>
    </row>
    <row r="3" spans="1:20" ht="23" customHeight="1">
      <c r="F3" s="28"/>
      <c r="L3" s="61"/>
      <c r="M3" s="62"/>
    </row>
    <row r="4" spans="1:20" ht="12.75" customHeight="1">
      <c r="E4" s="59"/>
      <c r="F4" s="62"/>
      <c r="L4" s="163">
        <f ca="1">TODAY()</f>
        <v>46181</v>
      </c>
      <c r="M4" s="93">
        <f ca="1">NOW()</f>
        <v>46181.687772916666</v>
      </c>
      <c r="O4" s="166" t="s">
        <v>182</v>
      </c>
    </row>
    <row r="5" spans="1:20" ht="12" customHeight="1">
      <c r="B5" s="354" t="s">
        <v>127</v>
      </c>
      <c r="C5" s="354"/>
      <c r="D5" s="354"/>
      <c r="E5" s="354" t="s">
        <v>151</v>
      </c>
      <c r="F5" s="354"/>
      <c r="G5" s="355" t="s">
        <v>152</v>
      </c>
      <c r="H5" s="355"/>
      <c r="I5" s="87"/>
      <c r="J5" s="107" t="s">
        <v>401</v>
      </c>
      <c r="L5" s="48"/>
    </row>
    <row r="6" spans="1:20" ht="15" customHeight="1">
      <c r="A6" s="52"/>
      <c r="B6" s="51"/>
      <c r="C6" s="51"/>
      <c r="D6" s="51"/>
      <c r="E6" s="51"/>
      <c r="F6" s="51"/>
      <c r="G6" s="51"/>
      <c r="H6" s="51"/>
      <c r="I6" s="51"/>
      <c r="J6" s="51"/>
      <c r="P6" s="27" t="s">
        <v>153</v>
      </c>
      <c r="Q6" s="27">
        <f>SUM('- A -'!$H$17:$H$20)</f>
        <v>0</v>
      </c>
    </row>
    <row r="7" spans="1:20" ht="12" customHeight="1">
      <c r="A7" s="52"/>
      <c r="B7" s="51"/>
      <c r="C7" s="51"/>
      <c r="D7" s="256"/>
      <c r="E7" s="114" t="str">
        <f>IF('- E -'!H17=0,"1ero Grupo E",'- E -'!G17)</f>
        <v>1ero Grupo E</v>
      </c>
      <c r="F7" s="162"/>
      <c r="G7" s="46"/>
      <c r="H7" s="71"/>
      <c r="I7" s="51"/>
      <c r="J7" s="51"/>
      <c r="P7" s="27" t="s">
        <v>154</v>
      </c>
      <c r="Q7" s="27">
        <f>SUM('- B -'!$H$17:$H$20)</f>
        <v>0</v>
      </c>
    </row>
    <row r="8" spans="1:20" ht="12" customHeight="1">
      <c r="A8" s="94" t="str">
        <f ca="1">IF(OR(E8="en juego",E8="hoy!",E8="finalizado"),"  -&gt;     1","1")</f>
        <v>1</v>
      </c>
      <c r="B8" s="217" t="s">
        <v>342</v>
      </c>
      <c r="C8" s="95">
        <v>46202</v>
      </c>
      <c r="D8" s="255">
        <v>0.64583333333333337</v>
      </c>
      <c r="E8" s="97" t="str">
        <f ca="1">IF(OR(C8="",D8="",C8&lt;$L$4),"",IF(C8=$L$4,IF(AND(D8&lt;=$S$27,$S$27&lt;=(D8+0.08333333333)),"en juego",IF($S$27&lt;D8,"hoy!","finalizado")),IF($L$4&gt;C8,"finalizado","")))</f>
        <v/>
      </c>
      <c r="F8" s="115"/>
      <c r="G8" s="76"/>
      <c r="H8" s="77"/>
      <c r="I8" s="51"/>
      <c r="J8" s="116" t="str">
        <f>IF(OR(F7="",F9="",AND(F7=F9,OR(G7="",G9=""))),"DF1",IF(F7=F9,IF(G7=G9,"Tied Penalties",IF(G7&gt;G9,E7,E9)),IF(F7&gt;F9,E7,E9)))</f>
        <v>DF1</v>
      </c>
      <c r="L8" s="275">
        <v>74</v>
      </c>
      <c r="P8" s="27" t="s">
        <v>155</v>
      </c>
      <c r="Q8" s="27">
        <f>SUM('- C -'!$H$17:$H$20)</f>
        <v>0</v>
      </c>
    </row>
    <row r="9" spans="1:20" ht="12" customHeight="1">
      <c r="A9" s="52"/>
      <c r="B9" s="110"/>
      <c r="C9" s="51"/>
      <c r="D9" s="250"/>
      <c r="E9" s="114" t="str">
        <f>IF(Terceros!J39=0,"Tercero ABCDF",Terceros!O39)</f>
        <v>Tercero ABCDF</v>
      </c>
      <c r="F9" s="162"/>
      <c r="G9" s="47"/>
      <c r="H9" s="244" t="s">
        <v>391</v>
      </c>
      <c r="J9" s="51"/>
      <c r="L9" s="275"/>
      <c r="P9" s="27" t="s">
        <v>156</v>
      </c>
      <c r="Q9" s="27">
        <f>SUM('- D -'!$H$17:$H$20)</f>
        <v>0</v>
      </c>
    </row>
    <row r="10" spans="1:20" ht="15" customHeight="1">
      <c r="A10" s="52"/>
      <c r="B10" s="110"/>
      <c r="C10" s="51"/>
      <c r="D10" s="250"/>
      <c r="E10" s="51"/>
      <c r="F10" s="115"/>
      <c r="G10" s="51"/>
      <c r="H10" s="51"/>
      <c r="I10" s="51"/>
      <c r="J10" s="51"/>
      <c r="L10" s="275"/>
      <c r="P10" s="27" t="s">
        <v>193</v>
      </c>
      <c r="Q10" s="27">
        <f>SUM('- E -'!$H$17:$H$20)</f>
        <v>0</v>
      </c>
    </row>
    <row r="11" spans="1:20" ht="12" customHeight="1">
      <c r="A11" s="52"/>
      <c r="B11" s="110"/>
      <c r="C11" s="95"/>
      <c r="D11" s="250"/>
      <c r="E11" s="114" t="str">
        <f>IF('- I -'!I17=0,"1ero Grupo I",'- I -'!G17)</f>
        <v>1ero Grupo I</v>
      </c>
      <c r="F11" s="162"/>
      <c r="G11" s="46"/>
      <c r="H11" s="71"/>
      <c r="I11" s="51"/>
      <c r="J11" s="51"/>
      <c r="L11" s="275"/>
      <c r="P11" s="27" t="s">
        <v>161</v>
      </c>
      <c r="Q11" s="27">
        <f>SUM('- F -'!$H$17:$H$20)</f>
        <v>0</v>
      </c>
    </row>
    <row r="12" spans="1:20" ht="12" customHeight="1">
      <c r="A12" s="94" t="str">
        <f ca="1">IF(OR(E12="en juego",E12="hoy!",E12="finalizado"),"  -&gt;     2","2")</f>
        <v>2</v>
      </c>
      <c r="B12" s="217" t="s">
        <v>341</v>
      </c>
      <c r="C12" s="95">
        <v>46203</v>
      </c>
      <c r="D12" s="96">
        <v>0.66666666666666663</v>
      </c>
      <c r="E12" s="97" t="str">
        <f ca="1">IF(OR(C12="",D12="",C12&lt;$L$4),"",IF(C12=$L$4,IF(AND(D12&lt;=$S$27,$S$27&lt;=(D12+0.08333333333)),"en juego",IF($S$27&lt;D12,"hoy!","finalizado")),IF($L$4&gt;C12,"finalizado","")))</f>
        <v/>
      </c>
      <c r="F12" s="115"/>
      <c r="G12" s="76"/>
      <c r="H12" s="77"/>
      <c r="I12" s="51"/>
      <c r="J12" s="116" t="str">
        <f>IF(OR(F11="",F13="",AND(F11=F13,OR(G11="",G13=""))),"DF2",IF(F11=F13,IF(G11=G13,"Tied Penalties",IF(G11&gt;G13,E11,E13)),IF(F11&gt;F13,E11,E13)))</f>
        <v>DF2</v>
      </c>
      <c r="L12" s="275">
        <v>77</v>
      </c>
      <c r="P12" s="27" t="s">
        <v>192</v>
      </c>
      <c r="Q12" s="27">
        <f>SUM('- G -'!$H$17:$H$20)</f>
        <v>0</v>
      </c>
    </row>
    <row r="13" spans="1:20" ht="12" customHeight="1">
      <c r="A13" s="52"/>
      <c r="B13" s="110"/>
      <c r="C13" s="51"/>
      <c r="D13" s="250"/>
      <c r="E13" s="114" t="str">
        <f>IF(Terceros!J40=0,"Tercero CDFGH",Terceros!O40)</f>
        <v>Tercero CDFGH</v>
      </c>
      <c r="F13" s="162"/>
      <c r="G13" s="47"/>
      <c r="H13" s="244" t="s">
        <v>392</v>
      </c>
      <c r="I13" s="51"/>
      <c r="J13" s="51"/>
      <c r="L13" s="275"/>
      <c r="P13" s="27" t="s">
        <v>79</v>
      </c>
      <c r="Q13" s="27">
        <f>SUM('- H -'!$H$17:$H$20)</f>
        <v>0</v>
      </c>
    </row>
    <row r="14" spans="1:20" ht="15" customHeight="1">
      <c r="A14" s="52"/>
      <c r="B14" s="110"/>
      <c r="C14" s="51"/>
      <c r="D14" s="250"/>
      <c r="E14" s="51"/>
      <c r="F14" s="115"/>
      <c r="G14" s="51"/>
      <c r="H14" s="51"/>
      <c r="I14" s="51"/>
      <c r="J14" s="51"/>
      <c r="L14" s="275"/>
    </row>
    <row r="15" spans="1:20" ht="12" customHeight="1">
      <c r="A15" s="52"/>
      <c r="B15" s="110"/>
      <c r="C15" s="51"/>
      <c r="D15" s="250"/>
      <c r="E15" s="114" t="str">
        <f>IF('- A -'!H18=0,"2do Grupo A",'- A -'!G18)</f>
        <v>2do Grupo A</v>
      </c>
      <c r="F15" s="162"/>
      <c r="G15" s="46"/>
      <c r="H15" s="71"/>
      <c r="I15" s="51"/>
      <c r="J15" s="51"/>
      <c r="L15" s="275"/>
    </row>
    <row r="16" spans="1:20" ht="12" customHeight="1">
      <c r="A16" s="94" t="str">
        <f ca="1">IF(OR(E16="en juego",E16="hoy!",E16="finalizado"),"  -&gt;     3","3")</f>
        <v>3</v>
      </c>
      <c r="B16" s="217" t="s">
        <v>338</v>
      </c>
      <c r="C16" s="95">
        <v>46201</v>
      </c>
      <c r="D16" s="255">
        <v>0.58333333333333337</v>
      </c>
      <c r="E16" s="97" t="str">
        <f ca="1">IF(OR(C16="",D16="",C16&lt;$L$4),"",IF(C16=$L$4,IF(AND(D16&lt;=$S$27,$S$27&lt;=(D16+0.08333333333)),"en juego",IF($S$27&lt;D16,"hoy!","finalizado")),IF($L$4&gt;C16,"finalizado","")))</f>
        <v/>
      </c>
      <c r="F16" s="115"/>
      <c r="G16" s="76"/>
      <c r="H16" s="77"/>
      <c r="I16" s="51"/>
      <c r="J16" s="116" t="str">
        <f>IF(OR(F15="",F17="",AND(F15=F17,OR(G15="",G17=""))),"DF3",IF(F15=F17,IF(G15=G17,"Tied Penalties",IF(G15&gt;G17,E15,E17)),IF(F15&gt;F17,E15,E17)))</f>
        <v>DF3</v>
      </c>
      <c r="L16" s="275">
        <v>73</v>
      </c>
    </row>
    <row r="17" spans="1:19" ht="12" customHeight="1">
      <c r="A17" s="52"/>
      <c r="B17" s="110"/>
      <c r="C17" s="51"/>
      <c r="D17" s="250"/>
      <c r="E17" s="114" t="str">
        <f>IF('- B -'!H18=0,"2do Grupo B",'- B -'!G18)</f>
        <v>2do Grupo B</v>
      </c>
      <c r="F17" s="162"/>
      <c r="G17" s="47"/>
      <c r="H17" s="78"/>
      <c r="I17" s="51"/>
      <c r="J17" s="51"/>
      <c r="L17" s="275"/>
    </row>
    <row r="18" spans="1:19" ht="15" customHeight="1">
      <c r="A18" s="52"/>
      <c r="B18" s="110"/>
      <c r="C18" s="51"/>
      <c r="D18" s="250"/>
      <c r="E18" s="51"/>
      <c r="F18" s="115"/>
      <c r="G18" s="51"/>
      <c r="H18" s="51"/>
      <c r="I18" s="51"/>
      <c r="J18" s="51"/>
      <c r="L18" s="275"/>
    </row>
    <row r="19" spans="1:19" ht="12" customHeight="1">
      <c r="A19" s="52"/>
      <c r="B19" s="110"/>
      <c r="C19" s="51"/>
      <c r="D19" s="250"/>
      <c r="E19" s="114" t="str">
        <f>IF('- F -'!H17=0,"1ero Grupo F",'- F -'!G17)</f>
        <v>1ero Grupo F</v>
      </c>
      <c r="F19" s="162"/>
      <c r="G19" s="46"/>
      <c r="H19" s="71"/>
      <c r="I19" s="51"/>
      <c r="J19" s="51"/>
      <c r="L19" s="275"/>
    </row>
    <row r="20" spans="1:19" ht="12" customHeight="1">
      <c r="A20" s="94" t="str">
        <f ca="1">IF(OR(E20="en juego",E20="hoy!",E20="finalizado"),"  -&gt;     4","4")</f>
        <v>4</v>
      </c>
      <c r="B20" s="217" t="s">
        <v>335</v>
      </c>
      <c r="C20" s="95">
        <v>46202</v>
      </c>
      <c r="D20" s="255">
        <v>0.83333333333333337</v>
      </c>
      <c r="E20" s="97" t="str">
        <f ca="1">IF(OR(C20="",D20="",C20&lt;$L$4),"",IF(C20=$L$4,IF(AND(D20&lt;=$S$27,$S$27&lt;=(D20+0.08333333333)),"en juego",IF($S$27&lt;D20,"hoy!","finalizado")),IF($L$4&gt;C20,"finalizado","")))</f>
        <v/>
      </c>
      <c r="F20" s="115"/>
      <c r="G20" s="76"/>
      <c r="H20" s="77"/>
      <c r="I20" s="51"/>
      <c r="J20" s="116" t="str">
        <f>IF(OR(F19="",F21="",AND(F19=F21,OR(G19="",G21=""))),"DF4",IF(F19=F21,IF(G19=G21,"Tied Penalties",IF(G19&gt;G21,E19,E21)),IF(F19&gt;F21,E19,E21)))</f>
        <v>DF4</v>
      </c>
      <c r="L20" s="275">
        <v>75</v>
      </c>
    </row>
    <row r="21" spans="1:19" ht="12" customHeight="1">
      <c r="A21" s="52"/>
      <c r="B21" s="110"/>
      <c r="C21" s="51"/>
      <c r="D21" s="250"/>
      <c r="E21" s="114" t="str">
        <f>IF('- C -'!H18=0,"2do Grupo C",'- C -'!G18)</f>
        <v>2do Grupo C</v>
      </c>
      <c r="F21" s="162"/>
      <c r="G21" s="47"/>
      <c r="H21" s="78"/>
      <c r="I21" s="51"/>
      <c r="J21" s="51"/>
      <c r="L21" s="275"/>
    </row>
    <row r="22" spans="1:19" ht="15" customHeight="1">
      <c r="A22" s="52"/>
      <c r="B22" s="110"/>
      <c r="C22" s="51"/>
      <c r="D22" s="250"/>
      <c r="E22" s="51"/>
      <c r="F22" s="115"/>
      <c r="G22" s="51"/>
      <c r="H22" s="51"/>
      <c r="I22" s="51"/>
      <c r="J22" s="51"/>
      <c r="L22" s="275"/>
    </row>
    <row r="23" spans="1:19" ht="12" customHeight="1">
      <c r="A23" s="52"/>
      <c r="B23" s="110"/>
      <c r="C23" s="51"/>
      <c r="D23" s="250"/>
      <c r="E23" s="114" t="str">
        <f>IF('- K -'!H18=0,"2do Grupo K",'- K -'!G18)</f>
        <v>2do Grupo K</v>
      </c>
      <c r="F23" s="162"/>
      <c r="G23" s="46"/>
      <c r="H23" s="71"/>
      <c r="I23" s="51"/>
      <c r="J23" s="51"/>
      <c r="L23" s="275"/>
    </row>
    <row r="24" spans="1:19" ht="12" customHeight="1">
      <c r="A24" s="94" t="str">
        <f ca="1">IF(OR(E24="en juego",E24="hoy!",E24="finalizado"),"  -&gt;     5","5")</f>
        <v>5</v>
      </c>
      <c r="B24" s="217" t="s">
        <v>346</v>
      </c>
      <c r="C24" s="95">
        <v>46205</v>
      </c>
      <c r="D24" s="96">
        <v>0.75</v>
      </c>
      <c r="E24" s="97" t="str">
        <f ca="1">IF(OR(C24="",D24="",C24&lt;$L$4),"",IF(C24=$L$4,IF(AND(D24&lt;=$S$27,$S$27&lt;=(D24+0.08333333333)),"en juego",IF($S$27&lt;D24,"hoy!","finalizado")),IF($L$4&gt;C24,"finalizado","")))</f>
        <v/>
      </c>
      <c r="F24" s="115"/>
      <c r="G24" s="76"/>
      <c r="H24" s="77"/>
      <c r="I24" s="51"/>
      <c r="J24" s="116" t="str">
        <f>IF(OR(F23="",F25="",AND(F23=F25,OR(G23="",G25=""))),"DF5",IF(F23=F25,IF(G23=G25,"Tied Penalties",IF(G23&gt;G25,E23,E25)),IF(F23&gt;F25,E23,E25)))</f>
        <v>DF5</v>
      </c>
      <c r="L24" s="275">
        <v>83</v>
      </c>
    </row>
    <row r="25" spans="1:19" ht="12" customHeight="1">
      <c r="A25" s="52"/>
      <c r="B25" s="110"/>
      <c r="C25" s="51"/>
      <c r="D25" s="250"/>
      <c r="E25" s="114" t="str">
        <f>IF('- L -'!H18=0,"2do Grupo L",'- L -'!G18)</f>
        <v>2do Grupo L</v>
      </c>
      <c r="F25" s="162"/>
      <c r="G25" s="47"/>
      <c r="H25" s="78"/>
      <c r="I25" s="51"/>
      <c r="J25" s="51"/>
      <c r="L25" s="275"/>
    </row>
    <row r="26" spans="1:19" hidden="1">
      <c r="A26" s="52"/>
      <c r="B26" s="110"/>
      <c r="C26" s="51"/>
      <c r="D26" s="250"/>
      <c r="E26" s="51"/>
      <c r="F26" s="115"/>
      <c r="G26" s="51"/>
      <c r="H26" s="51"/>
      <c r="I26" s="51"/>
      <c r="J26" s="51"/>
      <c r="L26" s="275"/>
      <c r="R26" s="7">
        <f ca="1">HOUR(M4)</f>
        <v>16</v>
      </c>
      <c r="S26" s="7">
        <f ca="1">MINUTE(M4)</f>
        <v>30</v>
      </c>
    </row>
    <row r="27" spans="1:19" hidden="1">
      <c r="A27" s="52"/>
      <c r="B27" s="110"/>
      <c r="C27" s="51"/>
      <c r="D27" s="250"/>
      <c r="E27" s="51"/>
      <c r="F27" s="115"/>
      <c r="G27" s="51"/>
      <c r="H27" s="51"/>
      <c r="I27" s="51"/>
      <c r="J27" s="51"/>
      <c r="L27" s="275"/>
      <c r="R27" s="7"/>
      <c r="S27" s="7">
        <f ca="1">TIME(R26,S26,0)</f>
        <v>0.6875</v>
      </c>
    </row>
    <row r="28" spans="1:19" ht="15" customHeight="1">
      <c r="A28" s="52"/>
      <c r="B28" s="110"/>
      <c r="C28" s="51"/>
      <c r="D28" s="250"/>
      <c r="E28" s="51"/>
      <c r="F28" s="115"/>
      <c r="G28" s="250" t="s">
        <v>402</v>
      </c>
      <c r="H28" s="51"/>
      <c r="I28" s="51"/>
      <c r="J28" s="51"/>
      <c r="L28" s="275"/>
    </row>
    <row r="29" spans="1:19" ht="12" customHeight="1">
      <c r="A29" s="52"/>
      <c r="B29" s="110"/>
      <c r="C29" s="51"/>
      <c r="D29" s="250"/>
      <c r="E29" s="114" t="str">
        <f>IF('- H -'!H17=0,"1ero Grupo H",'- H -'!G17)</f>
        <v>1ero Grupo H</v>
      </c>
      <c r="F29" s="162"/>
      <c r="G29" s="46"/>
      <c r="H29" s="71"/>
      <c r="I29" s="51"/>
      <c r="J29" s="51"/>
      <c r="L29" s="275"/>
    </row>
    <row r="30" spans="1:19" ht="12" customHeight="1">
      <c r="A30" s="94" t="str">
        <f ca="1">IF(OR(E30="en juego",E30="hoy!",E30="finalizado"),"  -&gt;     6","6")</f>
        <v>6</v>
      </c>
      <c r="B30" s="217" t="s">
        <v>338</v>
      </c>
      <c r="C30" s="95">
        <v>46205</v>
      </c>
      <c r="D30" s="96">
        <v>0.58333333333333337</v>
      </c>
      <c r="E30" s="97" t="str">
        <f ca="1">IF(OR(C30="",D30="",C30&lt;$L$4),"",IF(C30=$L$4,IF(AND(D30&lt;=$S$27,$S$27&lt;=(D30+0.08333333333)),"en juego",IF($S$27&lt;D30,"hoy!","finalizado")),IF($L$4&gt;C30,"finalizado","")))</f>
        <v/>
      </c>
      <c r="F30" s="115"/>
      <c r="G30" s="76"/>
      <c r="H30" s="77"/>
      <c r="I30" s="51"/>
      <c r="J30" s="116" t="str">
        <f>IF(OR(F29="",F31="",AND(F29=F31,OR(G29="",G31=""))),"DF6",IF(F29=F31,IF(G29=G31,"Tied Penalties",IF(G29&gt;G31,E29,E31)),IF(F29&gt;F31,E29,E31)))</f>
        <v>DF6</v>
      </c>
      <c r="L30" s="275">
        <v>84</v>
      </c>
    </row>
    <row r="31" spans="1:19" ht="12" customHeight="1">
      <c r="A31" s="52"/>
      <c r="B31" s="110"/>
      <c r="C31" s="51"/>
      <c r="D31" s="250"/>
      <c r="E31" s="114" t="str">
        <f>IF('- J -'!H18=0,"2do Grupo J",'- J -'!G18)</f>
        <v>2do Grupo J</v>
      </c>
      <c r="F31" s="162"/>
      <c r="G31" s="47"/>
      <c r="H31" s="78"/>
      <c r="I31" s="51"/>
      <c r="J31" s="51"/>
      <c r="L31" s="275"/>
    </row>
    <row r="32" spans="1:19" ht="15" customHeight="1">
      <c r="A32" s="52"/>
      <c r="B32" s="110"/>
      <c r="C32" s="51"/>
      <c r="D32" s="250"/>
      <c r="E32" s="51"/>
      <c r="F32" s="115"/>
      <c r="G32" s="51"/>
      <c r="H32" s="51"/>
      <c r="I32" s="51"/>
      <c r="J32" s="51"/>
      <c r="L32" s="275"/>
    </row>
    <row r="33" spans="1:12" ht="12" customHeight="1">
      <c r="A33" s="52"/>
      <c r="B33" s="110"/>
      <c r="C33" s="51"/>
      <c r="D33" s="250"/>
      <c r="E33" s="114" t="str">
        <f>IF('- D -'!H17=0,"1ero Grupo D",'- D -'!G17)</f>
        <v>1ero Grupo D</v>
      </c>
      <c r="F33" s="162"/>
      <c r="G33" s="46"/>
      <c r="H33" s="71"/>
      <c r="I33" s="51"/>
      <c r="J33" s="51"/>
      <c r="L33" s="275"/>
    </row>
    <row r="34" spans="1:12" ht="12" customHeight="1">
      <c r="A34" s="94" t="str">
        <f ca="1">IF(OR(E34="en juego",E34="hoy!",E34="finalizado"),"  -&gt;     7","7")</f>
        <v>7</v>
      </c>
      <c r="B34" s="217" t="s">
        <v>337</v>
      </c>
      <c r="C34" s="95">
        <v>46204</v>
      </c>
      <c r="D34" s="96">
        <v>0.79166666666666663</v>
      </c>
      <c r="E34" s="97" t="str">
        <f ca="1">IF(OR(C34="",D34="",C34&lt;$L$4),"",IF(C34=$L$4,IF(AND(D34&lt;=$S$27,$S$27&lt;=(D34+0.08333333333)),"en juego",IF($S$27&lt;D34,"hoy!","finalizado")),IF($L$4&gt;C34,"finalizado","")))</f>
        <v/>
      </c>
      <c r="F34" s="115"/>
      <c r="G34" s="76"/>
      <c r="H34" s="77"/>
      <c r="I34" s="51"/>
      <c r="J34" s="116" t="str">
        <f>IF(OR(F33="",F35="",AND(F33=F35,OR(G33="",G35=""))),"DF7",IF(F33=F35,IF(G33=G35,"Tied Penalties",IF(G33&gt;G35,E33,E35)),IF(F33&gt;F35,E33,E35)))</f>
        <v>DF7</v>
      </c>
      <c r="L34" s="275">
        <v>81</v>
      </c>
    </row>
    <row r="35" spans="1:12" ht="12" customHeight="1">
      <c r="A35" s="52"/>
      <c r="B35" s="110"/>
      <c r="C35" s="51"/>
      <c r="D35" s="250"/>
      <c r="E35" s="114" t="str">
        <f>IF(Terceros!J43=0,"Tercero BEFIJ",Terceros!O43)</f>
        <v>Tercero BEFIJ</v>
      </c>
      <c r="F35" s="162"/>
      <c r="G35" s="47"/>
      <c r="H35" s="244" t="s">
        <v>394</v>
      </c>
      <c r="I35" s="51"/>
      <c r="J35" s="51"/>
      <c r="L35" s="275"/>
    </row>
    <row r="36" spans="1:12" ht="15" customHeight="1">
      <c r="A36" s="52"/>
      <c r="B36" s="110"/>
      <c r="C36" s="51"/>
      <c r="D36" s="250"/>
      <c r="E36" s="51"/>
      <c r="F36" s="115"/>
      <c r="G36" s="51"/>
      <c r="H36" s="51"/>
      <c r="I36" s="51"/>
      <c r="J36" s="51"/>
      <c r="L36" s="275"/>
    </row>
    <row r="37" spans="1:12" ht="12" customHeight="1">
      <c r="A37" s="52"/>
      <c r="B37" s="110"/>
      <c r="C37" s="51"/>
      <c r="D37" s="250"/>
      <c r="E37" s="114" t="str">
        <f>IF('- G -'!H17=0,"1ero Grupo G",'- G -'!G17)</f>
        <v>1ero Grupo G</v>
      </c>
      <c r="F37" s="162"/>
      <c r="G37" s="46"/>
      <c r="H37" s="71"/>
      <c r="I37" s="51"/>
      <c r="J37" s="51"/>
      <c r="L37" s="275"/>
    </row>
    <row r="38" spans="1:12" ht="12" customHeight="1">
      <c r="A38" s="94" t="str">
        <f ca="1">IF(OR(E38="en juego",E38="hoy!",E38="finalizado"),"  -&gt;     8","8")</f>
        <v>8</v>
      </c>
      <c r="B38" s="217" t="s">
        <v>340</v>
      </c>
      <c r="C38" s="95">
        <v>46204</v>
      </c>
      <c r="D38" s="96">
        <v>0.625</v>
      </c>
      <c r="E38" s="97" t="str">
        <f ca="1">IF(OR(C38="",D38="",C38&lt;$L$4),"",IF(C38=$L$4,IF(AND(D38&lt;=$S$27,$S$27&lt;=(D38+0.08333333333)),"en juego",IF($S$27&lt;D38,"hoy!","finalizado")),IF($L$4&gt;C38,"finalizado","")))</f>
        <v/>
      </c>
      <c r="F38" s="115"/>
      <c r="G38" s="76"/>
      <c r="H38" s="77"/>
      <c r="I38" s="51"/>
      <c r="J38" s="116" t="str">
        <f>IF(OR(F37="",F39="",AND(F37=F39,OR(G37="",G39=""))),"DF8",IF(F37=F39,IF(G37=G39,"Tied Penalties",IF(G37&gt;G39,E37,E39)),IF(F37&gt;F39,E37,E39)))</f>
        <v>DF8</v>
      </c>
      <c r="L38" s="275">
        <v>82</v>
      </c>
    </row>
    <row r="39" spans="1:12" ht="12" customHeight="1">
      <c r="A39" s="52"/>
      <c r="B39" s="51"/>
      <c r="C39" s="51"/>
      <c r="D39" s="250"/>
      <c r="E39" s="114" t="str">
        <f>IF(Terceros!J44=0,"Tercero AEHIJ",Terceros!O44)</f>
        <v>Tercero AEHIJ</v>
      </c>
      <c r="F39" s="162"/>
      <c r="G39" s="47"/>
      <c r="H39" s="244" t="s">
        <v>395</v>
      </c>
      <c r="I39" s="51"/>
      <c r="J39" s="51"/>
      <c r="L39" s="275"/>
    </row>
    <row r="40" spans="1:12" ht="15" customHeight="1">
      <c r="A40" s="53"/>
      <c r="D40" s="70"/>
      <c r="L40" s="275"/>
    </row>
    <row r="41" spans="1:12">
      <c r="A41" s="52"/>
      <c r="B41" s="110"/>
      <c r="C41" s="51"/>
      <c r="D41" s="250"/>
      <c r="E41" s="114" t="str">
        <f>IF('- C -'!H17=0,"1ero Grupo C",'- C -'!G17)</f>
        <v>1ero Grupo C</v>
      </c>
      <c r="F41" s="162"/>
      <c r="G41" s="46"/>
      <c r="H41" s="71"/>
      <c r="I41" s="51"/>
      <c r="J41" s="51"/>
      <c r="L41" s="275"/>
    </row>
    <row r="42" spans="1:12">
      <c r="A42" s="94">
        <v>9</v>
      </c>
      <c r="B42" s="217" t="s">
        <v>345</v>
      </c>
      <c r="C42" s="95">
        <v>46202</v>
      </c>
      <c r="D42" s="255">
        <v>0.5</v>
      </c>
      <c r="E42" s="97" t="str">
        <f ca="1">IF(OR(C42="",D42="",C42&lt;$L$4),"",IF(C42=$L$4,IF(AND(D42&lt;=$S$27,$S$27&lt;=(D42+0.08333333333)),"en juego",IF($S$27&lt;D42,"hoy!","finalizado")),IF($L$4&gt;C42,"finalizado","")))</f>
        <v/>
      </c>
      <c r="F42" s="115"/>
      <c r="G42" s="76"/>
      <c r="H42" s="77"/>
      <c r="I42" s="51"/>
      <c r="J42" s="116" t="str">
        <f>IF(OR(F41="",F43="",AND(F41=F43,OR(G41="",G43=""))),"DF9",IF(F41=F43,IF(G41=G43,"Tied Penalties",IF(G41&gt;G43,E41,E43)),IF(F41&gt;F43,E41,E43)))</f>
        <v>DF9</v>
      </c>
      <c r="L42" s="275">
        <v>76</v>
      </c>
    </row>
    <row r="43" spans="1:12">
      <c r="A43" s="52"/>
      <c r="B43" s="51"/>
      <c r="C43" s="51"/>
      <c r="D43" s="250"/>
      <c r="E43" s="114" t="str">
        <f>IF('- F -'!H18=0,"2do Grupo F",'- F -'!G18)</f>
        <v>2do Grupo F</v>
      </c>
      <c r="F43" s="162"/>
      <c r="G43" s="47"/>
      <c r="H43" s="78"/>
      <c r="I43" s="51"/>
      <c r="J43" s="51"/>
      <c r="L43" s="275"/>
    </row>
    <row r="44" spans="1:12">
      <c r="D44" s="70"/>
      <c r="L44" s="275"/>
    </row>
    <row r="45" spans="1:12">
      <c r="A45" s="52"/>
      <c r="B45" s="110"/>
      <c r="C45" s="51"/>
      <c r="D45" s="250"/>
      <c r="E45" s="114" t="str">
        <f>IF('- E -'!H18=0,"2do Grupo E",'- E -'!G18)</f>
        <v>2do Grupo E</v>
      </c>
      <c r="F45" s="162"/>
      <c r="G45" s="46"/>
      <c r="H45" s="71"/>
      <c r="I45" s="51"/>
      <c r="J45" s="51"/>
      <c r="L45" s="275"/>
    </row>
    <row r="46" spans="1:12">
      <c r="A46" s="94">
        <v>10</v>
      </c>
      <c r="B46" s="217" t="s">
        <v>348</v>
      </c>
      <c r="C46" s="95">
        <v>46203</v>
      </c>
      <c r="D46" s="255">
        <v>0.5</v>
      </c>
      <c r="E46" s="97" t="str">
        <f ca="1">IF(OR(C46="",D46="",C46&lt;$L$4),"",IF(C46=$L$4,IF(AND(D46&lt;=$S$27,$S$27&lt;=(D46+0.08333333333)),"en juego",IF($S$27&lt;D46,"hoy!","finalizado")),IF($L$4&gt;C46,"finalizado","")))</f>
        <v/>
      </c>
      <c r="F46" s="115"/>
      <c r="G46" s="76"/>
      <c r="H46" s="77"/>
      <c r="I46" s="51"/>
      <c r="J46" s="116" t="str">
        <f>IF(OR(F45="",F47="",AND(F45=F47,OR(G45="",G47=""))),"DF10",IF(F45=F47,IF(G45=G47,"Tied Penalties",IF(G45&gt;G47,E45,E47)),IF(F45&gt;F47,E45,E47)))</f>
        <v>DF10</v>
      </c>
      <c r="L46" s="275">
        <v>78</v>
      </c>
    </row>
    <row r="47" spans="1:12">
      <c r="A47" s="52"/>
      <c r="B47" s="51"/>
      <c r="C47" s="51"/>
      <c r="D47" s="250"/>
      <c r="E47" s="114" t="str">
        <f>IF('- I -'!H18=0,"2do Grupo I",'- I -'!G18)</f>
        <v>2do Grupo I</v>
      </c>
      <c r="F47" s="162"/>
      <c r="G47" s="47"/>
      <c r="H47" s="78"/>
      <c r="I47" s="51"/>
      <c r="J47" s="51"/>
      <c r="L47" s="275"/>
    </row>
    <row r="48" spans="1:12">
      <c r="D48" s="70"/>
      <c r="L48" s="275"/>
    </row>
    <row r="49" spans="1:12">
      <c r="A49" s="52"/>
      <c r="B49" s="110"/>
      <c r="C49" s="51"/>
      <c r="D49" s="250"/>
      <c r="E49" s="114" t="str">
        <f>IF('- A -'!H17=0,"1ero Grupo A",'- A -'!G17)</f>
        <v>1ero Grupo A</v>
      </c>
      <c r="F49" s="162"/>
      <c r="G49" s="46"/>
      <c r="H49" s="71"/>
      <c r="I49" s="51"/>
      <c r="J49" s="51"/>
      <c r="L49" s="275"/>
    </row>
    <row r="50" spans="1:12">
      <c r="A50" s="94">
        <v>11</v>
      </c>
      <c r="B50" s="217" t="s">
        <v>332</v>
      </c>
      <c r="C50" s="95">
        <v>46203</v>
      </c>
      <c r="D50" s="96">
        <v>0.83333333333333337</v>
      </c>
      <c r="E50" s="97" t="str">
        <f ca="1">IF(OR(C50="",D50="",C50&lt;$L$4),"",IF(C50=$L$4,IF(AND(D50&lt;=$S$27,$S$27&lt;=(D50+0.08333333333)),"en juego",IF($S$27&lt;D50,"hoy!","finalizado")),IF($L$4&gt;C50,"finalizado","")))</f>
        <v/>
      </c>
      <c r="F50" s="115"/>
      <c r="G50" s="76"/>
      <c r="H50" s="77"/>
      <c r="I50" s="51"/>
      <c r="J50" s="116" t="str">
        <f>IF(OR(F49="",F51="",AND(F49=F51,OR(G49="",G51=""))),"DF11",IF(F49=F51,IF(G49=G51,"Tied Penalties",IF(G49&gt;G51,E49,E51)),IF(F49&gt;F51,E49,E51)))</f>
        <v>DF11</v>
      </c>
      <c r="L50" s="275">
        <v>79</v>
      </c>
    </row>
    <row r="51" spans="1:12">
      <c r="A51" s="52"/>
      <c r="B51" s="51"/>
      <c r="C51" s="51"/>
      <c r="D51" s="250"/>
      <c r="E51" s="114" t="str">
        <f>IF(Terceros!J41=0,"Tercero CEFHI",Terceros!O41)</f>
        <v>Tercero CEFHI</v>
      </c>
      <c r="F51" s="162"/>
      <c r="G51" s="47"/>
      <c r="H51" s="244" t="s">
        <v>393</v>
      </c>
      <c r="I51" s="51"/>
      <c r="J51" s="51"/>
      <c r="L51" s="275"/>
    </row>
    <row r="52" spans="1:12">
      <c r="D52" s="70"/>
      <c r="L52" s="275"/>
    </row>
    <row r="53" spans="1:12">
      <c r="A53" s="52"/>
      <c r="B53" s="110"/>
      <c r="C53" s="51"/>
      <c r="D53" s="250"/>
      <c r="E53" s="114" t="str">
        <f>IF('- L -'!H17=0,"1ero Grupo L",'- L -'!G17)</f>
        <v>1ero Grupo L</v>
      </c>
      <c r="F53" s="162"/>
      <c r="G53" s="46"/>
      <c r="H53" s="71"/>
      <c r="I53" s="51"/>
      <c r="J53" s="51"/>
      <c r="L53" s="275"/>
    </row>
    <row r="54" spans="1:12">
      <c r="A54" s="94">
        <v>12</v>
      </c>
      <c r="B54" s="217" t="s">
        <v>334</v>
      </c>
      <c r="C54" s="95">
        <v>46204</v>
      </c>
      <c r="D54" s="96">
        <v>0.45833333333333331</v>
      </c>
      <c r="E54" s="97" t="str">
        <f ca="1">IF(OR(C54="",D54="",C54&lt;$L$4),"",IF(C54=$L$4,IF(AND(D54&lt;=$S$27,$S$27&lt;=(D54+0.08333333333)),"en juego",IF($S$27&lt;D54,"hoy!","finalizado")),IF($L$4&gt;C54,"finalizado","")))</f>
        <v/>
      </c>
      <c r="F54" s="115"/>
      <c r="G54" s="76"/>
      <c r="H54" s="77"/>
      <c r="I54" s="51"/>
      <c r="J54" s="116" t="str">
        <f>IF(OR(F53="",F55="",AND(F53=F55,OR(G53="",G55=""))),"DF12",IF(F53=F55,IF(G53=G55,"Tied Penalties",IF(G53&gt;G55,E53,E55)),IF(F53&gt;F55,E53,E55)))</f>
        <v>DF12</v>
      </c>
      <c r="L54" s="275">
        <v>80</v>
      </c>
    </row>
    <row r="55" spans="1:12">
      <c r="A55" s="52"/>
      <c r="B55" s="51"/>
      <c r="C55" s="51"/>
      <c r="D55" s="250"/>
      <c r="E55" s="114" t="str">
        <f>IF(Terceros!J42=0,"Tercero EIHJK",Terceros!O42)</f>
        <v>Tercero EIHJK</v>
      </c>
      <c r="F55" s="162"/>
      <c r="G55" s="47"/>
      <c r="H55" s="244" t="s">
        <v>400</v>
      </c>
      <c r="I55" s="51"/>
      <c r="J55" s="51"/>
      <c r="L55" s="275"/>
    </row>
    <row r="56" spans="1:12">
      <c r="D56" s="70"/>
      <c r="L56" s="275"/>
    </row>
    <row r="57" spans="1:12">
      <c r="A57" s="52"/>
      <c r="B57" s="110"/>
      <c r="C57" s="51"/>
      <c r="D57" s="250"/>
      <c r="E57" s="114" t="str">
        <f>IF('- J -'!H17=0,"1ero Grupo J",'- J -'!G17)</f>
        <v>1ero Grupo J</v>
      </c>
      <c r="F57" s="162"/>
      <c r="G57" s="46"/>
      <c r="H57" s="71"/>
      <c r="I57" s="51"/>
      <c r="J57" s="51"/>
      <c r="L57" s="275"/>
    </row>
    <row r="58" spans="1:12">
      <c r="A58" s="94">
        <v>13</v>
      </c>
      <c r="B58" s="217" t="s">
        <v>344</v>
      </c>
      <c r="C58" s="95">
        <v>46206</v>
      </c>
      <c r="D58" s="96">
        <v>0.70833333333333337</v>
      </c>
      <c r="E58" s="97" t="str">
        <f ca="1">IF(OR(C58="",D58="",C58&lt;$L$4),"",IF(C58=$L$4,IF(AND(D58&lt;=$S$27,$S$27&lt;=(D58+0.08333333333)),"en juego",IF($S$27&lt;D58,"hoy!","finalizado")),IF($L$4&gt;C58,"finalizado","")))</f>
        <v/>
      </c>
      <c r="F58" s="115"/>
      <c r="G58" s="76"/>
      <c r="H58" s="77"/>
      <c r="I58" s="51"/>
      <c r="J58" s="116" t="str">
        <f>IF(OR(F57="",F59="",AND(F57=F59,OR(G57="",G59=""))),"DF13",IF(F57=F59,IF(G57=G59,"Tied Penalties",IF(G57&gt;G59,E57,E59)),IF(F57&gt;F59,E57,E59)))</f>
        <v>DF13</v>
      </c>
      <c r="L58" s="275">
        <v>86</v>
      </c>
    </row>
    <row r="59" spans="1:12">
      <c r="A59" s="52"/>
      <c r="B59" s="51"/>
      <c r="C59" s="51"/>
      <c r="D59" s="250"/>
      <c r="E59" s="114" t="str">
        <f>IF('- H -'!H18=0,"2do Grupo H",'- H -'!G18)</f>
        <v>2do Grupo H</v>
      </c>
      <c r="F59" s="162"/>
      <c r="G59" s="47"/>
      <c r="H59" s="78"/>
      <c r="I59" s="51"/>
      <c r="J59" s="51"/>
      <c r="L59" s="275"/>
    </row>
    <row r="60" spans="1:12">
      <c r="D60" s="70"/>
      <c r="L60" s="275"/>
    </row>
    <row r="61" spans="1:12">
      <c r="A61" s="52"/>
      <c r="B61" s="110"/>
      <c r="C61" s="51"/>
      <c r="D61" s="250"/>
      <c r="E61" s="114" t="str">
        <f>IF('- D -'!H18=0,"2do Grupo D",'- D -'!G18)</f>
        <v>2do Grupo D</v>
      </c>
      <c r="F61" s="162"/>
      <c r="G61" s="46"/>
      <c r="H61" s="71"/>
      <c r="I61" s="51"/>
      <c r="J61" s="51"/>
      <c r="L61" s="275"/>
    </row>
    <row r="62" spans="1:12">
      <c r="A62" s="94">
        <v>14</v>
      </c>
      <c r="B62" s="217" t="s">
        <v>348</v>
      </c>
      <c r="C62" s="95">
        <v>46206</v>
      </c>
      <c r="D62" s="96">
        <v>0.54166666666666663</v>
      </c>
      <c r="E62" s="97" t="str">
        <f ca="1">IF(OR(C62="",D62="",C62&lt;$L$4),"",IF(C62=$L$4,IF(AND(D62&lt;=$S$27,$S$27&lt;=(D62+0.08333333333)),"en juego",IF($S$27&lt;D62,"hoy!","finalizado")),IF($L$4&gt;C62,"finalizado","")))</f>
        <v/>
      </c>
      <c r="F62" s="115"/>
      <c r="G62" s="76"/>
      <c r="H62" s="77"/>
      <c r="I62" s="51"/>
      <c r="J62" s="116" t="str">
        <f>IF(OR(F61="",F63="",AND(F61=F63,OR(G61="",G63=""))),"DF14",IF(F61=F63,IF(G61=G63,"Tied Penalties",IF(G61&gt;G63,E61,E63)),IF(F61&gt;F63,E61,E63)))</f>
        <v>DF14</v>
      </c>
      <c r="L62" s="275">
        <v>88</v>
      </c>
    </row>
    <row r="63" spans="1:12">
      <c r="A63" s="52"/>
      <c r="B63" s="51"/>
      <c r="C63" s="51"/>
      <c r="D63" s="250"/>
      <c r="E63" s="114" t="str">
        <f>IF('- G -'!H18=0,"2do Grupo G",'- G -'!G18)</f>
        <v>2do Grupo G</v>
      </c>
      <c r="F63" s="162"/>
      <c r="G63" s="47"/>
      <c r="H63" s="78"/>
      <c r="I63" s="51"/>
      <c r="J63" s="51"/>
      <c r="L63" s="275"/>
    </row>
    <row r="64" spans="1:12">
      <c r="D64" s="70"/>
      <c r="L64" s="275"/>
    </row>
    <row r="65" spans="1:12">
      <c r="A65" s="52"/>
      <c r="B65" s="110"/>
      <c r="C65" s="51"/>
      <c r="D65" s="250"/>
      <c r="E65" s="114" t="str">
        <f>IF('- B -'!H17=0,"1ero Grupo B",'- B -'!G17)</f>
        <v>1ero Grupo B</v>
      </c>
      <c r="F65" s="162"/>
      <c r="G65" s="46">
        <v>2</v>
      </c>
      <c r="H65" s="71"/>
      <c r="I65" s="51"/>
      <c r="J65" s="51"/>
      <c r="L65" s="275"/>
    </row>
    <row r="66" spans="1:12">
      <c r="A66" s="94">
        <v>15</v>
      </c>
      <c r="B66" s="217" t="s">
        <v>339</v>
      </c>
      <c r="C66" s="95">
        <v>46205</v>
      </c>
      <c r="D66" s="96">
        <v>0.91666666666666663</v>
      </c>
      <c r="E66" s="97" t="str">
        <f ca="1">IF(OR(C66="",D66="",C66&lt;$L$4),"",IF(C66=$L$4,IF(AND(D66&lt;=$S$27,$S$27&lt;=(D66+0.08333333333)),"en juego",IF($S$27&lt;D66,"hoy!","finalizado")),IF($L$4&gt;C66,"finalizado","")))</f>
        <v/>
      </c>
      <c r="F66" s="115"/>
      <c r="G66" s="76"/>
      <c r="H66" s="77"/>
      <c r="I66" s="51"/>
      <c r="J66" s="116" t="str">
        <f>IF(OR(F65="",F67="",AND(F65=F67,OR(G65="",G67=""))),"DF15",IF(F65=F67,IF(G65=G67,"Tied Penalties",IF(G65&gt;G67,E65,E67)),IF(F65&gt;F67,E65,E67)))</f>
        <v>DF15</v>
      </c>
      <c r="L66" s="275">
        <v>85</v>
      </c>
    </row>
    <row r="67" spans="1:12">
      <c r="A67" s="52"/>
      <c r="B67" s="51"/>
      <c r="C67" s="51"/>
      <c r="D67" s="250"/>
      <c r="E67" s="114" t="str">
        <f>IF(Terceros!J45=0,"Tercero EFGIJ",Terceros!O45)</f>
        <v>Tercero EFGIJ</v>
      </c>
      <c r="F67" s="162"/>
      <c r="G67" s="47">
        <v>1</v>
      </c>
      <c r="H67" s="244" t="s">
        <v>396</v>
      </c>
      <c r="I67" s="51"/>
      <c r="J67" s="51"/>
      <c r="L67" s="275"/>
    </row>
    <row r="68" spans="1:12">
      <c r="D68" s="70"/>
      <c r="L68" s="275"/>
    </row>
    <row r="69" spans="1:12">
      <c r="A69" s="52"/>
      <c r="B69" s="110"/>
      <c r="C69" s="51"/>
      <c r="D69" s="250"/>
      <c r="E69" s="114" t="str">
        <f>IF('- K -'!H17=0,"1ero Grupo K",'- K -'!G17)</f>
        <v>1ero Grupo K</v>
      </c>
      <c r="F69" s="162"/>
      <c r="G69" s="46"/>
      <c r="H69" s="71"/>
      <c r="I69" s="51"/>
      <c r="J69" s="51"/>
      <c r="L69" s="275"/>
    </row>
    <row r="70" spans="1:12">
      <c r="A70" s="94">
        <v>16</v>
      </c>
      <c r="B70" s="217" t="s">
        <v>349</v>
      </c>
      <c r="C70" s="95">
        <v>46206</v>
      </c>
      <c r="D70" s="96">
        <v>0.85416666666666663</v>
      </c>
      <c r="E70" s="97" t="str">
        <f ca="1">IF(OR(C70="",D70="",C70&lt;$L$4),"",IF(C70=$L$4,IF(AND(D70&lt;=$S$27,$S$27&lt;=(D70+0.08333333333)),"en juego",IF($S$27&lt;D70,"hoy!","finalizado")),IF($L$4&gt;C70,"finalizado","")))</f>
        <v/>
      </c>
      <c r="F70" s="115"/>
      <c r="G70" s="76"/>
      <c r="H70" s="77"/>
      <c r="I70" s="51"/>
      <c r="J70" s="116" t="str">
        <f>IF(OR(F69="",F71="",AND(F69=F71,OR(G69="",G71=""))),"DF16",IF(F69=F71,IF(G69=G71,"Tied Penalties",IF(G69&gt;G71,E69,E71)),IF(F69&gt;F71,E69,E71)))</f>
        <v>DF16</v>
      </c>
      <c r="L70" s="275">
        <v>87</v>
      </c>
    </row>
    <row r="71" spans="1:12">
      <c r="A71" s="52"/>
      <c r="B71" s="51"/>
      <c r="C71" s="51"/>
      <c r="D71" s="250"/>
      <c r="E71" s="114" t="str">
        <f>IF(Terceros!J46=0,"Tercero DEIJL",Terceros!O46)</f>
        <v>Tercero DEIJL</v>
      </c>
      <c r="F71" s="162"/>
      <c r="G71" s="47"/>
      <c r="H71" s="244" t="s">
        <v>397</v>
      </c>
      <c r="I71" s="51"/>
      <c r="J71" s="51"/>
    </row>
    <row r="72" spans="1:12">
      <c r="D72" s="70"/>
    </row>
  </sheetData>
  <sheetProtection algorithmName="SHA-512" hashValue="IoS2UAcEjwOX8Y47PDNPN46VgCp2n+mTPVGoF8GeqQxwuH7DxrrJNgdfw7+LGa2M+VLEWbSXKRb54UhWEXqAEA==" saltValue="pNNkZZL+vOkMF4X6CtmDHQ==" spinCount="100000" sheet="1" objects="1" scenarios="1"/>
  <mergeCells count="4">
    <mergeCell ref="A1:O2"/>
    <mergeCell ref="B5:D5"/>
    <mergeCell ref="E5:F5"/>
    <mergeCell ref="G5:H5"/>
  </mergeCells>
  <conditionalFormatting sqref="A8 C8:E8 C11:C12 D20 D24 D34">
    <cfRule type="expression" dxfId="240" priority="129" stopIfTrue="1">
      <formula>IF(OR($E$8="en juego",$E$8="hoy!"),1,0)</formula>
    </cfRule>
  </conditionalFormatting>
  <conditionalFormatting sqref="A12 D12:E12 D16 D30 D38">
    <cfRule type="expression" dxfId="239" priority="136" stopIfTrue="1">
      <formula>IF(OR($E$12="en juego",$E$12="hoy!"),1,0)</formula>
    </cfRule>
  </conditionalFormatting>
  <conditionalFormatting sqref="A16 C16 E16 C20">
    <cfRule type="expression" dxfId="238" priority="135" stopIfTrue="1">
      <formula>IF(OR($E$16="en juego",$E$16="hoy!"),1,0)</formula>
    </cfRule>
  </conditionalFormatting>
  <conditionalFormatting sqref="A20 E20">
    <cfRule type="expression" dxfId="237" priority="134" stopIfTrue="1">
      <formula>IF(OR($E$20="en juego",$E$20="hoy!"),1,0)</formula>
    </cfRule>
  </conditionalFormatting>
  <conditionalFormatting sqref="A24 C24 E24 C30">
    <cfRule type="expression" dxfId="236" priority="133" stopIfTrue="1">
      <formula>IF(OR($E$24="en juego",$E$24="hoy!"),1,0)</formula>
    </cfRule>
  </conditionalFormatting>
  <conditionalFormatting sqref="A30 E30">
    <cfRule type="expression" dxfId="235" priority="132" stopIfTrue="1">
      <formula>IF(OR($E$30="en juego",$E$30="hoy!"),1,0)</formula>
    </cfRule>
  </conditionalFormatting>
  <conditionalFormatting sqref="A34 C34 E34 C38">
    <cfRule type="expression" dxfId="234" priority="131" stopIfTrue="1">
      <formula>IF(OR($E$34="en juego",$E$34="hoy!"),1,0)</formula>
    </cfRule>
  </conditionalFormatting>
  <conditionalFormatting sqref="A38 E38">
    <cfRule type="expression" dxfId="233" priority="130" stopIfTrue="1">
      <formula>IF(OR($E$38="en juego",$E$38="hoy!"),1,0)</formula>
    </cfRule>
  </conditionalFormatting>
  <conditionalFormatting sqref="A42 E42">
    <cfRule type="expression" dxfId="232" priority="110" stopIfTrue="1">
      <formula>IF(OR($E$38="en juego",$E$38="hoy!"),1,0)</formula>
    </cfRule>
  </conditionalFormatting>
  <conditionalFormatting sqref="A46 E46">
    <cfRule type="expression" dxfId="231" priority="105" stopIfTrue="1">
      <formula>IF(OR($E$38="en juego",$E$38="hoy!"),1,0)</formula>
    </cfRule>
  </conditionalFormatting>
  <conditionalFormatting sqref="A50 E50">
    <cfRule type="expression" dxfId="230" priority="100" stopIfTrue="1">
      <formula>IF(OR($E$38="en juego",$E$38="hoy!"),1,0)</formula>
    </cfRule>
  </conditionalFormatting>
  <conditionalFormatting sqref="A54 E54">
    <cfRule type="expression" dxfId="229" priority="95" stopIfTrue="1">
      <formula>IF(OR($E$38="en juego",$E$38="hoy!"),1,0)</formula>
    </cfRule>
  </conditionalFormatting>
  <conditionalFormatting sqref="A58 E58">
    <cfRule type="expression" dxfId="228" priority="90" stopIfTrue="1">
      <formula>IF(OR($E$38="en juego",$E$38="hoy!"),1,0)</formula>
    </cfRule>
  </conditionalFormatting>
  <conditionalFormatting sqref="A62 E62">
    <cfRule type="expression" dxfId="227" priority="85" stopIfTrue="1">
      <formula>IF(OR($E$38="en juego",$E$38="hoy!"),1,0)</formula>
    </cfRule>
  </conditionalFormatting>
  <conditionalFormatting sqref="A66 E66">
    <cfRule type="expression" dxfId="226" priority="80" stopIfTrue="1">
      <formula>IF(OR($E$38="en juego",$E$38="hoy!"),1,0)</formula>
    </cfRule>
  </conditionalFormatting>
  <conditionalFormatting sqref="A70 E70">
    <cfRule type="expression" dxfId="225" priority="75" stopIfTrue="1">
      <formula>IF(OR($E$38="en juego",$E$38="hoy!"),1,0)</formula>
    </cfRule>
  </conditionalFormatting>
  <conditionalFormatting sqref="B8">
    <cfRule type="expression" dxfId="224" priority="117" stopIfTrue="1">
      <formula>IF(OR($L$9="en juego",$L$9="hoy!"),1,0)</formula>
    </cfRule>
  </conditionalFormatting>
  <conditionalFormatting sqref="B12">
    <cfRule type="expression" dxfId="223" priority="118" stopIfTrue="1">
      <formula>IF(OR($L$9="en juego",$L$9="hoy!"),1,0)</formula>
    </cfRule>
  </conditionalFormatting>
  <conditionalFormatting sqref="B16">
    <cfRule type="expression" dxfId="222" priority="119" stopIfTrue="1">
      <formula>IF(OR($L$9="en juego",$L$9="hoy!"),1,0)</formula>
    </cfRule>
  </conditionalFormatting>
  <conditionalFormatting sqref="B20">
    <cfRule type="expression" dxfId="221" priority="120" stopIfTrue="1">
      <formula>IF(OR($L$9="en juego",$L$9="hoy!"),1,0)</formula>
    </cfRule>
  </conditionalFormatting>
  <conditionalFormatting sqref="B24">
    <cfRule type="expression" dxfId="220" priority="116" stopIfTrue="1">
      <formula>IF(OR($L$9="en juego",$L$9="hoy!"),1,0)</formula>
    </cfRule>
  </conditionalFormatting>
  <conditionalFormatting sqref="B30">
    <cfRule type="expression" dxfId="219" priority="115" stopIfTrue="1">
      <formula>IF(OR($L$9="en juego",$L$9="hoy!"),1,0)</formula>
    </cfRule>
  </conditionalFormatting>
  <conditionalFormatting sqref="B34">
    <cfRule type="expression" dxfId="218" priority="114" stopIfTrue="1">
      <formula>IF(OR($L$9="en juego",$L$9="hoy!"),1,0)</formula>
    </cfRule>
  </conditionalFormatting>
  <conditionalFormatting sqref="B38">
    <cfRule type="expression" dxfId="217" priority="113" stopIfTrue="1">
      <formula>IF(OR($L$9="en juego",$L$9="hoy!"),1,0)</formula>
    </cfRule>
  </conditionalFormatting>
  <conditionalFormatting sqref="B42">
    <cfRule type="expression" dxfId="216" priority="108" stopIfTrue="1">
      <formula>IF(OR($L$9="en juego",$L$9="hoy!"),1,0)</formula>
    </cfRule>
  </conditionalFormatting>
  <conditionalFormatting sqref="B46">
    <cfRule type="expression" dxfId="215" priority="103" stopIfTrue="1">
      <formula>IF(OR($L$9="en juego",$L$9="hoy!"),1,0)</formula>
    </cfRule>
  </conditionalFormatting>
  <conditionalFormatting sqref="B50">
    <cfRule type="expression" dxfId="214" priority="98" stopIfTrue="1">
      <formula>IF(OR($L$9="en juego",$L$9="hoy!"),1,0)</formula>
    </cfRule>
  </conditionalFormatting>
  <conditionalFormatting sqref="B54">
    <cfRule type="expression" dxfId="213" priority="93" stopIfTrue="1">
      <formula>IF(OR($L$9="en juego",$L$9="hoy!"),1,0)</formula>
    </cfRule>
  </conditionalFormatting>
  <conditionalFormatting sqref="B58">
    <cfRule type="expression" dxfId="212" priority="88" stopIfTrue="1">
      <formula>IF(OR($L$9="en juego",$L$9="hoy!"),1,0)</formula>
    </cfRule>
  </conditionalFormatting>
  <conditionalFormatting sqref="B62">
    <cfRule type="expression" dxfId="211" priority="83" stopIfTrue="1">
      <formula>IF(OR($L$9="en juego",$L$9="hoy!"),1,0)</formula>
    </cfRule>
  </conditionalFormatting>
  <conditionalFormatting sqref="B66">
    <cfRule type="expression" dxfId="210" priority="78" stopIfTrue="1">
      <formula>IF(OR($L$9="en juego",$L$9="hoy!"),1,0)</formula>
    </cfRule>
  </conditionalFormatting>
  <conditionalFormatting sqref="B70">
    <cfRule type="expression" dxfId="209" priority="73" stopIfTrue="1">
      <formula>IF(OR($L$9="en juego",$L$9="hoy!"),1,0)</formula>
    </cfRule>
  </conditionalFormatting>
  <conditionalFormatting sqref="C42">
    <cfRule type="expression" dxfId="208" priority="111" stopIfTrue="1">
      <formula>IF(OR($E$34="en juego",$E$34="hoy!"),1,0)</formula>
    </cfRule>
  </conditionalFormatting>
  <conditionalFormatting sqref="C46">
    <cfRule type="expression" dxfId="207" priority="106" stopIfTrue="1">
      <formula>IF(OR($E$34="en juego",$E$34="hoy!"),1,0)</formula>
    </cfRule>
  </conditionalFormatting>
  <conditionalFormatting sqref="C50">
    <cfRule type="expression" dxfId="206" priority="101" stopIfTrue="1">
      <formula>IF(OR($E$34="en juego",$E$34="hoy!"),1,0)</formula>
    </cfRule>
  </conditionalFormatting>
  <conditionalFormatting sqref="C54">
    <cfRule type="expression" dxfId="205" priority="96" stopIfTrue="1">
      <formula>IF(OR($E$34="en juego",$E$34="hoy!"),1,0)</formula>
    </cfRule>
  </conditionalFormatting>
  <conditionalFormatting sqref="C58">
    <cfRule type="expression" dxfId="204" priority="91" stopIfTrue="1">
      <formula>IF(OR($E$34="en juego",$E$34="hoy!"),1,0)</formula>
    </cfRule>
  </conditionalFormatting>
  <conditionalFormatting sqref="C62">
    <cfRule type="expression" dxfId="203" priority="86" stopIfTrue="1">
      <formula>IF(OR($E$34="en juego",$E$34="hoy!"),1,0)</formula>
    </cfRule>
  </conditionalFormatting>
  <conditionalFormatting sqref="C66">
    <cfRule type="expression" dxfId="202" priority="81" stopIfTrue="1">
      <formula>IF(OR($E$34="en juego",$E$34="hoy!"),1,0)</formula>
    </cfRule>
  </conditionalFormatting>
  <conditionalFormatting sqref="C70">
    <cfRule type="expression" dxfId="201" priority="76" stopIfTrue="1">
      <formula>IF(OR($E$34="en juego",$E$34="hoy!"),1,0)</formula>
    </cfRule>
  </conditionalFormatting>
  <conditionalFormatting sqref="D42">
    <cfRule type="expression" dxfId="200" priority="112" stopIfTrue="1">
      <formula>IF(OR($E$12="en juego",$E$12="hoy!"),1,0)</formula>
    </cfRule>
  </conditionalFormatting>
  <conditionalFormatting sqref="D46">
    <cfRule type="expression" dxfId="199" priority="107" stopIfTrue="1">
      <formula>IF(OR($E$12="en juego",$E$12="hoy!"),1,0)</formula>
    </cfRule>
  </conditionalFormatting>
  <conditionalFormatting sqref="D50">
    <cfRule type="expression" dxfId="198" priority="102" stopIfTrue="1">
      <formula>IF(OR($E$12="en juego",$E$12="hoy!"),1,0)</formula>
    </cfRule>
  </conditionalFormatting>
  <conditionalFormatting sqref="D54">
    <cfRule type="expression" dxfId="197" priority="97" stopIfTrue="1">
      <formula>IF(OR($E$12="en juego",$E$12="hoy!"),1,0)</formula>
    </cfRule>
  </conditionalFormatting>
  <conditionalFormatting sqref="D58">
    <cfRule type="expression" dxfId="196" priority="92" stopIfTrue="1">
      <formula>IF(OR($E$12="en juego",$E$12="hoy!"),1,0)</formula>
    </cfRule>
  </conditionalFormatting>
  <conditionalFormatting sqref="D62">
    <cfRule type="expression" dxfId="195" priority="87" stopIfTrue="1">
      <formula>IF(OR($E$12="en juego",$E$12="hoy!"),1,0)</formula>
    </cfRule>
  </conditionalFormatting>
  <conditionalFormatting sqref="D66">
    <cfRule type="expression" dxfId="194" priority="82" stopIfTrue="1">
      <formula>IF(OR($E$12="en juego",$E$12="hoy!"),1,0)</formula>
    </cfRule>
  </conditionalFormatting>
  <conditionalFormatting sqref="D70">
    <cfRule type="expression" dxfId="193" priority="77" stopIfTrue="1">
      <formula>IF(OR($E$12="en juego",$E$12="hoy!"),1,0)</formula>
    </cfRule>
  </conditionalFormatting>
  <conditionalFormatting sqref="G7 G9">
    <cfRule type="expression" dxfId="192" priority="121" stopIfTrue="1">
      <formula>IF(AND($F$7=$F$9,$F$7&lt;&gt;"",$F$9&lt;&gt;""),1,0)</formula>
    </cfRule>
  </conditionalFormatting>
  <conditionalFormatting sqref="G7">
    <cfRule type="expression" dxfId="191" priority="70">
      <formula>$F$7&lt;&gt;$F$9</formula>
    </cfRule>
    <cfRule type="expression" dxfId="190" priority="68">
      <formula>$F$7=""</formula>
    </cfRule>
  </conditionalFormatting>
  <conditionalFormatting sqref="G9">
    <cfRule type="expression" dxfId="189" priority="66">
      <formula>$F$9=""</formula>
    </cfRule>
    <cfRule type="expression" dxfId="188" priority="69">
      <formula>$F$7&lt;&gt;$F$9</formula>
    </cfRule>
  </conditionalFormatting>
  <conditionalFormatting sqref="G11 G13">
    <cfRule type="expression" dxfId="187" priority="122" stopIfTrue="1">
      <formula>IF(AND($F$11=$F$13,$F$11&lt;&gt;"",$F$13&lt;&gt;""),1,0)</formula>
    </cfRule>
  </conditionalFormatting>
  <conditionalFormatting sqref="G11">
    <cfRule type="expression" dxfId="186" priority="63">
      <formula>$F$11&lt;&gt;$F$13</formula>
    </cfRule>
    <cfRule type="expression" dxfId="185" priority="65">
      <formula>$F$11=""</formula>
    </cfRule>
  </conditionalFormatting>
  <conditionalFormatting sqref="G13">
    <cfRule type="expression" dxfId="184" priority="62">
      <formula>$F$11&lt;&gt;$F$13</formula>
    </cfRule>
    <cfRule type="expression" dxfId="183" priority="64">
      <formula>$F$13=""</formula>
    </cfRule>
  </conditionalFormatting>
  <conditionalFormatting sqref="G15 G17">
    <cfRule type="expression" dxfId="182" priority="123" stopIfTrue="1">
      <formula>IF(AND($F$15=$F$17,$F$15&lt;&gt;"",$F$17&lt;&gt;""),1,0)</formula>
    </cfRule>
  </conditionalFormatting>
  <conditionalFormatting sqref="G15">
    <cfRule type="expression" dxfId="181" priority="60">
      <formula>$F$15&lt;&gt;$F$17</formula>
    </cfRule>
    <cfRule type="expression" dxfId="180" priority="61">
      <formula>$F$15=""</formula>
    </cfRule>
  </conditionalFormatting>
  <conditionalFormatting sqref="G17">
    <cfRule type="expression" dxfId="179" priority="58">
      <formula>$F$15&lt;&gt;$F$17</formula>
    </cfRule>
    <cfRule type="expression" dxfId="178" priority="59">
      <formula>$F$17=""</formula>
    </cfRule>
  </conditionalFormatting>
  <conditionalFormatting sqref="G19 G21">
    <cfRule type="expression" dxfId="177" priority="124" stopIfTrue="1">
      <formula>IF(AND($F$19=$F$21,$F$19&lt;&gt;"",$F$21&lt;&gt;""),1,0)</formula>
    </cfRule>
  </conditionalFormatting>
  <conditionalFormatting sqref="G19">
    <cfRule type="expression" dxfId="176" priority="56">
      <formula>$F$19&lt;&gt;$F$21</formula>
    </cfRule>
    <cfRule type="expression" dxfId="175" priority="57">
      <formula>$F$19=""</formula>
    </cfRule>
  </conditionalFormatting>
  <conditionalFormatting sqref="G21">
    <cfRule type="expression" dxfId="174" priority="54">
      <formula>$F$19&lt;&gt;$F$21</formula>
    </cfRule>
    <cfRule type="expression" dxfId="173" priority="55">
      <formula>$F$21=""</formula>
    </cfRule>
  </conditionalFormatting>
  <conditionalFormatting sqref="G23 G25">
    <cfRule type="expression" dxfId="172" priority="125" stopIfTrue="1">
      <formula>IF(AND($F$23=$F$25,$F$23&lt;&gt;"",$F$25&lt;&gt;""),1,0)</formula>
    </cfRule>
  </conditionalFormatting>
  <conditionalFormatting sqref="G23">
    <cfRule type="expression" dxfId="171" priority="52">
      <formula>$F$23&lt;&gt;$F$25</formula>
    </cfRule>
    <cfRule type="expression" dxfId="170" priority="53">
      <formula>$F$23=""</formula>
    </cfRule>
  </conditionalFormatting>
  <conditionalFormatting sqref="G25">
    <cfRule type="expression" dxfId="169" priority="50">
      <formula>$F$23&lt;&gt;$F$25</formula>
    </cfRule>
    <cfRule type="expression" dxfId="168" priority="51">
      <formula>$F$25=""</formula>
    </cfRule>
  </conditionalFormatting>
  <conditionalFormatting sqref="G29 G31">
    <cfRule type="expression" dxfId="167" priority="126" stopIfTrue="1">
      <formula>IF(AND($F$29=$F$31,$F$29&lt;&gt;"",$F$31&lt;&gt;""),1,0)</formula>
    </cfRule>
  </conditionalFormatting>
  <conditionalFormatting sqref="G29">
    <cfRule type="expression" dxfId="166" priority="48">
      <formula>$F$29&lt;&gt;$F$31</formula>
    </cfRule>
    <cfRule type="expression" dxfId="165" priority="49">
      <formula>$F$29=""</formula>
    </cfRule>
  </conditionalFormatting>
  <conditionalFormatting sqref="G31">
    <cfRule type="expression" dxfId="164" priority="47">
      <formula>$F$31=""</formula>
    </cfRule>
    <cfRule type="expression" dxfId="163" priority="46">
      <formula>$F$29&lt;&gt;$F$31</formula>
    </cfRule>
  </conditionalFormatting>
  <conditionalFormatting sqref="G33 G35">
    <cfRule type="expression" dxfId="162" priority="127" stopIfTrue="1">
      <formula>IF(AND($F$33=$F$35,$F$33&lt;&gt;"",$F$35&lt;&gt;""),1,0)</formula>
    </cfRule>
  </conditionalFormatting>
  <conditionalFormatting sqref="G33">
    <cfRule type="expression" dxfId="161" priority="45">
      <formula>$F$33=""</formula>
    </cfRule>
    <cfRule type="expression" dxfId="160" priority="44">
      <formula>$F$33&lt;&gt;$F$35</formula>
    </cfRule>
  </conditionalFormatting>
  <conditionalFormatting sqref="G35">
    <cfRule type="expression" dxfId="159" priority="43">
      <formula>$F$33&lt;&gt;$F$35</formula>
    </cfRule>
    <cfRule type="expression" dxfId="158" priority="42">
      <formula>$F$35=""</formula>
    </cfRule>
  </conditionalFormatting>
  <conditionalFormatting sqref="G37 G39">
    <cfRule type="expression" dxfId="157" priority="128" stopIfTrue="1">
      <formula>IF(AND($F$37=$F$39,$F$37&lt;&gt;"",$F$39&lt;&gt;""),1,0)</formula>
    </cfRule>
  </conditionalFormatting>
  <conditionalFormatting sqref="G37">
    <cfRule type="expression" dxfId="156" priority="41">
      <formula>$F$37=""</formula>
    </cfRule>
    <cfRule type="expression" dxfId="155" priority="40">
      <formula>$F$37&lt;&gt;$F$39</formula>
    </cfRule>
  </conditionalFormatting>
  <conditionalFormatting sqref="G39">
    <cfRule type="expression" dxfId="154" priority="39">
      <formula>$F$39=""</formula>
    </cfRule>
    <cfRule type="expression" dxfId="153" priority="38">
      <formula>$F$37&lt;&gt;$F$39</formula>
    </cfRule>
  </conditionalFormatting>
  <conditionalFormatting sqref="G41 G43">
    <cfRule type="expression" dxfId="152" priority="109" stopIfTrue="1">
      <formula>IF(AND($F$41=$F$43,$F$41&lt;&gt;"",$F$43&lt;&gt;""),1,0)</formula>
    </cfRule>
  </conditionalFormatting>
  <conditionalFormatting sqref="G41">
    <cfRule type="expression" dxfId="151" priority="37">
      <formula>$F$41=""</formula>
    </cfRule>
    <cfRule type="expression" dxfId="150" priority="36">
      <formula>$F$41&lt;&gt;$F$43</formula>
    </cfRule>
  </conditionalFormatting>
  <conditionalFormatting sqref="G43">
    <cfRule type="expression" dxfId="149" priority="34">
      <formula>$F$41&lt;&gt;$F$43</formula>
    </cfRule>
    <cfRule type="expression" dxfId="148" priority="35">
      <formula>$F$43=""</formula>
    </cfRule>
  </conditionalFormatting>
  <conditionalFormatting sqref="G45">
    <cfRule type="expression" dxfId="147" priority="29">
      <formula>IF(AND($F$45=$F$47,$F$45&lt;&gt;"",$F$47&lt;&gt;""),1,0)</formula>
    </cfRule>
    <cfRule type="expression" dxfId="146" priority="28" stopIfTrue="1">
      <formula>$F$45=""</formula>
    </cfRule>
    <cfRule type="expression" dxfId="145" priority="27" stopIfTrue="1">
      <formula>$F$45&lt;&gt;$F$47</formula>
    </cfRule>
  </conditionalFormatting>
  <conditionalFormatting sqref="G47">
    <cfRule type="expression" dxfId="144" priority="30" stopIfTrue="1">
      <formula>$F$47&lt;&gt;$F$45</formula>
    </cfRule>
    <cfRule type="expression" dxfId="143" priority="31" stopIfTrue="1">
      <formula>$F$47=""</formula>
    </cfRule>
    <cfRule type="expression" dxfId="142" priority="72">
      <formula>IF(AND($F$45=$F$47,$F$45&lt;&gt;"",$F$47&lt;&gt;""),1,0)</formula>
    </cfRule>
  </conditionalFormatting>
  <conditionalFormatting sqref="G49">
    <cfRule type="expression" dxfId="141" priority="26" stopIfTrue="1">
      <formula>IF(AND($F$49=$F$51,$F$49&lt;&gt;"",$F$51&lt;&gt;""),1,0)</formula>
    </cfRule>
    <cfRule type="expression" dxfId="140" priority="25">
      <formula>$F$49=""</formula>
    </cfRule>
    <cfRule type="expression" dxfId="139" priority="24">
      <formula>$F$49&lt;&gt;$F$51</formula>
    </cfRule>
  </conditionalFormatting>
  <conditionalFormatting sqref="G51">
    <cfRule type="expression" dxfId="138" priority="23">
      <formula>IF(AND($F$51=$F$49,$F$51&lt;&gt;"",$F$49&lt;&gt;""),1,0)</formula>
    </cfRule>
    <cfRule type="expression" dxfId="137" priority="22">
      <formula>$F$51=""</formula>
    </cfRule>
    <cfRule type="expression" dxfId="136" priority="21">
      <formula>$F$49&lt;&gt;$F$51</formula>
    </cfRule>
  </conditionalFormatting>
  <conditionalFormatting sqref="G53 G55">
    <cfRule type="expression" dxfId="135" priority="94" stopIfTrue="1">
      <formula>IF(AND($F$53=$F$55,$F$53&lt;&gt;"",$F$55&lt;&gt;""),1,0)</formula>
    </cfRule>
  </conditionalFormatting>
  <conditionalFormatting sqref="G53">
    <cfRule type="expression" dxfId="134" priority="20">
      <formula>$F$53=""</formula>
    </cfRule>
    <cfRule type="expression" dxfId="133" priority="19">
      <formula>$F$53&lt;&gt;$F$55</formula>
    </cfRule>
  </conditionalFormatting>
  <conditionalFormatting sqref="G55">
    <cfRule type="expression" dxfId="132" priority="17">
      <formula>$F$53&lt;&gt;$F$55</formula>
    </cfRule>
    <cfRule type="expression" dxfId="131" priority="18">
      <formula>$F$55=""</formula>
    </cfRule>
  </conditionalFormatting>
  <conditionalFormatting sqref="G57 G59">
    <cfRule type="expression" dxfId="130" priority="89" stopIfTrue="1">
      <formula>IF(AND($F$57=$F$59,$F$57&lt;&gt;"",$F$59&lt;&gt;""),1,0)</formula>
    </cfRule>
  </conditionalFormatting>
  <conditionalFormatting sqref="G57">
    <cfRule type="expression" dxfId="129" priority="16">
      <formula>$F$57=""</formula>
    </cfRule>
    <cfRule type="expression" dxfId="128" priority="15">
      <formula>$F$57&lt;&gt;$F$59</formula>
    </cfRule>
  </conditionalFormatting>
  <conditionalFormatting sqref="G59">
    <cfRule type="expression" dxfId="127" priority="14">
      <formula>$F$59=""</formula>
    </cfRule>
    <cfRule type="expression" dxfId="126" priority="13">
      <formula>$F$57&lt;&gt;$F$59</formula>
    </cfRule>
  </conditionalFormatting>
  <conditionalFormatting sqref="G61 G63">
    <cfRule type="expression" dxfId="125" priority="84" stopIfTrue="1">
      <formula>IF(AND($F$61=$F$63,$F$61&lt;&gt;"",$F$63&lt;&gt;""),1,0)</formula>
    </cfRule>
  </conditionalFormatting>
  <conditionalFormatting sqref="G61">
    <cfRule type="expression" dxfId="124" priority="12">
      <formula>$F$61=""</formula>
    </cfRule>
    <cfRule type="expression" dxfId="123" priority="11">
      <formula>$F$61&lt;&gt;$F$63</formula>
    </cfRule>
  </conditionalFormatting>
  <conditionalFormatting sqref="G63">
    <cfRule type="expression" dxfId="122" priority="9">
      <formula>$F$61&lt;&gt;$F$63</formula>
    </cfRule>
    <cfRule type="expression" dxfId="121" priority="10">
      <formula>$F$63=""</formula>
    </cfRule>
  </conditionalFormatting>
  <conditionalFormatting sqref="G65 G67">
    <cfRule type="expression" dxfId="120" priority="79">
      <formula>IF(AND($F$65=$F$67,$F$65&lt;&gt;"",$F$67&lt;&gt;""),1,0)</formula>
    </cfRule>
  </conditionalFormatting>
  <conditionalFormatting sqref="G65">
    <cfRule type="expression" dxfId="119" priority="8">
      <formula>$F$65=""</formula>
    </cfRule>
    <cfRule type="expression" dxfId="118" priority="7">
      <formula>$F$65&lt;&gt;$F$67</formula>
    </cfRule>
  </conditionalFormatting>
  <conditionalFormatting sqref="G67">
    <cfRule type="expression" dxfId="117" priority="6">
      <formula>$F$67=""</formula>
    </cfRule>
    <cfRule type="expression" dxfId="116" priority="5">
      <formula>$F$65&lt;&gt;$F$67</formula>
    </cfRule>
  </conditionalFormatting>
  <conditionalFormatting sqref="G69 G71">
    <cfRule type="expression" dxfId="115" priority="74">
      <formula>IF(AND($F$69=$F$71,$F$69&lt;&gt;"",$F$71&lt;&gt;""),1,0)</formula>
    </cfRule>
  </conditionalFormatting>
  <conditionalFormatting sqref="G69">
    <cfRule type="expression" dxfId="114" priority="4">
      <formula>$F$69=""</formula>
    </cfRule>
    <cfRule type="expression" dxfId="113" priority="3">
      <formula>$F$69&lt;&gt;$F$71</formula>
    </cfRule>
  </conditionalFormatting>
  <conditionalFormatting sqref="G71">
    <cfRule type="expression" dxfId="112" priority="2">
      <formula>$F$71=""</formula>
    </cfRule>
    <cfRule type="expression" dxfId="111" priority="1">
      <formula>$F$69&lt;&gt;$F$71</formula>
    </cfRule>
  </conditionalFormatting>
  <dataValidations count="6">
    <dataValidation type="custom" showErrorMessage="1" errorTitle="Dato no válido" error="Debe introducir antes el resultado del partido o el marcador que usted ha colocado no es un empate entre los dos equipos." sqref="G17" xr:uid="{104B9C2F-EDB1-ED43-A63F-ACBFA18C1493}">
      <formula1>IF(F17&lt;&gt;"",IF(F15=F17,1,0),0)</formula1>
    </dataValidation>
    <dataValidation type="custom" showErrorMessage="1" errorTitle="Dato no válido" error="Debe introducir antes el resultado del partido o el marcador que usted ha colocado no es un empate entre los dos equipos." sqref="G13 G21" xr:uid="{678A92E7-2E79-0D42-AF38-B7030F85D261}">
      <formula1>IF(F13&lt;&gt;"",IF(F13=F11,1,0),0)</formula1>
    </dataValidation>
    <dataValidation type="custom" showErrorMessage="1" errorTitle="Dato no válido" error="Debe introducir antes el resultado del partido o el marcador que usted ha colocado no es un empate entre los dos equipos._x000a_" sqref="G9" xr:uid="{25738121-61AB-224C-B066-9C6EB3B74DF1}">
      <formula1>IF(F9&lt;&gt;"",IF(F7=F9,1,0),0)</formula1>
    </dataValidation>
    <dataValidation type="custom" showErrorMessage="1" errorTitle="Dato no válido" error="Debe introducir antes el resultado del partido o el marcador que usted ha colocado no es un empate entre los dos equipos." sqref="G37 G7 G11 G15 G19 G23 G29 G33 G41 G69 G45 G53 G57 G61 G65 G49" xr:uid="{CE797B5E-085B-C441-BDE3-22A492008D89}">
      <formula1>IF(F7&lt;&gt;"",IF(F7=F9,1,0),0)</formula1>
    </dataValidation>
    <dataValidation type="custom" showErrorMessage="1" errorTitle="Dato no válido" error="Debe introducir antes el resultado del partido o el marcador que usted ha colocado no es un empate entre los dos equipos._x000a_" sqref="G39 G25 G31 G35 G43 G71 G47 G55 G59 G63 G67 G51" xr:uid="{2AB7D6C4-8175-1242-B87D-433695B621C7}">
      <formula1>IF(F25&lt;&gt;"",IF(F25=F23,1,0),0)</formula1>
    </dataValidation>
    <dataValidation type="whole" allowBlank="1" showErrorMessage="1" errorTitle="Dato no válido" error="Ingrese sólo un número entero_x000d_entre 0 y 99." sqref="F23 F7 F9 F11 F13 F15 F17 F19 F21 F31 F35 F29 F37 F33 F39 F25 F41 F43 F45 F47 F49 F51 F53 F55 F57 F59 F61 F63 F65 F67 F69 F71" xr:uid="{6D5F407D-E631-7240-8F94-A2ABC9A49262}">
      <formula1>0</formula1>
      <formula2>99</formula2>
    </dataValidation>
  </dataValidations>
  <hyperlinks>
    <hyperlink ref="O4" location="Portada!c5" display="Menu Principal" xr:uid="{14A2669D-3101-BC4D-BE45-5C6C56DA5D2E}"/>
  </hyperlinks>
  <pageMargins left="0.75" right="0.75" top="1" bottom="1" header="0" footer="0"/>
  <pageSetup paperSize="9" orientation="portrait" horizontalDpi="300" verticalDpi="300"/>
  <ignoredErrors>
    <ignoredError sqref="E16" formula="1"/>
  </ignoredError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8"/>
  <dimension ref="A1:T40"/>
  <sheetViews>
    <sheetView showGridLines="0" showRowColHeaders="0" showOutlineSymbols="0" zoomScale="140" zoomScaleNormal="140" workbookViewId="0">
      <pane ySplit="5" topLeftCell="A6" activePane="bottomLeft" state="frozen"/>
      <selection activeCell="E31" sqref="E31"/>
      <selection pane="bottomLeft" activeCell="F38" sqref="F38"/>
    </sheetView>
  </sheetViews>
  <sheetFormatPr baseColWidth="10" defaultColWidth="11.5" defaultRowHeight="13"/>
  <cols>
    <col min="1" max="1" width="1.6640625" style="27" bestFit="1" customWidth="1"/>
    <col min="2" max="2" width="15.83203125" style="27" customWidth="1"/>
    <col min="3" max="4" width="6.6640625" style="27" customWidth="1"/>
    <col min="5" max="5" width="14.6640625" style="27" customWidth="1"/>
    <col min="6" max="6" width="3.6640625" style="27" customWidth="1"/>
    <col min="7" max="7" width="2" style="27" customWidth="1"/>
    <col min="8" max="8" width="6.5" style="27" customWidth="1"/>
    <col min="9" max="9" width="11.6640625" style="27" customWidth="1"/>
    <col min="10" max="10" width="15.6640625" style="27" customWidth="1"/>
    <col min="11" max="11" width="4.6640625" style="27" customWidth="1"/>
    <col min="12" max="12" width="10.5" style="27" bestFit="1" customWidth="1"/>
    <col min="13" max="13" width="5.5" style="27" bestFit="1" customWidth="1"/>
    <col min="14" max="14" width="1.6640625" style="27" customWidth="1"/>
    <col min="15" max="15" width="11.5" style="27"/>
    <col min="16" max="16" width="2.5" style="27" hidden="1" customWidth="1"/>
    <col min="17" max="17" width="2" style="27" hidden="1" customWidth="1"/>
    <col min="18" max="16384" width="11.5" style="27"/>
  </cols>
  <sheetData>
    <row r="1" spans="1:20" s="212" customFormat="1" ht="35" customHeight="1">
      <c r="A1" s="349" t="s">
        <v>365</v>
      </c>
      <c r="B1" s="349"/>
      <c r="C1" s="349"/>
      <c r="D1" s="349"/>
      <c r="E1" s="349"/>
      <c r="F1" s="349"/>
      <c r="G1" s="349"/>
      <c r="H1" s="349"/>
      <c r="I1" s="349"/>
      <c r="J1" s="349"/>
      <c r="K1" s="349"/>
      <c r="L1" s="349"/>
      <c r="M1" s="349"/>
      <c r="N1" s="349"/>
      <c r="O1" s="349"/>
      <c r="P1" s="218"/>
      <c r="Q1" s="218"/>
      <c r="R1" s="218"/>
      <c r="S1" s="218"/>
      <c r="T1" s="211"/>
    </row>
    <row r="2" spans="1:20" s="212" customFormat="1" ht="35" customHeight="1">
      <c r="A2" s="349"/>
      <c r="B2" s="349"/>
      <c r="C2" s="349"/>
      <c r="D2" s="349"/>
      <c r="E2" s="349"/>
      <c r="F2" s="349"/>
      <c r="G2" s="349"/>
      <c r="H2" s="349"/>
      <c r="I2" s="349"/>
      <c r="J2" s="349"/>
      <c r="K2" s="349"/>
      <c r="L2" s="349"/>
      <c r="M2" s="349"/>
      <c r="N2" s="349"/>
      <c r="O2" s="349"/>
      <c r="P2" s="218"/>
      <c r="Q2" s="218"/>
      <c r="R2" s="218"/>
      <c r="S2" s="218"/>
      <c r="T2" s="213"/>
    </row>
    <row r="3" spans="1:20" ht="23" customHeight="1">
      <c r="F3" s="28"/>
      <c r="L3" s="61"/>
      <c r="M3" s="62"/>
    </row>
    <row r="4" spans="1:20" ht="12.75" customHeight="1">
      <c r="E4" s="59"/>
      <c r="F4" s="62"/>
      <c r="L4" s="163">
        <f ca="1">TODAY()</f>
        <v>46181</v>
      </c>
      <c r="M4" s="93">
        <f ca="1">NOW()</f>
        <v>46181.687772916666</v>
      </c>
      <c r="O4" s="166" t="s">
        <v>182</v>
      </c>
    </row>
    <row r="5" spans="1:20" ht="12" customHeight="1">
      <c r="B5" s="354" t="s">
        <v>127</v>
      </c>
      <c r="C5" s="354"/>
      <c r="D5" s="354"/>
      <c r="E5" s="354" t="s">
        <v>151</v>
      </c>
      <c r="F5" s="354"/>
      <c r="G5" s="355" t="s">
        <v>152</v>
      </c>
      <c r="H5" s="355"/>
      <c r="I5" s="87"/>
      <c r="J5" s="107" t="s">
        <v>134</v>
      </c>
      <c r="L5" s="48"/>
    </row>
    <row r="6" spans="1:20" ht="15" customHeight="1">
      <c r="A6" s="52"/>
      <c r="B6" s="51"/>
      <c r="C6" s="51"/>
      <c r="D6" s="51"/>
      <c r="E6" s="51"/>
      <c r="F6" s="51"/>
      <c r="G6" s="51"/>
      <c r="H6" s="51"/>
      <c r="I6" s="51"/>
      <c r="J6" s="51"/>
      <c r="P6" s="27" t="s">
        <v>153</v>
      </c>
      <c r="Q6" s="27">
        <f>SUM('- A -'!$H$17:$H$20)</f>
        <v>0</v>
      </c>
    </row>
    <row r="7" spans="1:20" ht="12" customHeight="1">
      <c r="A7" s="52"/>
      <c r="B7" s="51"/>
      <c r="C7" s="51"/>
      <c r="D7" s="51"/>
      <c r="E7" s="114" t="str">
        <f>'Dieciseisavos de Final'!J8</f>
        <v>DF1</v>
      </c>
      <c r="F7" s="162"/>
      <c r="G7" s="46"/>
      <c r="H7" s="71"/>
      <c r="I7" s="51"/>
      <c r="J7" s="51"/>
      <c r="L7" s="275"/>
      <c r="P7" s="27" t="s">
        <v>154</v>
      </c>
      <c r="Q7" s="27">
        <f>SUM('- B -'!$H$17:$H$20)</f>
        <v>0</v>
      </c>
    </row>
    <row r="8" spans="1:20" ht="12" customHeight="1">
      <c r="A8" s="94" t="str">
        <f ca="1">IF(OR(E8="en juego",E8="hoy!",E8="finalizado"),"  -&gt;     1","1")</f>
        <v>1</v>
      </c>
      <c r="B8" s="217" t="s">
        <v>343</v>
      </c>
      <c r="C8" s="95">
        <v>46207</v>
      </c>
      <c r="D8" s="96">
        <v>0.66666666666666663</v>
      </c>
      <c r="E8" s="97" t="str">
        <f ca="1">IF(OR(C8="",D8="",C8&lt;$L$4),"",IF(C8=$L$4,IF(AND(D8&lt;=$S$27,$S$27&lt;=(D8+0.08333333333)),"en juego",IF($S$27&lt;D8,"hoy!","finalizado")),IF($L$4&gt;C8,"finalizado","")))</f>
        <v/>
      </c>
      <c r="F8" s="115"/>
      <c r="G8" s="76"/>
      <c r="H8" s="77"/>
      <c r="I8" s="51"/>
      <c r="J8" s="116" t="str">
        <f>IF(OR(F7="",F9="",AND(F7=F9,OR(G7="",G9=""))),"OF1",IF(F7=F9,IF(G7=G9,"Tied Penalties",IF(G7&gt;G9,E7,E9)),IF(F7&gt;F9,E7,E9)))</f>
        <v>OF1</v>
      </c>
      <c r="L8" s="275">
        <v>89</v>
      </c>
      <c r="P8" s="27" t="s">
        <v>155</v>
      </c>
      <c r="Q8" s="27">
        <f>SUM('- C -'!$H$17:$H$20)</f>
        <v>0</v>
      </c>
    </row>
    <row r="9" spans="1:20" ht="12" customHeight="1">
      <c r="A9" s="52"/>
      <c r="B9" s="110"/>
      <c r="C9" s="51"/>
      <c r="D9" s="51"/>
      <c r="E9" s="114" t="str">
        <f>'Dieciseisavos de Final'!J12</f>
        <v>DF2</v>
      </c>
      <c r="F9" s="162"/>
      <c r="G9" s="47"/>
      <c r="H9" s="78"/>
      <c r="I9" s="51"/>
      <c r="J9" s="51"/>
      <c r="L9" s="275"/>
      <c r="P9" s="27" t="s">
        <v>156</v>
      </c>
      <c r="Q9" s="27">
        <f>SUM('- D -'!$H$17:$H$20)</f>
        <v>0</v>
      </c>
    </row>
    <row r="10" spans="1:20" ht="15" customHeight="1">
      <c r="A10" s="52"/>
      <c r="B10" s="110"/>
      <c r="C10" s="51"/>
      <c r="D10" s="51"/>
      <c r="E10" s="51"/>
      <c r="F10" s="115"/>
      <c r="G10" s="51"/>
      <c r="H10" s="51"/>
      <c r="I10" s="51"/>
      <c r="J10" s="51"/>
      <c r="L10" s="275"/>
      <c r="P10" s="27" t="s">
        <v>193</v>
      </c>
      <c r="Q10" s="27">
        <f>SUM('- E -'!$H$17:$H$20)</f>
        <v>0</v>
      </c>
    </row>
    <row r="11" spans="1:20" ht="12" customHeight="1">
      <c r="A11" s="52"/>
      <c r="B11" s="110"/>
      <c r="C11" s="95"/>
      <c r="D11" s="51"/>
      <c r="E11" s="114" t="str">
        <f>'Dieciseisavos de Final'!J16</f>
        <v>DF3</v>
      </c>
      <c r="F11" s="162"/>
      <c r="G11" s="46"/>
      <c r="H11" s="71"/>
      <c r="I11" s="51"/>
      <c r="J11" s="51"/>
      <c r="L11" s="275"/>
      <c r="P11" s="27" t="s">
        <v>161</v>
      </c>
      <c r="Q11" s="27">
        <f>SUM('- F -'!$H$17:$H$20)</f>
        <v>0</v>
      </c>
    </row>
    <row r="12" spans="1:20" ht="12" customHeight="1">
      <c r="A12" s="94" t="str">
        <f ca="1">IF(OR(E12="en juego",E12="hoy!",E12="finalizado"),"  -&gt;     2","2")</f>
        <v>2</v>
      </c>
      <c r="B12" s="217" t="s">
        <v>345</v>
      </c>
      <c r="C12" s="95">
        <v>46207</v>
      </c>
      <c r="D12" s="96">
        <v>0.5</v>
      </c>
      <c r="E12" s="97" t="str">
        <f ca="1">IF(OR(C12="",D12="",C12&lt;$L$4),"",IF(C12=$L$4,IF(AND(D12&lt;=$S$27,$S$27&lt;=(D12+0.08333333333)),"en juego",IF($S$27&lt;D12,"hoy!","finalizado")),IF($L$4&gt;C12,"finalizado","")))</f>
        <v/>
      </c>
      <c r="F12" s="115"/>
      <c r="G12" s="76"/>
      <c r="H12" s="77"/>
      <c r="I12" s="51"/>
      <c r="J12" s="116" t="str">
        <f>IF(OR(F11="",F13="",AND(F11=F13,OR(G11="",G13=""))),"OF2",IF(F11=F13,IF(G11=G13,"Tied Penalties",IF(G11&gt;G13,E11,E13)),IF(F11&gt;F13,E11,E13)))</f>
        <v>OF2</v>
      </c>
      <c r="L12" s="275">
        <v>90</v>
      </c>
      <c r="P12" s="27" t="s">
        <v>192</v>
      </c>
      <c r="Q12" s="27">
        <f>SUM('- G -'!$H$17:$H$20)</f>
        <v>0</v>
      </c>
    </row>
    <row r="13" spans="1:20" ht="12" customHeight="1">
      <c r="A13" s="52"/>
      <c r="B13" s="110"/>
      <c r="C13" s="51"/>
      <c r="D13" s="51"/>
      <c r="E13" s="114" t="str">
        <f>'Dieciseisavos de Final'!J20</f>
        <v>DF4</v>
      </c>
      <c r="F13" s="162"/>
      <c r="G13" s="47"/>
      <c r="H13" s="78"/>
      <c r="I13" s="51"/>
      <c r="J13" s="51"/>
      <c r="L13" s="275"/>
      <c r="P13" s="27" t="s">
        <v>79</v>
      </c>
      <c r="Q13" s="27">
        <f>SUM('- H -'!$H$17:$H$20)</f>
        <v>0</v>
      </c>
    </row>
    <row r="14" spans="1:20" ht="15" customHeight="1">
      <c r="A14" s="52"/>
      <c r="B14" s="110"/>
      <c r="C14" s="51"/>
      <c r="D14" s="51"/>
      <c r="E14" s="51"/>
      <c r="F14" s="115"/>
      <c r="G14" s="51"/>
      <c r="H14" s="51"/>
      <c r="I14" s="51"/>
      <c r="J14" s="51"/>
      <c r="L14" s="275"/>
    </row>
    <row r="15" spans="1:20" ht="12" customHeight="1">
      <c r="A15" s="52"/>
      <c r="B15" s="110"/>
      <c r="C15" s="51"/>
      <c r="D15" s="51"/>
      <c r="E15" s="114" t="str">
        <f>'Dieciseisavos de Final'!J42</f>
        <v>DF9</v>
      </c>
      <c r="F15" s="162"/>
      <c r="G15" s="46"/>
      <c r="H15" s="71"/>
      <c r="I15" s="51"/>
      <c r="J15" s="51"/>
      <c r="L15" s="275"/>
    </row>
    <row r="16" spans="1:20" ht="12" customHeight="1">
      <c r="A16" s="94" t="str">
        <f ca="1">IF(OR(E16="en juego",E16="hoy!",E16="finalizado"),"  -&gt;     3","3")</f>
        <v>3</v>
      </c>
      <c r="B16" s="217" t="s">
        <v>341</v>
      </c>
      <c r="C16" s="95">
        <v>46208</v>
      </c>
      <c r="D16" s="96">
        <v>0.625</v>
      </c>
      <c r="E16" s="97" t="str">
        <f ca="1">IF(OR(C16="",D16="",C16&lt;$L$4),"",IF(C16=$L$4,IF(AND(D16&lt;=$S$27,$S$27&lt;=(D16+0.08333333333)),"en juego",IF($S$27&lt;D16,"hoy!","finalizado")),IF($L$4&gt;C16,"finalizado","")))</f>
        <v/>
      </c>
      <c r="F16" s="115"/>
      <c r="G16" s="76"/>
      <c r="H16" s="77"/>
      <c r="I16" s="51"/>
      <c r="J16" s="116" t="str">
        <f>IF(OR(F15="",F17="",AND(F15=F17,OR(G15="",G17=""))),"OF3",IF(F15=F17,IF(G15=G17,"Tied Penalties",IF(G15&gt;G17,E15,E17)),IF(F15&gt;F17,E15,E17)))</f>
        <v>OF3</v>
      </c>
      <c r="L16" s="275">
        <v>91</v>
      </c>
      <c r="M16" s="274"/>
    </row>
    <row r="17" spans="1:19" ht="12" customHeight="1">
      <c r="A17" s="52"/>
      <c r="B17" s="110"/>
      <c r="C17" s="51"/>
      <c r="D17" s="51"/>
      <c r="E17" s="114" t="str">
        <f>'Dieciseisavos de Final'!J46</f>
        <v>DF10</v>
      </c>
      <c r="F17" s="162"/>
      <c r="G17" s="47"/>
      <c r="H17" s="78"/>
      <c r="I17" s="51"/>
      <c r="J17" s="51"/>
      <c r="L17" s="275"/>
    </row>
    <row r="18" spans="1:19" ht="15" customHeight="1">
      <c r="A18" s="52"/>
      <c r="B18" s="110"/>
      <c r="C18" s="51"/>
      <c r="D18" s="51"/>
      <c r="E18" s="51"/>
      <c r="F18" s="115"/>
      <c r="G18" s="51"/>
      <c r="H18" s="51"/>
      <c r="I18" s="51"/>
      <c r="J18" s="51"/>
      <c r="L18" s="275"/>
    </row>
    <row r="19" spans="1:19" ht="12" customHeight="1">
      <c r="A19" s="52"/>
      <c r="B19" s="110"/>
      <c r="C19" s="51"/>
      <c r="D19" s="51"/>
      <c r="E19" s="114" t="str">
        <f>'Dieciseisavos de Final'!J50</f>
        <v>DF11</v>
      </c>
      <c r="F19" s="162"/>
      <c r="G19" s="46"/>
      <c r="H19" s="71"/>
      <c r="I19" s="51"/>
      <c r="J19" s="51"/>
      <c r="L19" s="275"/>
    </row>
    <row r="20" spans="1:19" ht="12" customHeight="1">
      <c r="A20" s="94" t="str">
        <f ca="1">IF(OR(E20="en juego",E20="hoy!",E20="finalizado"),"  -&gt;     4","4")</f>
        <v>4</v>
      </c>
      <c r="B20" s="217" t="s">
        <v>332</v>
      </c>
      <c r="C20" s="95">
        <v>46208</v>
      </c>
      <c r="D20" s="96">
        <v>0.79166666666666663</v>
      </c>
      <c r="E20" s="97" t="str">
        <f ca="1">IF(OR(C20="",D20="",C20&lt;$L$4),"",IF(C20=$L$4,IF(AND(D20&lt;=$S$27,$S$27&lt;=(D20+0.08333333333)),"en juego",IF($S$27&lt;D20,"hoy!","finalizado")),IF($L$4&gt;C20,"finalizado","")))</f>
        <v/>
      </c>
      <c r="F20" s="115"/>
      <c r="G20" s="76"/>
      <c r="H20" s="77"/>
      <c r="I20" s="51"/>
      <c r="J20" s="116" t="str">
        <f>IF(OR(F19="",F21="",AND(F19=F21,OR(G19="",G21=""))),"OF4",IF(F19=F21,IF(G19=G21,"Tied Penalties",IF(G19&gt;G21,E19,E21)),IF(F19&gt;F21,E19,E21)))</f>
        <v>OF4</v>
      </c>
      <c r="L20" s="275">
        <v>92</v>
      </c>
    </row>
    <row r="21" spans="1:19" ht="12" customHeight="1">
      <c r="A21" s="52"/>
      <c r="B21" s="110"/>
      <c r="C21" s="51"/>
      <c r="D21" s="51"/>
      <c r="E21" s="114" t="str">
        <f>'Dieciseisavos de Final'!J54</f>
        <v>DF12</v>
      </c>
      <c r="F21" s="162"/>
      <c r="G21" s="47"/>
      <c r="H21" s="78"/>
      <c r="I21" s="51"/>
      <c r="J21" s="51"/>
      <c r="L21" s="275"/>
    </row>
    <row r="22" spans="1:19" ht="15" customHeight="1">
      <c r="A22" s="52"/>
      <c r="B22" s="110"/>
      <c r="C22" s="51"/>
      <c r="D22" s="51"/>
      <c r="E22" s="51"/>
      <c r="F22" s="115"/>
      <c r="G22" s="51"/>
      <c r="H22" s="51"/>
      <c r="I22" s="51"/>
      <c r="J22" s="51"/>
      <c r="L22" s="275"/>
    </row>
    <row r="23" spans="1:19" ht="12" customHeight="1">
      <c r="A23" s="52"/>
      <c r="B23" s="110"/>
      <c r="C23" s="51"/>
      <c r="D23" s="51"/>
      <c r="E23" s="114" t="str">
        <f>'Dieciseisavos de Final'!J24</f>
        <v>DF5</v>
      </c>
      <c r="F23" s="162"/>
      <c r="G23" s="46"/>
      <c r="H23" s="71"/>
      <c r="I23" s="51"/>
      <c r="J23" s="51"/>
      <c r="L23" s="275"/>
    </row>
    <row r="24" spans="1:19" ht="12" customHeight="1">
      <c r="A24" s="94" t="str">
        <f ca="1">IF(OR(E24="en juego",E24="hoy!",E24="finalizado"),"  -&gt;     5","5")</f>
        <v>5</v>
      </c>
      <c r="B24" s="217" t="s">
        <v>348</v>
      </c>
      <c r="C24" s="95">
        <v>46209</v>
      </c>
      <c r="D24" s="96">
        <v>0.58333333333333337</v>
      </c>
      <c r="E24" s="97" t="str">
        <f ca="1">IF(OR(C24="",D24="",C24&lt;$L$4),"",IF(C24=$L$4,IF(AND(D24&lt;=$S$27,$S$27&lt;=(D24+0.08333333333)),"en juego",IF($S$27&lt;D24,"hoy!","finalizado")),IF($L$4&gt;C24,"finalizado","")))</f>
        <v/>
      </c>
      <c r="F24" s="115"/>
      <c r="G24" s="76"/>
      <c r="H24" s="77"/>
      <c r="I24" s="51"/>
      <c r="J24" s="116" t="str">
        <f>IF(OR(F23="",F25="",AND(F23=F25,OR(G23="",G25=""))),"OF5",IF(F23=F25,IF(G23=G25,"Tied Penalties",IF(G23&gt;G25,E23,E25)),IF(F23&gt;F25,E23,E25)))</f>
        <v>OF5</v>
      </c>
      <c r="L24" s="275">
        <v>93</v>
      </c>
    </row>
    <row r="25" spans="1:19" ht="12" customHeight="1">
      <c r="A25" s="52"/>
      <c r="B25" s="110"/>
      <c r="C25" s="51"/>
      <c r="D25" s="51"/>
      <c r="E25" s="114" t="str">
        <f>'Dieciseisavos de Final'!J30</f>
        <v>DF6</v>
      </c>
      <c r="F25" s="162"/>
      <c r="G25" s="47"/>
      <c r="H25" s="78"/>
      <c r="I25" s="51"/>
      <c r="J25" s="51"/>
      <c r="L25" s="275"/>
    </row>
    <row r="26" spans="1:19" hidden="1">
      <c r="A26" s="52"/>
      <c r="B26" s="110"/>
      <c r="C26" s="51"/>
      <c r="D26" s="51"/>
      <c r="E26" s="51"/>
      <c r="F26" s="115"/>
      <c r="G26" s="51"/>
      <c r="H26" s="51"/>
      <c r="I26" s="51"/>
      <c r="J26" s="51"/>
      <c r="L26" s="275"/>
      <c r="R26" s="7">
        <f ca="1">HOUR(M4)</f>
        <v>16</v>
      </c>
      <c r="S26" s="7">
        <f ca="1">MINUTE(M4)</f>
        <v>30</v>
      </c>
    </row>
    <row r="27" spans="1:19" hidden="1">
      <c r="A27" s="52"/>
      <c r="B27" s="110"/>
      <c r="C27" s="51"/>
      <c r="D27" s="51"/>
      <c r="E27" s="51"/>
      <c r="F27" s="115"/>
      <c r="G27" s="51"/>
      <c r="H27" s="51"/>
      <c r="I27" s="51"/>
      <c r="J27" s="51"/>
      <c r="L27" s="275"/>
      <c r="R27" s="7"/>
      <c r="S27" s="7">
        <f ca="1">TIME(R26,S26,0)</f>
        <v>0.6875</v>
      </c>
    </row>
    <row r="28" spans="1:19" ht="15" customHeight="1">
      <c r="A28" s="52"/>
      <c r="B28" s="110"/>
      <c r="C28" s="51"/>
      <c r="D28" s="51"/>
      <c r="E28" s="51"/>
      <c r="F28" s="115"/>
      <c r="G28" s="51"/>
      <c r="H28" s="51"/>
      <c r="I28" s="51"/>
      <c r="J28" s="51"/>
      <c r="L28" s="275"/>
    </row>
    <row r="29" spans="1:19" ht="12" customHeight="1">
      <c r="A29" s="52"/>
      <c r="B29" s="110"/>
      <c r="C29" s="51"/>
      <c r="D29" s="51"/>
      <c r="E29" s="114" t="str">
        <f>'Dieciseisavos de Final'!J34</f>
        <v>DF7</v>
      </c>
      <c r="F29" s="162"/>
      <c r="G29" s="46"/>
      <c r="H29" s="71"/>
      <c r="I29" s="51"/>
      <c r="J29" s="51"/>
      <c r="L29" s="275"/>
    </row>
    <row r="30" spans="1:19" ht="12" customHeight="1">
      <c r="A30" s="94" t="str">
        <f ca="1">IF(OR(E30="en juego",E30="hoy!",E30="finalizado"),"  -&gt;     6","6")</f>
        <v>6</v>
      </c>
      <c r="B30" s="217" t="s">
        <v>340</v>
      </c>
      <c r="C30" s="95">
        <v>46209</v>
      </c>
      <c r="D30" s="96">
        <v>0.79166666666666663</v>
      </c>
      <c r="E30" s="97" t="str">
        <f ca="1">IF(OR(C30="",D30="",C30&lt;$L$4),"",IF(C30=$L$4,IF(AND(D30&lt;=$S$27,$S$27&lt;=(D30+0.08333333333)),"en juego",IF($S$27&lt;D30,"hoy!","finalizado")),IF($L$4&gt;C30,"finalizado","")))</f>
        <v/>
      </c>
      <c r="F30" s="115"/>
      <c r="G30" s="76"/>
      <c r="H30" s="77"/>
      <c r="I30" s="51"/>
      <c r="J30" s="116" t="str">
        <f>IF(OR(F29="",F31="",AND(F29=F31,OR(G29="",G31=""))),"OF6",IF(F29=F31,IF(G29=G31,"Tied Penalties",IF(G29&gt;G31,E29,E31)),IF(F29&gt;F31,E29,E31)))</f>
        <v>OF6</v>
      </c>
      <c r="L30" s="275">
        <v>94</v>
      </c>
    </row>
    <row r="31" spans="1:19" ht="12" customHeight="1">
      <c r="A31" s="52"/>
      <c r="B31" s="110"/>
      <c r="C31" s="51"/>
      <c r="D31" s="51"/>
      <c r="E31" s="114" t="str">
        <f>'Dieciseisavos de Final'!J38</f>
        <v>DF8</v>
      </c>
      <c r="F31" s="162"/>
      <c r="G31" s="47"/>
      <c r="H31" s="78"/>
      <c r="I31" s="51"/>
      <c r="J31" s="51"/>
      <c r="L31" s="275"/>
    </row>
    <row r="32" spans="1:19" ht="15" customHeight="1">
      <c r="A32" s="52"/>
      <c r="B32" s="110"/>
      <c r="C32" s="51"/>
      <c r="D32" s="51"/>
      <c r="E32" s="51"/>
      <c r="F32" s="115"/>
      <c r="G32" s="51"/>
      <c r="H32" s="51"/>
      <c r="I32" s="51"/>
      <c r="J32" s="51"/>
      <c r="L32" s="275"/>
    </row>
    <row r="33" spans="1:12" ht="12" customHeight="1">
      <c r="A33" s="52"/>
      <c r="B33" s="110"/>
      <c r="C33" s="51"/>
      <c r="D33" s="51"/>
      <c r="E33" s="114" t="str">
        <f>'Dieciseisavos de Final'!J58</f>
        <v>DF13</v>
      </c>
      <c r="F33" s="162"/>
      <c r="G33" s="46"/>
      <c r="H33" s="71"/>
      <c r="I33" s="51"/>
      <c r="J33" s="51"/>
      <c r="L33" s="275"/>
    </row>
    <row r="34" spans="1:12" ht="12" customHeight="1">
      <c r="A34" s="94" t="str">
        <f ca="1">IF(OR(E34="en juego",E34="hoy!",E34="finalizado"),"  -&gt;     7","7")</f>
        <v>7</v>
      </c>
      <c r="B34" s="217" t="s">
        <v>334</v>
      </c>
      <c r="C34" s="95">
        <v>46210</v>
      </c>
      <c r="D34" s="96">
        <v>0.45833333333333331</v>
      </c>
      <c r="E34" s="97" t="str">
        <f ca="1">IF(OR(C34="",D34="",C34&lt;$L$4),"",IF(C34=$L$4,IF(AND(D34&lt;=$S$27,$S$27&lt;=(D34+0.08333333333)),"en juego",IF($S$27&lt;D34,"hoy!","finalizado")),IF($L$4&gt;C34,"finalizado","")))</f>
        <v/>
      </c>
      <c r="F34" s="115"/>
      <c r="G34" s="76"/>
      <c r="H34" s="77"/>
      <c r="I34" s="51"/>
      <c r="J34" s="116" t="str">
        <f>IF(OR(F33="",F35="",AND(F33=F35,OR(G33="",G35=""))),"OF7",IF(F33=F35,IF(G33=G35,"Tied Penalties",IF(G33&gt;G35,E33,E35)),IF(F33&gt;F35,E33,E35)))</f>
        <v>OF7</v>
      </c>
      <c r="L34" s="275">
        <v>95</v>
      </c>
    </row>
    <row r="35" spans="1:12" ht="12" customHeight="1">
      <c r="A35" s="52"/>
      <c r="B35" s="110"/>
      <c r="C35" s="51"/>
      <c r="D35" s="51"/>
      <c r="E35" s="114" t="str">
        <f>'Dieciseisavos de Final'!J62</f>
        <v>DF14</v>
      </c>
      <c r="F35" s="162"/>
      <c r="G35" s="47"/>
      <c r="H35" s="78"/>
      <c r="I35" s="51"/>
      <c r="J35" s="51"/>
      <c r="L35" s="275"/>
    </row>
    <row r="36" spans="1:12" ht="15" customHeight="1">
      <c r="A36" s="52"/>
      <c r="B36" s="110"/>
      <c r="C36" s="51"/>
      <c r="D36" s="51"/>
      <c r="E36" s="51"/>
      <c r="F36" s="115"/>
      <c r="G36" s="51"/>
      <c r="H36" s="51"/>
      <c r="I36" s="51"/>
      <c r="J36" s="51"/>
      <c r="L36" s="275"/>
    </row>
    <row r="37" spans="1:12" ht="12" customHeight="1">
      <c r="A37" s="52"/>
      <c r="B37" s="110"/>
      <c r="C37" s="51"/>
      <c r="D37" s="51"/>
      <c r="E37" s="114" t="str">
        <f>'Dieciseisavos de Final'!J66</f>
        <v>DF15</v>
      </c>
      <c r="F37" s="162"/>
      <c r="G37" s="46"/>
      <c r="H37" s="71"/>
      <c r="I37" s="51"/>
      <c r="J37" s="51"/>
      <c r="L37" s="275"/>
    </row>
    <row r="38" spans="1:12" ht="12" customHeight="1">
      <c r="A38" s="94" t="str">
        <f ca="1">IF(OR(E38="en juego",E38="hoy!",E38="finalizado"),"  -&gt;     8","8")</f>
        <v>8</v>
      </c>
      <c r="B38" s="217" t="s">
        <v>339</v>
      </c>
      <c r="C38" s="95">
        <v>46210</v>
      </c>
      <c r="D38" s="96">
        <v>0.625</v>
      </c>
      <c r="E38" s="97" t="str">
        <f ca="1">IF(OR(C38="",D38="",C38&lt;$L$4),"",IF(C38=$L$4,IF(AND(D38&lt;=$S$27,$S$27&lt;=(D38+0.08333333333)),"en juego",IF($S$27&lt;D38,"hoy!","finalizado")),IF($L$4&gt;C38,"finalizado","")))</f>
        <v/>
      </c>
      <c r="F38" s="115"/>
      <c r="G38" s="76"/>
      <c r="H38" s="77"/>
      <c r="I38" s="51"/>
      <c r="J38" s="116" t="str">
        <f>IF(OR(F37="",F39="",AND(F37=F39,OR(G37="",G39=""))),"OF8",IF(F37=F39,IF(G37=G39,"Tied Penalties",IF(G37&gt;G39,E37,E39)),IF(F37&gt;F39,E37,E39)))</f>
        <v>OF8</v>
      </c>
      <c r="L38" s="275">
        <v>96</v>
      </c>
    </row>
    <row r="39" spans="1:12" ht="12" customHeight="1">
      <c r="A39" s="52"/>
      <c r="B39" s="51"/>
      <c r="C39" s="51"/>
      <c r="D39" s="51"/>
      <c r="E39" s="114" t="str">
        <f>'Dieciseisavos de Final'!J70</f>
        <v>DF16</v>
      </c>
      <c r="F39" s="162"/>
      <c r="G39" s="47"/>
      <c r="H39" s="78"/>
      <c r="I39" s="51"/>
      <c r="J39" s="51"/>
    </row>
    <row r="40" spans="1:12" ht="15" customHeight="1">
      <c r="A40" s="53"/>
    </row>
  </sheetData>
  <sheetProtection algorithmName="SHA-512" hashValue="luinWd0m/8tYHES9t2c3ck0zBkC8WXusdOKUq1ldgb9PEpeF2xP+Q5PmhsucXGEAygIiovBdZ+2F3d1kDS0F7Q==" saltValue="7zV7txk3tfoedIIisDjxjQ==" spinCount="100000" sheet="1" objects="1" scenarios="1"/>
  <mergeCells count="4">
    <mergeCell ref="E5:F5"/>
    <mergeCell ref="B5:D5"/>
    <mergeCell ref="G5:H5"/>
    <mergeCell ref="A1:O2"/>
  </mergeCells>
  <phoneticPr fontId="31" type="noConversion"/>
  <conditionalFormatting sqref="A8 C8:E8 C11:C12 D20 D24 D34">
    <cfRule type="expression" dxfId="110" priority="58" stopIfTrue="1">
      <formula>IF(OR($E$8="en juego",$E$8="hoy!"),1,0)</formula>
    </cfRule>
  </conditionalFormatting>
  <conditionalFormatting sqref="A12 D12:E12 D16 D30 D38">
    <cfRule type="expression" dxfId="109" priority="65" stopIfTrue="1">
      <formula>IF(OR($E$12="en juego",$E$12="hoy!"),1,0)</formula>
    </cfRule>
  </conditionalFormatting>
  <conditionalFormatting sqref="A16 C16 E16 C20">
    <cfRule type="expression" dxfId="108" priority="64" stopIfTrue="1">
      <formula>IF(OR($E$16="en juego",$E$16="hoy!"),1,0)</formula>
    </cfRule>
  </conditionalFormatting>
  <conditionalFormatting sqref="A20 E20">
    <cfRule type="expression" dxfId="107" priority="63" stopIfTrue="1">
      <formula>IF(OR($E$20="en juego",$E$20="hoy!"),1,0)</formula>
    </cfRule>
  </conditionalFormatting>
  <conditionalFormatting sqref="A24 C24 E24 C30">
    <cfRule type="expression" dxfId="106" priority="62" stopIfTrue="1">
      <formula>IF(OR($E$24="en juego",$E$24="hoy!"),1,0)</formula>
    </cfRule>
  </conditionalFormatting>
  <conditionalFormatting sqref="A30 E30">
    <cfRule type="expression" dxfId="105" priority="61" stopIfTrue="1">
      <formula>IF(OR($E$30="en juego",$E$30="hoy!"),1,0)</formula>
    </cfRule>
  </conditionalFormatting>
  <conditionalFormatting sqref="A34 C34 E34 C38">
    <cfRule type="expression" dxfId="104" priority="60" stopIfTrue="1">
      <formula>IF(OR($E$34="en juego",$E$34="hoy!"),1,0)</formula>
    </cfRule>
  </conditionalFormatting>
  <conditionalFormatting sqref="A38 E38">
    <cfRule type="expression" dxfId="103" priority="59" stopIfTrue="1">
      <formula>IF(OR($E$38="en juego",$E$38="hoy!"),1,0)</formula>
    </cfRule>
  </conditionalFormatting>
  <conditionalFormatting sqref="B8">
    <cfRule type="expression" dxfId="102" priority="46" stopIfTrue="1">
      <formula>IF(OR($L$9="en juego",$L$9="hoy!"),1,0)</formula>
    </cfRule>
  </conditionalFormatting>
  <conditionalFormatting sqref="B12">
    <cfRule type="expression" dxfId="101" priority="47" stopIfTrue="1">
      <formula>IF(OR($L$9="en juego",$L$9="hoy!"),1,0)</formula>
    </cfRule>
  </conditionalFormatting>
  <conditionalFormatting sqref="B16">
    <cfRule type="expression" dxfId="100" priority="48" stopIfTrue="1">
      <formula>IF(OR($L$9="en juego",$L$9="hoy!"),1,0)</formula>
    </cfRule>
  </conditionalFormatting>
  <conditionalFormatting sqref="B20">
    <cfRule type="expression" dxfId="99" priority="49" stopIfTrue="1">
      <formula>IF(OR($L$9="en juego",$L$9="hoy!"),1,0)</formula>
    </cfRule>
  </conditionalFormatting>
  <conditionalFormatting sqref="B24">
    <cfRule type="expression" dxfId="98" priority="45" stopIfTrue="1">
      <formula>IF(OR($L$9="en juego",$L$9="hoy!"),1,0)</formula>
    </cfRule>
  </conditionalFormatting>
  <conditionalFormatting sqref="B30">
    <cfRule type="expression" dxfId="97" priority="44" stopIfTrue="1">
      <formula>IF(OR($L$9="en juego",$L$9="hoy!"),1,0)</formula>
    </cfRule>
  </conditionalFormatting>
  <conditionalFormatting sqref="B34">
    <cfRule type="expression" dxfId="96" priority="42" stopIfTrue="1">
      <formula>IF(OR($L$9="en juego",$L$9="hoy!"),1,0)</formula>
    </cfRule>
  </conditionalFormatting>
  <conditionalFormatting sqref="B38">
    <cfRule type="expression" dxfId="95" priority="41" stopIfTrue="1">
      <formula>IF(OR($L$9="en juego",$L$9="hoy!"),1,0)</formula>
    </cfRule>
  </conditionalFormatting>
  <conditionalFormatting sqref="F15:G15">
    <cfRule type="expression" dxfId="94" priority="26">
      <formula>$F$15=""</formula>
    </cfRule>
    <cfRule type="expression" dxfId="93" priority="25">
      <formula>$F$15&lt;&gt;$F$17</formula>
    </cfRule>
  </conditionalFormatting>
  <conditionalFormatting sqref="F17:G17">
    <cfRule type="expression" dxfId="92" priority="23">
      <formula>$F$15&lt;&gt;$F$17</formula>
    </cfRule>
    <cfRule type="expression" dxfId="91" priority="24">
      <formula>$F$17=""</formula>
    </cfRule>
  </conditionalFormatting>
  <conditionalFormatting sqref="G7 G9">
    <cfRule type="expression" dxfId="90" priority="50" stopIfTrue="1">
      <formula>IF(AND($F$7=$F$9,$F$7&lt;&gt;"",$F$9&lt;&gt;""),1,0)</formula>
    </cfRule>
  </conditionalFormatting>
  <conditionalFormatting sqref="G7">
    <cfRule type="expression" dxfId="89" priority="40">
      <formula>$F$7=""</formula>
    </cfRule>
    <cfRule type="expression" dxfId="88" priority="39">
      <formula>$F$7&lt;&gt;$F$9</formula>
    </cfRule>
  </conditionalFormatting>
  <conditionalFormatting sqref="G9">
    <cfRule type="expression" dxfId="87" priority="37">
      <formula>$F$7&lt;&gt;$F$9</formula>
    </cfRule>
    <cfRule type="expression" dxfId="86" priority="38">
      <formula>$F$9=""</formula>
    </cfRule>
  </conditionalFormatting>
  <conditionalFormatting sqref="G11 G13">
    <cfRule type="expression" dxfId="85" priority="51" stopIfTrue="1">
      <formula>IF(AND($F$11=$F$13,$F$11&lt;&gt;"",$F$13&lt;&gt;""),1,0)</formula>
    </cfRule>
  </conditionalFormatting>
  <conditionalFormatting sqref="G11">
    <cfRule type="expression" dxfId="84" priority="35">
      <formula>$F$11&lt;&gt;$F$13</formula>
    </cfRule>
    <cfRule type="expression" dxfId="83" priority="36">
      <formula>$F$11=""</formula>
    </cfRule>
  </conditionalFormatting>
  <conditionalFormatting sqref="G13">
    <cfRule type="expression" dxfId="82" priority="34">
      <formula>$F$13=""</formula>
    </cfRule>
    <cfRule type="expression" dxfId="81" priority="33">
      <formula>$F$11&lt;&gt;$F$13</formula>
    </cfRule>
  </conditionalFormatting>
  <conditionalFormatting sqref="G15 G17">
    <cfRule type="expression" dxfId="80" priority="52" stopIfTrue="1">
      <formula>IF(AND($F$15=$F$17,$F$15&lt;&gt;"",$F$17&lt;&gt;""),1,0)</formula>
    </cfRule>
  </conditionalFormatting>
  <conditionalFormatting sqref="G19 G21">
    <cfRule type="expression" dxfId="79" priority="53" stopIfTrue="1">
      <formula>IF(AND($F$19=$F$21,$F$19&lt;&gt;"",$F$21&lt;&gt;""),1,0)</formula>
    </cfRule>
  </conditionalFormatting>
  <conditionalFormatting sqref="G19">
    <cfRule type="expression" dxfId="78" priority="22">
      <formula>$F$19=""</formula>
    </cfRule>
    <cfRule type="expression" dxfId="77" priority="21">
      <formula>$F$19&lt;&gt;$F$21</formula>
    </cfRule>
  </conditionalFormatting>
  <conditionalFormatting sqref="G21">
    <cfRule type="expression" dxfId="76" priority="20">
      <formula>$F$21=""</formula>
    </cfRule>
    <cfRule type="expression" dxfId="75" priority="19">
      <formula>$F$19&lt;&gt;$F$21</formula>
    </cfRule>
  </conditionalFormatting>
  <conditionalFormatting sqref="G23 G25">
    <cfRule type="expression" dxfId="74" priority="54" stopIfTrue="1">
      <formula>IF(AND($F$23=$F$25,$F$23&lt;&gt;"",$F$25&lt;&gt;""),1,0)</formula>
    </cfRule>
  </conditionalFormatting>
  <conditionalFormatting sqref="G23">
    <cfRule type="expression" dxfId="73" priority="17">
      <formula>$F$23=""</formula>
    </cfRule>
    <cfRule type="expression" dxfId="72" priority="16">
      <formula>$F$23&lt;&gt;$F$25</formula>
    </cfRule>
  </conditionalFormatting>
  <conditionalFormatting sqref="G25">
    <cfRule type="expression" dxfId="71" priority="15">
      <formula>$F$25=""</formula>
    </cfRule>
    <cfRule type="expression" dxfId="70" priority="14">
      <formula>$F$23&lt;&gt;$F$25</formula>
    </cfRule>
  </conditionalFormatting>
  <conditionalFormatting sqref="G29 G31">
    <cfRule type="expression" dxfId="69" priority="55" stopIfTrue="1">
      <formula>IF(AND($F$29=$F$31,$F$29&lt;&gt;"",$F$31&lt;&gt;""),1,0)</formula>
    </cfRule>
  </conditionalFormatting>
  <conditionalFormatting sqref="G29">
    <cfRule type="expression" dxfId="68" priority="12">
      <formula>$F$29=""</formula>
    </cfRule>
    <cfRule type="expression" dxfId="67" priority="11">
      <formula>$F$29&lt;&gt;$F$31</formula>
    </cfRule>
  </conditionalFormatting>
  <conditionalFormatting sqref="G31">
    <cfRule type="expression" dxfId="66" priority="9">
      <formula>$F$29&lt;&gt;$F$31</formula>
    </cfRule>
    <cfRule type="expression" dxfId="65" priority="10">
      <formula>$F$31=""</formula>
    </cfRule>
  </conditionalFormatting>
  <conditionalFormatting sqref="G33 G35">
    <cfRule type="expression" dxfId="64" priority="56" stopIfTrue="1">
      <formula>IF(AND($F$33=$F$35,$F$33&lt;&gt;"",$F$35&lt;&gt;""),1,0)</formula>
    </cfRule>
  </conditionalFormatting>
  <conditionalFormatting sqref="G33">
    <cfRule type="expression" dxfId="63" priority="8">
      <formula>$F$33=""</formula>
    </cfRule>
    <cfRule type="expression" dxfId="62" priority="7">
      <formula>$F$33&lt;&gt;$F$35</formula>
    </cfRule>
  </conditionalFormatting>
  <conditionalFormatting sqref="G35">
    <cfRule type="expression" dxfId="61" priority="6">
      <formula>$F$35=""</formula>
    </cfRule>
    <cfRule type="expression" dxfId="60" priority="5">
      <formula>$F$33&lt;&gt;$F$35</formula>
    </cfRule>
  </conditionalFormatting>
  <conditionalFormatting sqref="G37 G39">
    <cfRule type="expression" dxfId="59" priority="57" stopIfTrue="1">
      <formula>IF(AND($F$37=$F$39,$F$37&lt;&gt;"",$F$39&lt;&gt;""),1,0)</formula>
    </cfRule>
  </conditionalFormatting>
  <conditionalFormatting sqref="G37">
    <cfRule type="expression" dxfId="58" priority="4">
      <formula>$F$37=""</formula>
    </cfRule>
    <cfRule type="expression" dxfId="57" priority="3">
      <formula>$F$37&lt;&gt;$F$39</formula>
    </cfRule>
  </conditionalFormatting>
  <conditionalFormatting sqref="G39">
    <cfRule type="expression" dxfId="56" priority="2">
      <formula>$F$39=""</formula>
    </cfRule>
    <cfRule type="expression" dxfId="55" priority="1">
      <formula>$F$37&lt;&gt;$F$39</formula>
    </cfRule>
  </conditionalFormatting>
  <dataValidations count="6">
    <dataValidation type="whole" allowBlank="1" showErrorMessage="1" errorTitle="Dato no válido" error="Ingrese sólo un número entero_x000d_entre 0 y 99." sqref="F23 F7 F9 F11 F13 F15 F17 F19 F21 F31 F35 F29 F37 F33 F39 F25" xr:uid="{00000000-0002-0000-0900-000000000000}">
      <formula1>0</formula1>
      <formula2>99</formula2>
    </dataValidation>
    <dataValidation type="custom" showErrorMessage="1" errorTitle="Dato no válido" error="Debe introducir antes el resultado del partido o el marcador que usted ha colocado no es un empate entre los dos equipos._x000a_" sqref="G39 G25 G31 G35" xr:uid="{00000000-0002-0000-0900-000001000000}">
      <formula1>IF(F25&lt;&gt;"",IF(F25=F23,1,0),0)</formula1>
    </dataValidation>
    <dataValidation type="custom" showErrorMessage="1" errorTitle="Dato no válido" error="Debe introducir antes el resultado del partido o el marcador que usted ha colocado no es un empate entre los dos equipos." sqref="G37 G7 G11 G15 G19 G23 G29 G33" xr:uid="{37391476-4697-8548-BBD0-E41575437C3C}">
      <formula1>IF(F7&lt;&gt;"",IF(F7=F9,1,0),0)</formula1>
    </dataValidation>
    <dataValidation type="custom" showErrorMessage="1" errorTitle="Dato no válido" error="Debe introducir antes el resultado del partido o el marcador que usted ha colocado no es un empate entre los dos equipos._x000a_" sqref="G9" xr:uid="{ECE7C3AC-138C-B746-ABA6-D8CE9396B484}">
      <formula1>IF(F9&lt;&gt;"",IF(F7=F9,1,0),0)</formula1>
    </dataValidation>
    <dataValidation type="custom" showErrorMessage="1" errorTitle="Dato no válido" error="Debe introducir antes el resultado del partido o el marcador que usted ha colocado no es un empate entre los dos equipos." sqref="G13 G21" xr:uid="{E4A18382-B851-B146-BDD1-DE39397783A2}">
      <formula1>IF(F13&lt;&gt;"",IF(F13=F11,1,0),0)</formula1>
    </dataValidation>
    <dataValidation type="custom" showErrorMessage="1" errorTitle="Dato no válido" error="Debe introducir antes el resultado del partido o el marcador que usted ha colocado no es un empate entre los dos equipos." sqref="G17" xr:uid="{4EE89DDE-23BD-9B49-BD4E-0495F4BB7BF8}">
      <formula1>IF(F17&lt;&gt;"",IF(F15=F17,1,0),0)</formula1>
    </dataValidation>
  </dataValidations>
  <hyperlinks>
    <hyperlink ref="O4" location="Portada!c5" display="Menu Principal" xr:uid="{00000000-0004-0000-09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9"/>
  <dimension ref="A1:T25"/>
  <sheetViews>
    <sheetView showGridLines="0" showRowColHeaders="0" showOutlineSymbols="0" zoomScale="150" zoomScaleNormal="150" workbookViewId="0">
      <selection activeCell="F19" sqref="F19"/>
    </sheetView>
  </sheetViews>
  <sheetFormatPr baseColWidth="10" defaultColWidth="11.5" defaultRowHeight="13"/>
  <cols>
    <col min="1" max="1" width="2.1640625" style="27" bestFit="1" customWidth="1"/>
    <col min="2" max="2" width="14.6640625" style="27" customWidth="1"/>
    <col min="3" max="4" width="6.6640625" style="27" customWidth="1"/>
    <col min="5" max="5" width="15.6640625" style="27" customWidth="1"/>
    <col min="6" max="6" width="3.6640625" style="27" customWidth="1"/>
    <col min="7" max="7" width="2" style="27" customWidth="1"/>
    <col min="8" max="8" width="6.5" style="27" customWidth="1"/>
    <col min="9" max="9" width="11.6640625" style="27" customWidth="1"/>
    <col min="10" max="10" width="15.6640625" style="27" customWidth="1"/>
    <col min="11" max="11" width="3.6640625" style="27" customWidth="1"/>
    <col min="12" max="12" width="7.6640625" style="27" bestFit="1" customWidth="1"/>
    <col min="13" max="13" width="5.5" style="27" bestFit="1" customWidth="1"/>
    <col min="14" max="14" width="1.6640625" style="27" customWidth="1"/>
    <col min="15" max="16384" width="11.5" style="27"/>
  </cols>
  <sheetData>
    <row r="1" spans="1:20" s="212" customFormat="1" ht="35" customHeight="1">
      <c r="A1" s="349" t="s">
        <v>403</v>
      </c>
      <c r="B1" s="349"/>
      <c r="C1" s="349"/>
      <c r="D1" s="349"/>
      <c r="E1" s="349"/>
      <c r="F1" s="349"/>
      <c r="G1" s="349"/>
      <c r="H1" s="349"/>
      <c r="I1" s="349"/>
      <c r="J1" s="349"/>
      <c r="K1" s="349"/>
      <c r="L1" s="349"/>
      <c r="M1" s="349"/>
      <c r="N1" s="349"/>
      <c r="O1" s="349"/>
      <c r="P1" s="218"/>
      <c r="Q1" s="218"/>
      <c r="R1" s="218"/>
      <c r="S1" s="218"/>
      <c r="T1" s="211"/>
    </row>
    <row r="2" spans="1:20" s="212" customFormat="1" ht="35" customHeight="1">
      <c r="A2" s="349"/>
      <c r="B2" s="349"/>
      <c r="C2" s="349"/>
      <c r="D2" s="349"/>
      <c r="E2" s="349"/>
      <c r="F2" s="349"/>
      <c r="G2" s="349"/>
      <c r="H2" s="349"/>
      <c r="I2" s="349"/>
      <c r="J2" s="349"/>
      <c r="K2" s="349"/>
      <c r="L2" s="349"/>
      <c r="M2" s="349"/>
      <c r="N2" s="349"/>
      <c r="O2" s="349"/>
      <c r="P2" s="218"/>
      <c r="Q2" s="218"/>
      <c r="R2" s="218"/>
      <c r="S2" s="218"/>
      <c r="T2" s="213"/>
    </row>
    <row r="3" spans="1:20" ht="21" customHeight="1">
      <c r="F3" s="28"/>
      <c r="L3" s="61"/>
      <c r="M3" s="62"/>
    </row>
    <row r="4" spans="1:20" ht="12.75" customHeight="1">
      <c r="E4" s="59"/>
      <c r="F4" s="62"/>
      <c r="L4" s="92">
        <f ca="1">TODAY()</f>
        <v>46181</v>
      </c>
      <c r="M4" s="93">
        <f ca="1">NOW()</f>
        <v>46181.687772916666</v>
      </c>
      <c r="O4" s="166" t="s">
        <v>182</v>
      </c>
    </row>
    <row r="5" spans="1:20" ht="12" customHeight="1">
      <c r="B5" s="354" t="s">
        <v>127</v>
      </c>
      <c r="C5" s="354"/>
      <c r="D5" s="354"/>
      <c r="E5" s="354" t="s">
        <v>151</v>
      </c>
      <c r="F5" s="354"/>
      <c r="G5" s="355" t="s">
        <v>152</v>
      </c>
      <c r="H5" s="355"/>
      <c r="I5" s="87"/>
      <c r="J5" s="107" t="s">
        <v>135</v>
      </c>
      <c r="L5" s="48"/>
    </row>
    <row r="6" spans="1:20" ht="12" customHeight="1">
      <c r="A6" s="49"/>
      <c r="B6" s="50"/>
      <c r="C6" s="50"/>
      <c r="D6" s="50"/>
      <c r="E6" s="51"/>
      <c r="F6" s="51"/>
      <c r="G6" s="51"/>
      <c r="H6" s="51"/>
      <c r="I6" s="51"/>
      <c r="J6" s="51"/>
    </row>
    <row r="7" spans="1:20" ht="14.25" customHeight="1">
      <c r="A7" s="49"/>
      <c r="B7" s="50"/>
      <c r="C7" s="50"/>
      <c r="D7" s="50"/>
      <c r="E7" s="117" t="str">
        <f>IF('Octavos de Final'!J8="OF1","Review Prior Phase",IF('Octavos de Final'!J8="Tied Penalties","Review Prior Phase",'Octavos de Final'!J8))</f>
        <v>Review Prior Phase</v>
      </c>
      <c r="F7" s="160"/>
      <c r="G7" s="54"/>
      <c r="H7" s="71"/>
      <c r="I7" s="51"/>
      <c r="J7" s="51"/>
      <c r="L7" s="275"/>
    </row>
    <row r="8" spans="1:20" ht="14.25" customHeight="1">
      <c r="A8" s="73" t="str">
        <f ca="1">IF(OR(E8="en juego",E8="hoy!",E8="finalizado"),"  -&gt;     A","A")</f>
        <v>A</v>
      </c>
      <c r="B8" s="217" t="s">
        <v>342</v>
      </c>
      <c r="C8" s="74">
        <v>46212</v>
      </c>
      <c r="D8" s="75">
        <v>0.625</v>
      </c>
      <c r="E8" s="118" t="str">
        <f ca="1">IF(OR(C8="",D8="",C8&lt;$L$4),"",IF(C8=$L$4,IF(AND(D8&lt;=$S$24,$S$24&lt;=(D8+0.08333333333)),"en juego",IF($S$24&lt;D8,"hoy!","finalizado")),IF($L$4&gt;C8,"finalizado","")))</f>
        <v/>
      </c>
      <c r="F8" s="119"/>
      <c r="G8" s="76"/>
      <c r="H8" s="77"/>
      <c r="I8" s="51"/>
      <c r="J8" s="121" t="str">
        <f>IF(OR(F7="",F9="",AND(F7=F9,OR(G7="",G9=""))),"CF1",IF(F7=F9,IF(G7=G9,"Tied Penalties",IF(G7&gt;G9,E7,E9)),IF(F7&gt;F9,E7,E9)))</f>
        <v>CF1</v>
      </c>
      <c r="L8" s="275">
        <v>97</v>
      </c>
    </row>
    <row r="9" spans="1:20" ht="14.25" customHeight="1">
      <c r="A9" s="49"/>
      <c r="B9" s="112"/>
      <c r="C9" s="50"/>
      <c r="D9" s="50"/>
      <c r="E9" s="117" t="str">
        <f>IF('Octavos de Final'!J12="OF2","Review Prior Phase",IF('Octavos de Final'!J12="Tied Penalties","Review Prior Phase",'Octavos de Final'!J12))</f>
        <v>Review Prior Phase</v>
      </c>
      <c r="F9" s="160"/>
      <c r="G9" s="55"/>
      <c r="H9" s="78"/>
      <c r="I9" s="51"/>
      <c r="J9" s="51"/>
      <c r="L9" s="275"/>
    </row>
    <row r="10" spans="1:20" ht="15" customHeight="1">
      <c r="A10" s="49"/>
      <c r="B10" s="112"/>
      <c r="C10" s="50"/>
      <c r="D10" s="50"/>
      <c r="E10" s="120"/>
      <c r="F10" s="119"/>
      <c r="G10" s="51"/>
      <c r="H10" s="51"/>
      <c r="I10" s="51"/>
      <c r="J10" s="51"/>
      <c r="L10" s="275"/>
    </row>
    <row r="11" spans="1:20" ht="14.25" customHeight="1">
      <c r="A11" s="49"/>
      <c r="B11" s="112"/>
      <c r="C11" s="50"/>
      <c r="D11" s="50"/>
      <c r="E11" s="117" t="str">
        <f>IF('Octavos de Final'!J24="OF5","Review Prior Phase",IF('Octavos de Final'!J24="Tied Penalties","Review Prior Phase",'Octavos de Final'!J24))</f>
        <v>Review Prior Phase</v>
      </c>
      <c r="F11" s="160"/>
      <c r="G11" s="54"/>
      <c r="H11" s="71"/>
      <c r="I11" s="51"/>
      <c r="J11" s="51"/>
      <c r="L11" s="275"/>
    </row>
    <row r="12" spans="1:20" ht="14.25" customHeight="1">
      <c r="A12" s="73" t="str">
        <f ca="1">IF(OR(E12="en juego",E12="hoy!",E12="finalizado"),"  -&gt;     B","B")</f>
        <v>B</v>
      </c>
      <c r="B12" s="111" t="s">
        <v>412</v>
      </c>
      <c r="C12" s="74">
        <v>46213</v>
      </c>
      <c r="D12" s="75">
        <v>0.58333333333333337</v>
      </c>
      <c r="E12" s="118" t="str">
        <f ca="1">IF(OR(C12="",D12="",C12&lt;$L$4),"",IF(C12=$L$4,IF(AND(D12&lt;=$S$24,$S$24&lt;=(D12+0.08333333333)),"en juego",IF($S$24&lt;D12,"hoy!","finalizado")),IF($L$4&gt;C12,"finalizado","")))</f>
        <v/>
      </c>
      <c r="F12" s="119"/>
      <c r="G12" s="76"/>
      <c r="H12" s="77"/>
      <c r="I12" s="51"/>
      <c r="J12" s="121" t="str">
        <f>IF(OR(F11="",F13="",AND(F11=F13,OR(G11="",G13=""))),"CF2",IF(F11=F13,IF(G11=G13,"Tied Penalties",IF(G11&gt;G13,E11,E13)),IF(F11&gt;F13,E11,E13)))</f>
        <v>CF2</v>
      </c>
      <c r="L12" s="275">
        <v>98</v>
      </c>
    </row>
    <row r="13" spans="1:20" ht="14.25" customHeight="1">
      <c r="A13" s="49"/>
      <c r="B13" s="112"/>
      <c r="C13" s="50"/>
      <c r="D13" s="50"/>
      <c r="E13" s="117" t="str">
        <f>IF('Octavos de Final'!J30="OF6","Review Prior Phase",IF('Octavos de Final'!J30="Tied Penalties","Review Prior Phase",'Octavos de Final'!J30))</f>
        <v>Review Prior Phase</v>
      </c>
      <c r="F13" s="160"/>
      <c r="G13" s="55"/>
      <c r="H13" s="78"/>
      <c r="I13" s="51"/>
      <c r="J13" s="51"/>
      <c r="L13" s="275"/>
    </row>
    <row r="14" spans="1:20" ht="15" customHeight="1">
      <c r="A14" s="49"/>
      <c r="B14" s="112"/>
      <c r="C14" s="50"/>
      <c r="D14" s="50"/>
      <c r="E14" s="120"/>
      <c r="F14" s="119"/>
      <c r="G14" s="51"/>
      <c r="H14" s="51"/>
      <c r="I14" s="51"/>
      <c r="J14" s="51"/>
      <c r="L14" s="275"/>
    </row>
    <row r="15" spans="1:20" ht="14.25" customHeight="1">
      <c r="A15" s="49"/>
      <c r="B15" s="112"/>
      <c r="C15" s="50"/>
      <c r="D15" s="50"/>
      <c r="E15" s="117" t="str">
        <f>IF('Octavos de Final'!J16="OF3","Review Prior Phase",IF('Octavos de Final'!J16="Tied Penalties","Review Prior Phase",'Octavos de Final'!J16))</f>
        <v>Review Prior Phase</v>
      </c>
      <c r="F15" s="160"/>
      <c r="G15" s="54"/>
      <c r="H15" s="71"/>
      <c r="I15" s="51"/>
      <c r="J15" s="51"/>
      <c r="L15" s="275"/>
    </row>
    <row r="16" spans="1:20" ht="14.25" customHeight="1">
      <c r="A16" s="73" t="str">
        <f ca="1">IF(OR(E16="en juego",E16="hoy!",E16="finalizado"),"  -&gt;     C","C")</f>
        <v>C</v>
      </c>
      <c r="B16" s="111" t="s">
        <v>344</v>
      </c>
      <c r="C16" s="74">
        <v>46214</v>
      </c>
      <c r="D16" s="75">
        <v>0.66666666666666663</v>
      </c>
      <c r="E16" s="118" t="str">
        <f ca="1">IF(OR(C16="",D16="",C16&lt;$L$4),"",IF(C16=$L$4,IF(AND(D16&lt;=$S$24,$S$24&lt;=(D16+0.08333333333)),"en juego",IF($S$24&lt;D16,"hoy!","finalizado")),IF($L$4&gt;C16,"finalizado","")))</f>
        <v/>
      </c>
      <c r="F16" s="119"/>
      <c r="G16" s="76"/>
      <c r="H16" s="77"/>
      <c r="I16" s="51"/>
      <c r="J16" s="121" t="str">
        <f>IF(OR(F15="",F17="",AND(F15=F17,OR(G15="",G17=""))),"CF3",IF(F15=F17,IF(G15=G17,"Tied Penalties",IF(G15&gt;G17,E15,E17)),IF(F15&gt;F17,E15,E17)))</f>
        <v>CF3</v>
      </c>
      <c r="L16" s="275">
        <v>99</v>
      </c>
    </row>
    <row r="17" spans="1:19" ht="14.25" customHeight="1">
      <c r="A17" s="49"/>
      <c r="B17" s="112"/>
      <c r="C17" s="50"/>
      <c r="D17" s="50"/>
      <c r="E17" s="117" t="str">
        <f>IF('Octavos de Final'!J20="OF4","Review Prior Phase",IF('Octavos de Final'!J20="Tied Penalties","Review Prior Phase",'Octavos de Final'!J20))</f>
        <v>Review Prior Phase</v>
      </c>
      <c r="F17" s="160"/>
      <c r="G17" s="55"/>
      <c r="H17" s="78"/>
      <c r="I17" s="51"/>
      <c r="J17" s="51"/>
      <c r="L17" s="275"/>
    </row>
    <row r="18" spans="1:19" ht="15" customHeight="1">
      <c r="A18" s="49"/>
      <c r="B18" s="112"/>
      <c r="C18" s="50"/>
      <c r="D18" s="50"/>
      <c r="E18" s="120"/>
      <c r="F18" s="119"/>
      <c r="G18" s="51"/>
      <c r="H18" s="51"/>
      <c r="I18" s="51"/>
      <c r="J18" s="51"/>
      <c r="L18" s="275"/>
    </row>
    <row r="19" spans="1:19" ht="14.25" customHeight="1">
      <c r="A19" s="49"/>
      <c r="B19" s="112"/>
      <c r="C19" s="50"/>
      <c r="D19" s="50"/>
      <c r="E19" s="117" t="str">
        <f>IF('Octavos de Final'!J34="OF7","Review Prior Phase",IF('Octavos de Final'!J34="Tied Penalties","Review Prior Phase",'Octavos de Final'!J34))</f>
        <v>Review Prior Phase</v>
      </c>
      <c r="F19" s="160"/>
      <c r="G19" s="54"/>
      <c r="H19" s="71"/>
      <c r="I19" s="51"/>
      <c r="J19" s="51"/>
      <c r="L19" s="275"/>
    </row>
    <row r="20" spans="1:19" ht="14.25" customHeight="1">
      <c r="A20" s="73" t="str">
        <f ca="1">IF(OR(E20="en juego",E20="hoy!",E20="finalizado"),"  -&gt;     D","D")</f>
        <v>D</v>
      </c>
      <c r="B20" s="111" t="s">
        <v>413</v>
      </c>
      <c r="C20" s="74">
        <v>46214</v>
      </c>
      <c r="D20" s="75">
        <v>0.83333333333333337</v>
      </c>
      <c r="E20" s="118" t="str">
        <f ca="1">IF(OR(C20="",D20="",C20&lt;$L$4),"",IF(C20=$L$4,IF(AND(D20&lt;=$S$24,$S$24&lt;=(D20+0.08333333333)),"en juego",IF($S$24&lt;D20,"hoy!","finalizado")),IF($L$4&gt;C20,"finalizado","")))</f>
        <v/>
      </c>
      <c r="F20" s="119"/>
      <c r="G20" s="76"/>
      <c r="H20" s="77"/>
      <c r="I20" s="51"/>
      <c r="J20" s="121" t="str">
        <f>IF(OR(F19="",F21="",AND(F19=F21,OR(G19="",G21=""))),"CF4",IF(F19=F21,IF(G19=G21,"Tied Penalties",IF(G19&gt;G21,E19,E21)),IF(F19&gt;F21,E19,E21)))</f>
        <v>CF4</v>
      </c>
      <c r="L20" s="275">
        <v>100</v>
      </c>
    </row>
    <row r="21" spans="1:19" ht="14.25" customHeight="1">
      <c r="A21" s="49"/>
      <c r="B21" s="50"/>
      <c r="C21" s="50"/>
      <c r="D21" s="50"/>
      <c r="E21" s="117" t="str">
        <f>IF('Octavos de Final'!J38="OF8","Review Prior Phase",IF('Octavos de Final'!J38="Tied Penalties","Review Prior Phase",'Octavos de Final'!J38))</f>
        <v>Review Prior Phase</v>
      </c>
      <c r="F21" s="160"/>
      <c r="G21" s="55"/>
      <c r="H21" s="78"/>
      <c r="I21" s="51"/>
      <c r="J21" s="51"/>
      <c r="L21" s="275"/>
    </row>
    <row r="22" spans="1:19" ht="15" customHeight="1">
      <c r="A22" s="49"/>
      <c r="B22" s="50"/>
      <c r="C22" s="50"/>
      <c r="D22" s="50"/>
      <c r="E22" s="51"/>
      <c r="F22" s="51"/>
      <c r="G22" s="51"/>
      <c r="H22" s="51"/>
      <c r="I22" s="51"/>
      <c r="J22" s="51"/>
    </row>
    <row r="23" spans="1:19" hidden="1">
      <c r="A23" s="52"/>
      <c r="B23" s="51"/>
      <c r="C23" s="51"/>
      <c r="D23" s="51"/>
      <c r="E23" s="51"/>
      <c r="F23" s="51"/>
      <c r="G23" s="51"/>
      <c r="H23" s="51"/>
      <c r="I23" s="51"/>
      <c r="J23" s="51"/>
      <c r="R23" s="7">
        <f ca="1">HOUR(M4)</f>
        <v>16</v>
      </c>
      <c r="S23" s="7">
        <f ca="1">MINUTE(M4)</f>
        <v>30</v>
      </c>
    </row>
    <row r="24" spans="1:19" hidden="1">
      <c r="A24" s="52"/>
      <c r="B24" s="51"/>
      <c r="C24" s="51"/>
      <c r="D24" s="51"/>
      <c r="E24" s="51"/>
      <c r="F24" s="51"/>
      <c r="G24" s="51"/>
      <c r="H24" s="51"/>
      <c r="I24" s="51"/>
      <c r="J24" s="51"/>
      <c r="R24" s="7"/>
      <c r="S24" s="7">
        <f ca="1">TIME(R23,S23,0)</f>
        <v>0.6875</v>
      </c>
    </row>
    <row r="25" spans="1:19" ht="15" customHeight="1">
      <c r="A25" s="53"/>
    </row>
  </sheetData>
  <sheetProtection algorithmName="SHA-512" hashValue="fB6g9iHyJKb7DSQ8QX9XInkIZldoocUTp1JlJ/5tedpPGxHoWzYbeSVPWhCWlB7a6VhEfkbcIMLfPhd1JM87aA==" saltValue="j4ChoPjQ1hOJgFcZq4gOsQ==" spinCount="100000" sheet="1" objects="1" scenarios="1"/>
  <mergeCells count="4">
    <mergeCell ref="E5:F5"/>
    <mergeCell ref="B5:D5"/>
    <mergeCell ref="G5:H5"/>
    <mergeCell ref="A1:O2"/>
  </mergeCells>
  <phoneticPr fontId="31" type="noConversion"/>
  <conditionalFormatting sqref="A8 C8:E8 C12 D16">
    <cfRule type="expression" dxfId="54" priority="23" stopIfTrue="1">
      <formula>IF(OR($E$8="en juego",$E$8="hoy!"),1,0)</formula>
    </cfRule>
  </conditionalFormatting>
  <conditionalFormatting sqref="A12:B12 D12:E12 D20">
    <cfRule type="expression" dxfId="53" priority="24" stopIfTrue="1">
      <formula>IF(OR($E$12="en juego",$E$12="hoy!"),1,0)</formula>
    </cfRule>
  </conditionalFormatting>
  <conditionalFormatting sqref="A20:B20 E20">
    <cfRule type="expression" dxfId="52" priority="26" stopIfTrue="1">
      <formula>IF(OR($E$20="en juego",$E$20="hoy!"),1,0)</formula>
    </cfRule>
  </conditionalFormatting>
  <conditionalFormatting sqref="A16:C16 E16 C20">
    <cfRule type="expression" dxfId="51" priority="25" stopIfTrue="1">
      <formula>IF(OR($E$16="en juego",$E$16="hoy!"),1,0)</formula>
    </cfRule>
  </conditionalFormatting>
  <conditionalFormatting sqref="B8">
    <cfRule type="expression" dxfId="50" priority="18" stopIfTrue="1">
      <formula>IF(OR($L$9="en juego",$L$9="hoy!"),1,0)</formula>
    </cfRule>
  </conditionalFormatting>
  <conditionalFormatting sqref="G7 G9">
    <cfRule type="expression" dxfId="49" priority="19" stopIfTrue="1">
      <formula>IF(AND($F$7=$F$9,$F$7&lt;&gt;"",$F$9&lt;&gt;""),1,0)</formula>
    </cfRule>
  </conditionalFormatting>
  <conditionalFormatting sqref="G7">
    <cfRule type="expression" dxfId="48" priority="17">
      <formula>$F$7=""</formula>
    </cfRule>
    <cfRule type="expression" dxfId="47" priority="16">
      <formula>$F$7&lt;&gt;$F$9</formula>
    </cfRule>
  </conditionalFormatting>
  <conditionalFormatting sqref="G9">
    <cfRule type="expression" dxfId="46" priority="14">
      <formula>$F$7&lt;&gt;$F$9</formula>
    </cfRule>
    <cfRule type="expression" dxfId="45" priority="15">
      <formula>$F$9=""</formula>
    </cfRule>
  </conditionalFormatting>
  <conditionalFormatting sqref="G11 G13">
    <cfRule type="expression" dxfId="44" priority="20" stopIfTrue="1">
      <formula>IF(AND($F$11=$F$13,$F$11&lt;&gt;"",$F$13&lt;&gt;""),1,0)</formula>
    </cfRule>
  </conditionalFormatting>
  <conditionalFormatting sqref="G11">
    <cfRule type="expression" dxfId="43" priority="12">
      <formula>$F$11&lt;&gt;$F$13</formula>
    </cfRule>
    <cfRule type="expression" dxfId="42" priority="13">
      <formula>$F$11=""</formula>
    </cfRule>
  </conditionalFormatting>
  <conditionalFormatting sqref="G13">
    <cfRule type="expression" dxfId="41" priority="11">
      <formula>$F$13=""</formula>
    </cfRule>
    <cfRule type="expression" dxfId="40" priority="10">
      <formula>$F$13&lt;&gt;$F$11</formula>
    </cfRule>
  </conditionalFormatting>
  <conditionalFormatting sqref="G15 G17">
    <cfRule type="expression" dxfId="39" priority="21" stopIfTrue="1">
      <formula>IF(AND($F$15=$F$17,$F$15&lt;&gt;"",$F$17&lt;&gt;""),1,0)</formula>
    </cfRule>
  </conditionalFormatting>
  <conditionalFormatting sqref="G15">
    <cfRule type="expression" dxfId="38" priority="9">
      <formula>$F$15=""</formula>
    </cfRule>
    <cfRule type="expression" dxfId="37" priority="8">
      <formula>$F$15&lt;&gt;$F$17</formula>
    </cfRule>
  </conditionalFormatting>
  <conditionalFormatting sqref="G17">
    <cfRule type="expression" dxfId="36" priority="7">
      <formula>$F$17=""</formula>
    </cfRule>
    <cfRule type="expression" dxfId="35" priority="6">
      <formula>$F$15&lt;&gt;$F$17</formula>
    </cfRule>
  </conditionalFormatting>
  <conditionalFormatting sqref="G19 G21">
    <cfRule type="expression" dxfId="34" priority="22" stopIfTrue="1">
      <formula>IF(AND($F$19=$F$21,$F$19&lt;&gt;"",$F$21&lt;&gt;""),1,0)</formula>
    </cfRule>
  </conditionalFormatting>
  <conditionalFormatting sqref="G19">
    <cfRule type="expression" dxfId="33" priority="4">
      <formula>$F$19=""</formula>
    </cfRule>
    <cfRule type="expression" dxfId="32" priority="3">
      <formula>$F$19&lt;&gt;$F$21</formula>
    </cfRule>
  </conditionalFormatting>
  <conditionalFormatting sqref="G21">
    <cfRule type="expression" dxfId="31" priority="2">
      <formula>$F$21=""</formula>
    </cfRule>
    <cfRule type="expression" dxfId="30" priority="1">
      <formula>$F$19&lt;&gt;$F$21</formula>
    </cfRule>
  </conditionalFormatting>
  <dataValidations count="4">
    <dataValidation type="whole" allowBlank="1" showInputMessage="1" showErrorMessage="1" errorTitle="Dato no válido." error="Ingrese sólo un número entero_x000d_entre 0 y 99." sqref="F7 F11 F15 F19" xr:uid="{00000000-0002-0000-0A00-000000000000}">
      <formula1>0</formula1>
      <formula2>99</formula2>
    </dataValidation>
    <dataValidation type="whole" allowBlank="1" showInputMessage="1" showErrorMessage="1" errorTitle="Dato no válido" error="Ingrese sólo un número entero_x000d_entre 0 y 99." sqref="F9 F17 F13 F21" xr:uid="{00000000-0002-0000-0A00-000001000000}">
      <formula1>0</formula1>
      <formula2>99</formula2>
    </dataValidation>
    <dataValidation type="custom" showErrorMessage="1" errorTitle="Dato no válido" error="Debe introducir antes el resultado del partido o el marcador que usted ha colocado no es un empate entre los dos equipos." sqref="G21 G9 G13 G17" xr:uid="{00000000-0002-0000-0A00-000002000000}">
      <formula1>IF(F9&lt;&gt;"",IF(F7=F9,1,0),0)</formula1>
    </dataValidation>
    <dataValidation type="custom" showErrorMessage="1" errorTitle="Dato no válido" error="Debe introducir antes el resultado del partido o el marcador que usted ha colocado no es un empate entre los dos equipos." sqref="G19 G7 G11 G15" xr:uid="{16E8388A-4F12-4E48-96FC-9C8105A07D51}">
      <formula1>IF(F7&lt;&gt;"",IF(F7=F9,1,0),0)</formula1>
    </dataValidation>
  </dataValidations>
  <hyperlinks>
    <hyperlink ref="O4" location="Portada!c5" display="Menu Principal" xr:uid="{00000000-0004-0000-0A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20"/>
  <dimension ref="A1:T25"/>
  <sheetViews>
    <sheetView showGridLines="0" showRowColHeaders="0" showOutlineSymbols="0" zoomScale="150" zoomScaleNormal="150" workbookViewId="0">
      <selection activeCell="F15" sqref="F15"/>
    </sheetView>
  </sheetViews>
  <sheetFormatPr baseColWidth="10" defaultColWidth="11.5" defaultRowHeight="13"/>
  <cols>
    <col min="1" max="1" width="2" style="27" bestFit="1" customWidth="1"/>
    <col min="2" max="2" width="14.6640625" style="27" customWidth="1"/>
    <col min="3" max="4" width="6.6640625" style="27" customWidth="1"/>
    <col min="5" max="5" width="16.6640625" style="27" customWidth="1"/>
    <col min="6" max="6" width="3.6640625" style="27" customWidth="1"/>
    <col min="7" max="7" width="2" style="27" customWidth="1"/>
    <col min="8" max="8" width="6.5" style="27" customWidth="1"/>
    <col min="9" max="9" width="11.6640625" style="27" customWidth="1"/>
    <col min="10" max="10" width="16.6640625" style="27" customWidth="1"/>
    <col min="11" max="11" width="2.6640625" style="27" customWidth="1"/>
    <col min="12" max="12" width="7.6640625" style="27" bestFit="1" customWidth="1"/>
    <col min="13" max="13" width="5.5" style="27" bestFit="1" customWidth="1"/>
    <col min="14" max="14" width="1.6640625" style="27" customWidth="1"/>
    <col min="15" max="16384" width="11.5" style="27"/>
  </cols>
  <sheetData>
    <row r="1" spans="1:20" s="212" customFormat="1" ht="35" customHeight="1">
      <c r="A1" s="349" t="s">
        <v>404</v>
      </c>
      <c r="B1" s="349"/>
      <c r="C1" s="349"/>
      <c r="D1" s="349"/>
      <c r="E1" s="349"/>
      <c r="F1" s="349"/>
      <c r="G1" s="349"/>
      <c r="H1" s="349"/>
      <c r="I1" s="349"/>
      <c r="J1" s="349"/>
      <c r="K1" s="349"/>
      <c r="L1" s="349"/>
      <c r="M1" s="349"/>
      <c r="N1" s="349"/>
      <c r="O1" s="349"/>
      <c r="P1" s="218"/>
      <c r="Q1" s="218"/>
      <c r="R1" s="218"/>
      <c r="S1" s="218"/>
      <c r="T1" s="211"/>
    </row>
    <row r="2" spans="1:20" s="212" customFormat="1" ht="35" customHeight="1">
      <c r="A2" s="349"/>
      <c r="B2" s="349"/>
      <c r="C2" s="349"/>
      <c r="D2" s="349"/>
      <c r="E2" s="349"/>
      <c r="F2" s="349"/>
      <c r="G2" s="349"/>
      <c r="H2" s="349"/>
      <c r="I2" s="349"/>
      <c r="J2" s="349"/>
      <c r="K2" s="349"/>
      <c r="L2" s="349"/>
      <c r="M2" s="349"/>
      <c r="N2" s="349"/>
      <c r="O2" s="349"/>
      <c r="P2" s="218"/>
      <c r="Q2" s="218"/>
      <c r="R2" s="218"/>
      <c r="S2" s="218"/>
      <c r="T2" s="213"/>
    </row>
    <row r="3" spans="1:20" ht="20" customHeight="1">
      <c r="F3" s="28"/>
      <c r="L3" s="61"/>
      <c r="M3" s="62"/>
    </row>
    <row r="4" spans="1:20" ht="15" customHeight="1">
      <c r="E4" s="59"/>
      <c r="F4" s="62"/>
      <c r="L4" s="63">
        <f ca="1">TODAY()</f>
        <v>46181</v>
      </c>
      <c r="M4" s="64">
        <f ca="1">NOW()</f>
        <v>46181.687772916666</v>
      </c>
      <c r="O4" s="166" t="s">
        <v>182</v>
      </c>
    </row>
    <row r="5" spans="1:20" ht="12" customHeight="1">
      <c r="B5" s="354" t="s">
        <v>159</v>
      </c>
      <c r="C5" s="354"/>
      <c r="D5" s="354"/>
      <c r="E5" s="354" t="s">
        <v>151</v>
      </c>
      <c r="F5" s="354"/>
      <c r="G5" s="355" t="s">
        <v>152</v>
      </c>
      <c r="H5" s="355"/>
      <c r="I5" s="87"/>
      <c r="J5" s="107" t="s">
        <v>157</v>
      </c>
      <c r="L5" s="88"/>
    </row>
    <row r="6" spans="1:20" ht="32" customHeight="1">
      <c r="A6" s="49"/>
      <c r="B6" s="70"/>
      <c r="C6" s="70"/>
      <c r="D6" s="70"/>
      <c r="E6" s="51"/>
      <c r="F6" s="51"/>
      <c r="G6" s="51"/>
      <c r="H6" s="51"/>
      <c r="I6" s="51"/>
      <c r="J6" s="51"/>
    </row>
    <row r="7" spans="1:20" ht="15" customHeight="1">
      <c r="A7" s="49"/>
      <c r="B7" s="70"/>
      <c r="C7" s="70"/>
      <c r="D7" s="70"/>
      <c r="E7" s="122" t="str">
        <f>IF('Cuartos de Final'!J8="CF1","Review Prior Phase",IF('Cuartos de Final'!J8="Tied Penalties","Review Prior Phase",'Cuartos de Final'!J8))</f>
        <v>Review Prior Phase</v>
      </c>
      <c r="F7" s="161"/>
      <c r="G7" s="54"/>
      <c r="H7" s="71"/>
      <c r="I7" s="51"/>
      <c r="J7" s="51"/>
      <c r="L7" s="275"/>
    </row>
    <row r="8" spans="1:20" ht="15" customHeight="1">
      <c r="A8" s="89" t="str">
        <f ca="1">IF(OR(E8="en juego",E8="hoy!",E8="finalizado"),"  -&gt;     1","1")</f>
        <v>1</v>
      </c>
      <c r="B8" s="217" t="s">
        <v>348</v>
      </c>
      <c r="C8" s="90">
        <v>46217</v>
      </c>
      <c r="D8" s="91">
        <v>0.58333333333333337</v>
      </c>
      <c r="E8" s="123" t="str">
        <f ca="1">IF(OR(C8="",D8="",C8&lt;$L$4),"",IF(C8=$L$4,IF(AND(D8&lt;=$S$24,$S$24&lt;=(D8+0.08333333333)),"en juego",IF($S$24&lt;D8,"hoy!","finalizado")),IF($L$4&gt;C8,"finalizado","")))</f>
        <v/>
      </c>
      <c r="F8" s="119"/>
      <c r="G8" s="76"/>
      <c r="H8" s="77"/>
      <c r="I8" s="51"/>
      <c r="J8" s="121" t="str">
        <f>IF(OR(F7="",F9="",AND(F7=F9,OR(G7="",G9=""))),"SF1",IF(F7=F9,IF(G7=G9,"Tied Penalties",IF(G7&gt;G9,E7,E9)),IF(F7&gt;F9,E7,E9)))</f>
        <v>SF1</v>
      </c>
      <c r="L8" s="275">
        <v>101</v>
      </c>
    </row>
    <row r="9" spans="1:20" ht="15" customHeight="1">
      <c r="A9" s="49"/>
      <c r="B9" s="112"/>
      <c r="C9" s="70"/>
      <c r="D9" s="70"/>
      <c r="E9" s="122" t="str">
        <f>IF('Cuartos de Final'!J12="CF2","Review Prior Phase",IF('Cuartos de Final'!J12="Tied Penalties","Review Prior Phase",'Cuartos de Final'!J12))</f>
        <v>Review Prior Phase</v>
      </c>
      <c r="F9" s="161"/>
      <c r="G9" s="55"/>
      <c r="H9" s="78"/>
      <c r="I9" s="51"/>
      <c r="J9" s="51"/>
      <c r="L9" s="275"/>
    </row>
    <row r="10" spans="1:20" ht="32" customHeight="1">
      <c r="A10" s="49"/>
      <c r="B10" s="112"/>
      <c r="C10" s="70"/>
      <c r="D10" s="70"/>
      <c r="E10" s="120"/>
      <c r="F10" s="119"/>
      <c r="G10" s="51"/>
      <c r="H10" s="51"/>
      <c r="I10" s="51"/>
      <c r="J10" s="51"/>
      <c r="L10" s="275"/>
    </row>
    <row r="11" spans="1:20" ht="15" customHeight="1">
      <c r="A11" s="49"/>
      <c r="B11" s="112"/>
      <c r="C11" s="70"/>
      <c r="D11" s="70"/>
      <c r="E11" s="122" t="str">
        <f>IF('Cuartos de Final'!J16="CF3","Review Prior Phase",IF('Cuartos de Final'!J16="Tied Penalties","Review Prior Phase",'Cuartos de Final'!J16))</f>
        <v>Review Prior Phase</v>
      </c>
      <c r="F11" s="161"/>
      <c r="G11" s="54"/>
      <c r="H11" s="71"/>
      <c r="I11" s="51"/>
      <c r="J11" s="51"/>
      <c r="L11" s="275"/>
    </row>
    <row r="12" spans="1:20" ht="15" customHeight="1">
      <c r="A12" s="89" t="str">
        <f ca="1">IF(OR(E12="en juego",E12="hoy!",E12="finalizado"),"  -&gt;     2","2")</f>
        <v>2</v>
      </c>
      <c r="B12" s="111" t="s">
        <v>334</v>
      </c>
      <c r="C12" s="90">
        <v>46218</v>
      </c>
      <c r="D12" s="91">
        <v>0.58333333333333337</v>
      </c>
      <c r="E12" s="123" t="str">
        <f ca="1">IF(OR(C12="",D12="",C12&lt;$L$4),"",IF(C12=$L$4,IF(AND(D12&lt;=$S$24,$S$24&lt;=(D12+0.08333333333)),"en juego",IF($S$24&lt;D12,"hoy!","finalizado")),IF($L$4&gt;C12,"finalizado","")))</f>
        <v/>
      </c>
      <c r="F12" s="119"/>
      <c r="G12" s="76"/>
      <c r="H12" s="77"/>
      <c r="I12" s="51"/>
      <c r="J12" s="121" t="str">
        <f>IF(OR(F11="",F13="",AND(F11=F13,OR(G11="",G13=""))),"SF2",IF(F11=F13,IF(G11=G13,"Tied Penalties",IF(G11&gt;G13,E11,E13)),IF(F11&gt;F13,E11,E13)))</f>
        <v>SF2</v>
      </c>
      <c r="L12" s="275">
        <v>102</v>
      </c>
    </row>
    <row r="13" spans="1:20" ht="15" customHeight="1">
      <c r="A13" s="49"/>
      <c r="B13" s="70"/>
      <c r="C13" s="70"/>
      <c r="D13" s="70"/>
      <c r="E13" s="122" t="str">
        <f>IF('Cuartos de Final'!J20="CF4","Review Prior Phase",IF('Cuartos de Final'!J20="Tied Penalties","Review Prior Phase",'Cuartos de Final'!J20))</f>
        <v>Review Prior Phase</v>
      </c>
      <c r="F13" s="161"/>
      <c r="G13" s="55"/>
      <c r="H13" s="78"/>
      <c r="I13" s="51"/>
      <c r="J13" s="51"/>
    </row>
    <row r="14" spans="1:20" ht="15" customHeight="1">
      <c r="A14" s="52"/>
      <c r="B14" s="51"/>
      <c r="C14" s="51"/>
      <c r="D14" s="51"/>
      <c r="E14" s="51"/>
      <c r="F14" s="51"/>
      <c r="G14" s="51"/>
      <c r="H14" s="51"/>
      <c r="I14" s="51"/>
      <c r="J14" s="51"/>
    </row>
    <row r="15" spans="1:20" ht="14.25" customHeight="1">
      <c r="A15" s="52"/>
      <c r="B15" s="51"/>
      <c r="C15" s="51"/>
      <c r="D15" s="51"/>
      <c r="E15" s="51"/>
      <c r="F15" s="51"/>
      <c r="G15" s="51"/>
      <c r="H15" s="51"/>
      <c r="I15" s="51"/>
      <c r="J15" s="51"/>
    </row>
    <row r="16" spans="1:20" ht="14.25" customHeight="1">
      <c r="A16" s="53"/>
    </row>
    <row r="17" spans="18:19" ht="14.25" customHeight="1"/>
    <row r="18" spans="18:19" ht="15" customHeight="1"/>
    <row r="19" spans="18:19" ht="14.25" customHeight="1"/>
    <row r="20" spans="18:19" ht="14.25" customHeight="1"/>
    <row r="21" spans="18:19" ht="14.25" customHeight="1"/>
    <row r="22" spans="18:19" ht="15" customHeight="1"/>
    <row r="23" spans="18:19" hidden="1">
      <c r="R23" s="7">
        <f ca="1">HOUR(M4)</f>
        <v>16</v>
      </c>
      <c r="S23" s="7">
        <f ca="1">MINUTE(M4)</f>
        <v>30</v>
      </c>
    </row>
    <row r="24" spans="18:19" hidden="1">
      <c r="R24" s="7"/>
      <c r="S24" s="7">
        <f ca="1">TIME(R23,S23,0)</f>
        <v>0.6875</v>
      </c>
    </row>
    <row r="25" spans="18:19" ht="15" customHeight="1"/>
  </sheetData>
  <sheetProtection algorithmName="SHA-512" hashValue="ruBNVa/Pqw1kIb2ql5kuqwyrVXmvWr7Z2G/G+jSmUVR+jCkL8Vqhlg9m5zwgNsjKname2K/Rh8NuszWUFf62xw==" saltValue="2nLoleGttZQBeGvHX6ds3A==" spinCount="100000" sheet="1" objects="1" scenarios="1"/>
  <mergeCells count="4">
    <mergeCell ref="A1:O2"/>
    <mergeCell ref="E5:F5"/>
    <mergeCell ref="B5:D5"/>
    <mergeCell ref="G5:H5"/>
  </mergeCells>
  <phoneticPr fontId="31" type="noConversion"/>
  <conditionalFormatting sqref="A8 C8:E8">
    <cfRule type="expression" dxfId="29" priority="13" stopIfTrue="1">
      <formula>IF(OR($E$8="hoy!",$E$8="en juego"),1,0)</formula>
    </cfRule>
  </conditionalFormatting>
  <conditionalFormatting sqref="A12:E12">
    <cfRule type="expression" dxfId="28" priority="14" stopIfTrue="1">
      <formula>IF(OR($E$12="hoy!",$E$12="en juego"),1,0)</formula>
    </cfRule>
  </conditionalFormatting>
  <conditionalFormatting sqref="B8">
    <cfRule type="expression" dxfId="27" priority="10" stopIfTrue="1">
      <formula>IF(OR($L$9="en juego",$L$9="hoy!"),1,0)</formula>
    </cfRule>
  </conditionalFormatting>
  <conditionalFormatting sqref="G7 G9">
    <cfRule type="expression" dxfId="26" priority="11" stopIfTrue="1">
      <formula>IF(AND($F$7=$F$9,$F$7&lt;&gt;"",$F$9&lt;&gt;""),1,0)</formula>
    </cfRule>
  </conditionalFormatting>
  <conditionalFormatting sqref="G7">
    <cfRule type="expression" dxfId="25" priority="8">
      <formula>$F$7&lt;&gt;$F$9</formula>
    </cfRule>
    <cfRule type="expression" dxfId="24" priority="9">
      <formula>$F$7=""</formula>
    </cfRule>
  </conditionalFormatting>
  <conditionalFormatting sqref="G9">
    <cfRule type="expression" dxfId="23" priority="5">
      <formula>$F$7&lt;&gt;$F$9</formula>
    </cfRule>
    <cfRule type="expression" dxfId="22" priority="6">
      <formula>$F$9=""</formula>
    </cfRule>
  </conditionalFormatting>
  <conditionalFormatting sqref="G11 G13">
    <cfRule type="expression" dxfId="21" priority="12" stopIfTrue="1">
      <formula>IF(AND($F$11=$F$13,$F$11&lt;&gt;"",$F$13&lt;&gt;""),1,0)</formula>
    </cfRule>
  </conditionalFormatting>
  <conditionalFormatting sqref="G11">
    <cfRule type="expression" dxfId="20" priority="3">
      <formula>$F$11&lt;&gt;$F$13</formula>
    </cfRule>
    <cfRule type="expression" dxfId="19" priority="4">
      <formula>$F$11=""</formula>
    </cfRule>
  </conditionalFormatting>
  <conditionalFormatting sqref="G13">
    <cfRule type="expression" dxfId="18" priority="1">
      <formula>$F$11&lt;&gt;$F$13</formula>
    </cfRule>
    <cfRule type="expression" dxfId="17" priority="2">
      <formula>$F$13=""</formula>
    </cfRule>
  </conditionalFormatting>
  <dataValidations count="4">
    <dataValidation type="whole" allowBlank="1" showInputMessage="1" showErrorMessage="1" errorTitle="Dato no válido." error="Ingrese sólo un número entero_x000d_entre 0 y 99." sqref="F7 F11" xr:uid="{00000000-0002-0000-0B00-000000000000}">
      <formula1>0</formula1>
      <formula2>99</formula2>
    </dataValidation>
    <dataValidation type="whole" allowBlank="1" showInputMessage="1" showErrorMessage="1" errorTitle="Dato no válido" error="Ingrese sólo un número entero_x000d_entre 0 y 99." sqref="F9 F13" xr:uid="{00000000-0002-0000-0B00-000001000000}">
      <formula1>0</formula1>
      <formula2>99</formula2>
    </dataValidation>
    <dataValidation type="custom" showErrorMessage="1" errorTitle="Dato no válido" error="Debe introducir antes el resultado del partido o el marcador que usted ha colocado no es un empate entre los dos equipos." sqref="G13 G9" xr:uid="{00000000-0002-0000-0B00-000002000000}">
      <formula1>IF(F9&lt;&gt;"",IF(F7=F9,1,0),0)</formula1>
    </dataValidation>
    <dataValidation type="custom" showErrorMessage="1" errorTitle="Dato no válido" error="Debe introducir antes el resultado del partido o el marcador que usted ha colocado no es un empate entre los dos equipos." sqref="G11 G7" xr:uid="{A9416320-25A6-104F-B5C9-5E61F83BE8FD}">
      <formula1>IF(F7&lt;&gt;"",IF(F7=F9,1,0),0)</formula1>
    </dataValidation>
  </dataValidations>
  <hyperlinks>
    <hyperlink ref="O4" location="Portada!c5" display="Menu Principal" xr:uid="{00000000-0004-0000-0B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1"/>
  <dimension ref="A1:T29"/>
  <sheetViews>
    <sheetView showGridLines="0" showOutlineSymbols="0" topLeftCell="D1" zoomScale="140" zoomScaleNormal="140" workbookViewId="0">
      <selection activeCell="F16" sqref="F16"/>
    </sheetView>
  </sheetViews>
  <sheetFormatPr baseColWidth="10" defaultColWidth="11.5" defaultRowHeight="13"/>
  <cols>
    <col min="1" max="1" width="8.6640625" style="27" customWidth="1"/>
    <col min="2" max="2" width="16.33203125" style="27" customWidth="1"/>
    <col min="3" max="4" width="6.6640625" style="27" customWidth="1"/>
    <col min="5" max="5" width="17.6640625" style="27" customWidth="1"/>
    <col min="6" max="6" width="3.6640625" style="27" customWidth="1"/>
    <col min="7" max="7" width="2" style="27" customWidth="1"/>
    <col min="8" max="8" width="6.5" style="27" customWidth="1"/>
    <col min="9" max="9" width="10.6640625" style="27" customWidth="1"/>
    <col min="10" max="10" width="16.6640625" style="27" customWidth="1"/>
    <col min="11" max="11" width="2.33203125" style="27" customWidth="1"/>
    <col min="12" max="12" width="7.6640625" style="27" bestFit="1" customWidth="1"/>
    <col min="13" max="13" width="5.5" style="27" bestFit="1" customWidth="1"/>
    <col min="14" max="14" width="1.6640625" style="27" customWidth="1"/>
    <col min="15" max="15" width="11.5" style="27"/>
    <col min="16" max="16" width="15.33203125" style="27" customWidth="1"/>
    <col min="17" max="17" width="16" style="27" customWidth="1"/>
    <col min="18" max="16384" width="11.5" style="27"/>
  </cols>
  <sheetData>
    <row r="1" spans="1:20" s="212" customFormat="1" ht="35" customHeight="1">
      <c r="A1" s="349" t="s">
        <v>405</v>
      </c>
      <c r="B1" s="349"/>
      <c r="C1" s="349"/>
      <c r="D1" s="349"/>
      <c r="E1" s="349"/>
      <c r="F1" s="349"/>
      <c r="G1" s="349"/>
      <c r="H1" s="349"/>
      <c r="I1" s="349"/>
      <c r="J1" s="349"/>
      <c r="K1" s="349"/>
      <c r="L1" s="349"/>
      <c r="M1" s="349"/>
      <c r="N1" s="349"/>
      <c r="O1" s="349"/>
      <c r="P1" s="218"/>
      <c r="Q1" s="218"/>
      <c r="R1" s="218"/>
      <c r="S1" s="218"/>
      <c r="T1" s="211"/>
    </row>
    <row r="2" spans="1:20" s="212" customFormat="1" ht="35" customHeight="1">
      <c r="A2" s="349"/>
      <c r="B2" s="349"/>
      <c r="C2" s="349"/>
      <c r="D2" s="349"/>
      <c r="E2" s="349"/>
      <c r="F2" s="349"/>
      <c r="G2" s="349"/>
      <c r="H2" s="349"/>
      <c r="I2" s="349"/>
      <c r="J2" s="349"/>
      <c r="K2" s="349"/>
      <c r="L2" s="349"/>
      <c r="M2" s="349"/>
      <c r="N2" s="349"/>
      <c r="O2" s="349"/>
      <c r="P2" s="218"/>
      <c r="Q2" s="218"/>
      <c r="R2" s="218"/>
      <c r="S2" s="218"/>
      <c r="T2" s="213"/>
    </row>
    <row r="3" spans="1:20" ht="18" customHeight="1">
      <c r="A3" s="60"/>
      <c r="C3" s="28"/>
      <c r="L3" s="61"/>
      <c r="M3" s="62"/>
    </row>
    <row r="4" spans="1:20" ht="16" customHeight="1">
      <c r="A4" s="60"/>
      <c r="C4" s="28"/>
      <c r="L4" s="63">
        <f ca="1">TODAY()</f>
        <v>46181</v>
      </c>
      <c r="M4" s="64">
        <f ca="1">NOW()</f>
        <v>46181.687772916666</v>
      </c>
      <c r="O4" s="166" t="s">
        <v>182</v>
      </c>
    </row>
    <row r="5" spans="1:20" ht="14.25" customHeight="1">
      <c r="A5" s="60"/>
      <c r="B5" s="65"/>
      <c r="C5" s="66" t="s">
        <v>158</v>
      </c>
      <c r="E5" s="59"/>
      <c r="F5" s="59"/>
      <c r="L5" s="67"/>
      <c r="M5" s="64"/>
    </row>
    <row r="6" spans="1:20" ht="12" customHeight="1">
      <c r="A6" s="60"/>
      <c r="B6" s="354" t="s">
        <v>159</v>
      </c>
      <c r="C6" s="354"/>
      <c r="D6" s="354"/>
      <c r="E6" s="361" t="s">
        <v>151</v>
      </c>
      <c r="F6" s="361"/>
      <c r="G6" s="362" t="s">
        <v>152</v>
      </c>
      <c r="H6" s="362"/>
      <c r="I6" s="68"/>
      <c r="J6" s="107" t="s">
        <v>158</v>
      </c>
    </row>
    <row r="7" spans="1:20" ht="9.75" customHeight="1">
      <c r="A7" s="69"/>
      <c r="B7" s="70"/>
      <c r="C7" s="70"/>
      <c r="D7" s="70"/>
      <c r="E7" s="51"/>
      <c r="F7" s="51"/>
      <c r="G7" s="51"/>
      <c r="H7" s="51"/>
      <c r="I7" s="51"/>
      <c r="J7" s="51"/>
    </row>
    <row r="8" spans="1:20" ht="14.25" customHeight="1">
      <c r="A8" s="69"/>
      <c r="B8" s="70"/>
      <c r="C8" s="70"/>
      <c r="D8" s="70"/>
      <c r="E8" s="117" t="str">
        <f>IF(Semifinal!J8="SF1","Review Prior Phase",IF(Semifinal!J8="Tied Penalties","Review Prior Phase",IF(Semifinal!J8=Semifinal!E7,Semifinal!E9,Semifinal!E7)))</f>
        <v>Review Prior Phase</v>
      </c>
      <c r="F8" s="160"/>
      <c r="G8" s="46"/>
      <c r="H8" s="71"/>
      <c r="I8" s="51"/>
      <c r="J8" s="51"/>
    </row>
    <row r="9" spans="1:20" ht="14.25" customHeight="1">
      <c r="A9" s="72" t="str">
        <f ca="1">IF(OR(E9="en juego",E9="hoy!",E9="finalizado"),"Ø","")</f>
        <v/>
      </c>
      <c r="B9" s="217" t="s">
        <v>344</v>
      </c>
      <c r="C9" s="74">
        <v>46221</v>
      </c>
      <c r="D9" s="75">
        <v>0.66666666666666663</v>
      </c>
      <c r="E9" s="118" t="str">
        <f ca="1">IF(OR(C9="",D9="",C9&lt;$L$4),"",IF(C9=$L$4,IF(AND(D9&lt;=$S$28,$S$28&lt;=(D9+0.08333333333)),"en juego",IF($S$28&lt;D9,"hoy!","finalizado")),IF($L$4&gt;C9,"finalizado","")))</f>
        <v/>
      </c>
      <c r="F9" s="119"/>
      <c r="G9" s="76"/>
      <c r="H9" s="77"/>
      <c r="I9" s="51"/>
      <c r="J9" s="239" t="str">
        <f>IF(OR(F8="",F10="",AND(F8=F10,OR(G8="",G10=""))),"Tercer Puesto",IF(F8=F10,IF(G8=G10,"Tied Penalties",IF(G8&gt;G10,E8,E10)),IF(F8&gt;F10,E8,E10)))</f>
        <v>Tercer Puesto</v>
      </c>
      <c r="L9" s="275">
        <v>103</v>
      </c>
      <c r="P9" s="240" t="str">
        <f>IF(J16="CAMPEON","",IF(J16="Tied Penalties","","CAMPEON"))</f>
        <v/>
      </c>
      <c r="Q9" s="242" t="str">
        <f>IF(J16="CAMPEON","",IF(J16="Tied Penalties","",J16))</f>
        <v/>
      </c>
    </row>
    <row r="10" spans="1:20" ht="14.25" customHeight="1">
      <c r="A10" s="69"/>
      <c r="B10" s="70"/>
      <c r="C10" s="70"/>
      <c r="D10" s="70"/>
      <c r="E10" s="117" t="str">
        <f>IF(Semifinal!J12="SF2","Review Prior Phase",IF(Semifinal!J12="Tied Penalties","Review Prior Phase",IF(Semifinal!J12=Semifinal!E11,Semifinal!E13,Semifinal!E11)))</f>
        <v>Review Prior Phase</v>
      </c>
      <c r="F10" s="160"/>
      <c r="G10" s="47"/>
      <c r="H10" s="78"/>
      <c r="I10" s="51"/>
      <c r="J10" s="51"/>
      <c r="P10" s="240"/>
      <c r="Q10" s="242"/>
    </row>
    <row r="11" spans="1:20" ht="14" customHeight="1">
      <c r="A11" s="69"/>
      <c r="B11" s="70"/>
      <c r="C11" s="70"/>
      <c r="D11" s="70"/>
      <c r="E11" s="79"/>
      <c r="F11" s="58"/>
      <c r="G11" s="80"/>
      <c r="H11" s="51"/>
      <c r="I11" s="51"/>
      <c r="J11" s="51"/>
      <c r="P11" s="240" t="str">
        <f>IF(J16="CAMPEON","",IF(J16="Tied Penalties","","SUB-CAMPEON"))</f>
        <v/>
      </c>
      <c r="Q11" s="242" t="str">
        <f>IF(J16="CAMPEON","",IF(J16="Tied Penalties","",IF(J16=E15,E17,E15)))</f>
        <v/>
      </c>
    </row>
    <row r="12" spans="1:20" ht="15" customHeight="1">
      <c r="A12" s="81"/>
      <c r="B12" s="82" t="s">
        <v>160</v>
      </c>
      <c r="C12" s="59"/>
      <c r="E12" s="109"/>
      <c r="F12" s="109"/>
      <c r="G12" s="70"/>
      <c r="H12" s="70"/>
      <c r="P12" s="240"/>
      <c r="Q12" s="241"/>
    </row>
    <row r="13" spans="1:20" ht="20" customHeight="1">
      <c r="A13" s="83"/>
      <c r="B13" s="357" t="s">
        <v>159</v>
      </c>
      <c r="C13" s="357"/>
      <c r="D13" s="357"/>
      <c r="E13" s="357" t="s">
        <v>151</v>
      </c>
      <c r="F13" s="357"/>
      <c r="G13" s="358" t="s">
        <v>152</v>
      </c>
      <c r="H13" s="358"/>
      <c r="I13" s="83"/>
      <c r="J13" s="108" t="s">
        <v>136</v>
      </c>
      <c r="K13" s="83"/>
      <c r="L13" s="83"/>
      <c r="M13" s="83"/>
      <c r="N13" s="83"/>
      <c r="P13" s="240" t="str">
        <f>IF(J9="Tercer Puesto","",IF(J9="Tied Penalties","","TERCERO"))</f>
        <v/>
      </c>
      <c r="Q13" s="242" t="str">
        <f>IF(J9="Tercer Puesto","",IF(J9="Tied Penalties","",J9))</f>
        <v/>
      </c>
    </row>
    <row r="14" spans="1:20" ht="16.5" customHeight="1">
      <c r="A14" s="49"/>
      <c r="B14" s="70"/>
      <c r="C14" s="70"/>
      <c r="D14" s="70"/>
      <c r="E14" s="51"/>
      <c r="F14" s="57"/>
      <c r="G14" s="51"/>
      <c r="H14" s="51"/>
      <c r="I14" s="51"/>
      <c r="J14" s="51"/>
      <c r="P14" s="240"/>
      <c r="Q14" s="242"/>
    </row>
    <row r="15" spans="1:20" ht="18" customHeight="1" thickBot="1">
      <c r="A15" s="49"/>
      <c r="B15" s="70"/>
      <c r="C15" s="70"/>
      <c r="D15" s="70"/>
      <c r="E15" s="125" t="str">
        <f>IF(Semifinal!J8="SF1","Review Prior Phase",IF(Semifinal!J8="Tied Penalties","Review Prior Phase",Semifinal!J8))</f>
        <v>Review Prior Phase</v>
      </c>
      <c r="F15" s="161"/>
      <c r="G15" s="56"/>
      <c r="H15" s="51"/>
      <c r="I15" s="51"/>
      <c r="J15" s="51"/>
      <c r="P15" s="240" t="str">
        <f>IF(J9="Tercer Puesto","",IF(J9="Tied Penalties","","CUARTO"))</f>
        <v/>
      </c>
      <c r="Q15" s="242" t="str">
        <f>IF(J9="Tercer Puesto","",IF(J9="Tied Penalties","",IF(J9=E8,E10,E8)))</f>
        <v/>
      </c>
    </row>
    <row r="16" spans="1:20" ht="18" customHeight="1" thickBot="1">
      <c r="A16" s="84" t="str">
        <f ca="1">IF(OR(E16="en juego",E16="hoy!",E16="finalizado"),"Ø","")</f>
        <v/>
      </c>
      <c r="B16" s="111" t="s">
        <v>341</v>
      </c>
      <c r="C16" s="85">
        <v>46222</v>
      </c>
      <c r="D16" s="86">
        <v>0.58333333333333337</v>
      </c>
      <c r="E16" s="124" t="str">
        <f ca="1">IF(OR(C16="",D16="",C16&lt;$L$4),"",IF(C16=$L$4,IF(AND(D16&lt;=$S$28,$S$28&lt;=(D16+0.08333333333)),"en juego",IF($S$28&lt;D16,"hoy!","finalizado")),IF($L$4&gt;C16,"finalizado","")))</f>
        <v/>
      </c>
      <c r="F16" s="119"/>
      <c r="G16" s="76"/>
      <c r="H16" s="77"/>
      <c r="I16" s="51"/>
      <c r="J16" s="359" t="str">
        <f>IF(OR(F15="",F17="",AND(F15=F17,OR(G15="",G17=""))),"CAMPEON",IF(F15=F17,IF(G15=G17,"Tied Penalties",IF(G15&gt;G17,E15,E17)),IF(F15&gt;F17,E15,E17)))</f>
        <v>CAMPEON</v>
      </c>
      <c r="K16" s="360" t="str">
        <f t="shared" ref="K16" si="0">IF(OR(G15="",G17="",AND(G15=G17,OR(H15="",H17=""))),"Tercer Puesto",IF(G15=G17,IF(H15=H17,"Tercer Puesto",IF(H15&gt;H17,F15,F17)),IF(G15&gt;G17,F15,F17)))</f>
        <v>Tercer Puesto</v>
      </c>
      <c r="L16" s="275">
        <v>104</v>
      </c>
    </row>
    <row r="17" spans="1:19" ht="18" customHeight="1">
      <c r="A17" s="49"/>
      <c r="B17" s="70"/>
      <c r="C17" s="70"/>
      <c r="D17" s="70"/>
      <c r="E17" s="125" t="str">
        <f>IF(Semifinal!J12="SF2","Review Prior Phase",IF(Semifinal!J12="Tied Penalties","Review Prior Phase",Semifinal!J12))</f>
        <v>Review Prior Phase</v>
      </c>
      <c r="F17" s="161"/>
      <c r="G17" s="56"/>
      <c r="H17" s="51"/>
      <c r="I17" s="356" t="str">
        <f>IF(J16="CAMPEON","",IF(J16="Tied Penalties","","CAMPEONES DEL MUNDO 2026"))</f>
        <v/>
      </c>
      <c r="J17" s="356"/>
      <c r="K17" s="356"/>
      <c r="L17" s="356"/>
    </row>
    <row r="18" spans="1:19" ht="15" customHeight="1">
      <c r="A18" s="52"/>
      <c r="B18" s="51"/>
      <c r="C18" s="51"/>
      <c r="D18" s="51"/>
      <c r="E18" s="51"/>
      <c r="F18" s="51"/>
      <c r="G18" s="51"/>
      <c r="H18" s="51"/>
      <c r="I18" s="51"/>
      <c r="J18" s="51"/>
    </row>
    <row r="19" spans="1:19" ht="14.25" customHeight="1">
      <c r="A19" s="52"/>
      <c r="B19" s="51"/>
      <c r="C19" s="51"/>
      <c r="D19" s="51"/>
      <c r="E19" s="51"/>
      <c r="F19" s="51"/>
      <c r="G19" s="51"/>
      <c r="H19" s="51"/>
      <c r="I19" s="51"/>
      <c r="J19" s="51"/>
    </row>
    <row r="20" spans="1:19" ht="14.25" customHeight="1">
      <c r="A20" s="53"/>
    </row>
    <row r="21" spans="1:19" ht="14.25" customHeight="1"/>
    <row r="22" spans="1:19" ht="15" customHeight="1"/>
    <row r="23" spans="1:19" ht="14.25" customHeight="1"/>
    <row r="24" spans="1:19" ht="14.25" customHeight="1"/>
    <row r="25" spans="1:19" ht="14.25" customHeight="1"/>
    <row r="26" spans="1:19" ht="15" customHeight="1"/>
    <row r="27" spans="1:19" hidden="1">
      <c r="R27" s="7">
        <f ca="1">HOUR(M4)</f>
        <v>16</v>
      </c>
      <c r="S27" s="7">
        <f ca="1">MINUTE(M4)</f>
        <v>30</v>
      </c>
    </row>
    <row r="28" spans="1:19" hidden="1">
      <c r="R28" s="7"/>
      <c r="S28" s="7">
        <f ca="1">TIME(R27,S27,0)</f>
        <v>0.6875</v>
      </c>
    </row>
    <row r="29" spans="1:19" ht="15" customHeight="1"/>
  </sheetData>
  <sheetProtection algorithmName="SHA-512" hashValue="QjDVsjhXiSuwi1dU12bBOjh1LV7BBQKBSSxx3RQ7jJBVKwV+uqQJzS8MalHMOgx1fyWdoCO+sxy7jFzpyTAxOg==" saltValue="Kl+CViRqqGIHHwr0+WzZUA==" spinCount="100000" sheet="1" objects="1" scenarios="1"/>
  <mergeCells count="9">
    <mergeCell ref="A1:O2"/>
    <mergeCell ref="I17:L17"/>
    <mergeCell ref="B13:D13"/>
    <mergeCell ref="E13:F13"/>
    <mergeCell ref="G13:H13"/>
    <mergeCell ref="J16:K16"/>
    <mergeCell ref="E6:F6"/>
    <mergeCell ref="B6:D6"/>
    <mergeCell ref="G6:H6"/>
  </mergeCells>
  <phoneticPr fontId="31" type="noConversion"/>
  <conditionalFormatting sqref="A9 C9:E9">
    <cfRule type="expression" dxfId="16" priority="15" stopIfTrue="1">
      <formula>IF(OR($E$9="en juego",$E$9="hoy!"),1,0)</formula>
    </cfRule>
  </conditionalFormatting>
  <conditionalFormatting sqref="A16 C16:E16">
    <cfRule type="expression" dxfId="15" priority="16" stopIfTrue="1">
      <formula>IF(OR($E$16="en juego",$E$16="hoy!"),1,0)</formula>
    </cfRule>
  </conditionalFormatting>
  <conditionalFormatting sqref="B9">
    <cfRule type="expression" dxfId="14" priority="11" stopIfTrue="1">
      <formula>IF(OR($L$9="en juego",$L$9="hoy!"),1,0)</formula>
    </cfRule>
  </conditionalFormatting>
  <conditionalFormatting sqref="B16">
    <cfRule type="expression" dxfId="13" priority="10" stopIfTrue="1">
      <formula>IF(OR($E$12="hoy!",$E$12="en juego"),1,0)</formula>
    </cfRule>
  </conditionalFormatting>
  <conditionalFormatting sqref="G8 G10">
    <cfRule type="expression" dxfId="12" priority="12" stopIfTrue="1">
      <formula>IF(AND($F$8=$F$10,$F$8&lt;&gt;"",$F$10&lt;&gt;""),1,0)</formula>
    </cfRule>
  </conditionalFormatting>
  <conditionalFormatting sqref="G8">
    <cfRule type="expression" dxfId="11" priority="7">
      <formula>$F$8&lt;&gt;$F$10</formula>
    </cfRule>
    <cfRule type="expression" dxfId="10" priority="8">
      <formula>$F$8=""</formula>
    </cfRule>
  </conditionalFormatting>
  <conditionalFormatting sqref="G10">
    <cfRule type="expression" dxfId="9" priority="5">
      <formula>$F$8&lt;&gt;$F$10</formula>
    </cfRule>
    <cfRule type="expression" dxfId="8" priority="6">
      <formula>$F$10=""</formula>
    </cfRule>
  </conditionalFormatting>
  <conditionalFormatting sqref="G15 G17">
    <cfRule type="expression" dxfId="7" priority="13" stopIfTrue="1">
      <formula>IF(AND($F$15=$F$17,$F$15&lt;&gt;"",$F$17&lt;&gt;""),1,0)</formula>
    </cfRule>
  </conditionalFormatting>
  <conditionalFormatting sqref="G15">
    <cfRule type="expression" dxfId="6" priority="3">
      <formula>$F$15&lt;&gt;$F$17</formula>
    </cfRule>
    <cfRule type="expression" dxfId="5" priority="4">
      <formula>$F$15=""</formula>
    </cfRule>
  </conditionalFormatting>
  <conditionalFormatting sqref="G17">
    <cfRule type="expression" dxfId="4" priority="1">
      <formula>$F$15&lt;&gt;$F$17</formula>
    </cfRule>
    <cfRule type="expression" dxfId="3" priority="2">
      <formula>$F$17=""</formula>
    </cfRule>
  </conditionalFormatting>
  <conditionalFormatting sqref="J16:K16">
    <cfRule type="cellIs" dxfId="2" priority="14" stopIfTrue="1" operator="notEqual">
      <formula>"CAMPEON"</formula>
    </cfRule>
  </conditionalFormatting>
  <dataValidations count="5">
    <dataValidation type="whole" allowBlank="1" showInputMessage="1" showErrorMessage="1" errorTitle="Dato no válido." error="Ingrese sólo un número entero_x000d_entre 0 y 99." sqref="F8 F15" xr:uid="{00000000-0002-0000-0C00-000000000000}">
      <formula1>0</formula1>
      <formula2>99</formula2>
    </dataValidation>
    <dataValidation type="whole" allowBlank="1" showInputMessage="1" showErrorMessage="1" errorTitle="Dato no válido" error="Ingrese sólo un número entero_x000d_entre 0 y 99." sqref="F17 F10:F11" xr:uid="{00000000-0002-0000-0C00-000001000000}">
      <formula1>0</formula1>
      <formula2>99</formula2>
    </dataValidation>
    <dataValidation allowBlank="1" showInputMessage="1" showErrorMessage="1" errorTitle="Entrada no válida." error="El resultado del partido debe ser empate." sqref="G11" xr:uid="{00000000-0002-0000-0C00-000002000000}"/>
    <dataValidation type="custom" showErrorMessage="1" errorTitle="Dato no válido" error="Debe introducir antes el resultado del partido o el marcador que usted ha colocado no es un empate entre los dos equipos." sqref="G17 G10" xr:uid="{00000000-0002-0000-0C00-000003000000}">
      <formula1>IF(F10&lt;&gt;"",IF(F8=F10,1,0),0)</formula1>
    </dataValidation>
    <dataValidation type="custom" showErrorMessage="1" errorTitle="Dato no válido" error="Debe introducir antes el resultado del partido o el marcador que usted ha colocado no es un empate entre los dos equipos." sqref="G8 G15" xr:uid="{BBA04C17-38FB-C342-885B-0557B737E100}">
      <formula1>IF(F8&lt;&gt;"",IF(F8=F10,1,0),0)</formula1>
    </dataValidation>
  </dataValidations>
  <hyperlinks>
    <hyperlink ref="O4" location="Portada!c5" display="Menu Principal" xr:uid="{00000000-0004-0000-0C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U29"/>
  <sheetViews>
    <sheetView showGridLines="0" showOutlineSymbols="0" zoomScale="160" zoomScaleNormal="160" workbookViewId="0">
      <selection activeCell="F23" sqref="F23"/>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283</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México</v>
      </c>
      <c r="C6" s="164"/>
      <c r="D6" s="13" t="s">
        <v>117</v>
      </c>
      <c r="E6" s="164"/>
      <c r="F6" s="14" t="str">
        <f>Q9</f>
        <v>South Africa</v>
      </c>
      <c r="G6" s="165" t="s">
        <v>332</v>
      </c>
      <c r="H6" s="347">
        <v>46184</v>
      </c>
      <c r="I6" s="347"/>
      <c r="J6" s="348">
        <v>0.58333333333333337</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Corea del Sur</v>
      </c>
      <c r="C7" s="164"/>
      <c r="D7" s="13" t="s">
        <v>117</v>
      </c>
      <c r="E7" s="164"/>
      <c r="F7" s="14" t="str">
        <f>Q13</f>
        <v>Republica Checa</v>
      </c>
      <c r="G7" s="165" t="s">
        <v>333</v>
      </c>
      <c r="H7" s="347">
        <v>46184</v>
      </c>
      <c r="I7" s="347"/>
      <c r="J7" s="348">
        <v>0.875</v>
      </c>
      <c r="K7" s="348"/>
      <c r="L7" s="346" t="str">
        <f t="shared" ca="1" si="1"/>
        <v/>
      </c>
      <c r="M7" s="346"/>
      <c r="N7" s="15"/>
      <c r="O7" s="16"/>
      <c r="P7" s="132"/>
      <c r="Q7" s="344" t="s">
        <v>299</v>
      </c>
      <c r="R7" s="344"/>
      <c r="S7" s="132"/>
    </row>
    <row r="8" spans="1:21" ht="14.25" customHeight="1">
      <c r="A8" s="10" t="str">
        <f t="shared" ca="1" si="0"/>
        <v/>
      </c>
      <c r="B8" s="12" t="str">
        <f>Q7</f>
        <v>México</v>
      </c>
      <c r="C8" s="164"/>
      <c r="D8" s="13" t="s">
        <v>117</v>
      </c>
      <c r="E8" s="164"/>
      <c r="F8" s="14" t="str">
        <f>Q11</f>
        <v>Corea del Sur</v>
      </c>
      <c r="G8" s="165" t="s">
        <v>334</v>
      </c>
      <c r="H8" s="347">
        <v>46191</v>
      </c>
      <c r="I8" s="347"/>
      <c r="J8" s="348">
        <v>8.8333333333333339</v>
      </c>
      <c r="K8" s="348"/>
      <c r="L8" s="346" t="str">
        <f t="shared" ca="1" si="1"/>
        <v/>
      </c>
      <c r="M8" s="346"/>
      <c r="N8" s="17"/>
      <c r="O8" s="18"/>
      <c r="Q8" s="27"/>
      <c r="R8" s="28"/>
    </row>
    <row r="9" spans="1:21" ht="14.25" customHeight="1">
      <c r="A9" s="10" t="str">
        <f t="shared" ca="1" si="0"/>
        <v/>
      </c>
      <c r="B9" s="12" t="str">
        <f>Q13</f>
        <v>Republica Checa</v>
      </c>
      <c r="C9" s="164"/>
      <c r="D9" s="13" t="s">
        <v>117</v>
      </c>
      <c r="E9" s="164"/>
      <c r="F9" s="14" t="str">
        <f>Q9</f>
        <v>South Africa</v>
      </c>
      <c r="G9" s="165" t="s">
        <v>333</v>
      </c>
      <c r="H9" s="347">
        <v>46191</v>
      </c>
      <c r="I9" s="347"/>
      <c r="J9" s="348">
        <v>0.45833333333333331</v>
      </c>
      <c r="K9" s="348"/>
      <c r="L9" s="346" t="str">
        <f t="shared" ca="1" si="1"/>
        <v/>
      </c>
      <c r="M9" s="346"/>
      <c r="N9" s="17"/>
      <c r="P9" s="132"/>
      <c r="Q9" s="344" t="s">
        <v>310</v>
      </c>
      <c r="R9" s="344"/>
      <c r="S9" s="132"/>
      <c r="U9" s="214"/>
    </row>
    <row r="10" spans="1:21" ht="14.25" customHeight="1">
      <c r="A10" s="10" t="str">
        <f t="shared" ca="1" si="0"/>
        <v/>
      </c>
      <c r="B10" s="12" t="str">
        <f>Q13</f>
        <v>Republica Checa</v>
      </c>
      <c r="C10" s="164"/>
      <c r="D10" s="13" t="s">
        <v>117</v>
      </c>
      <c r="E10" s="164"/>
      <c r="F10" s="14" t="str">
        <f>Q7</f>
        <v>México</v>
      </c>
      <c r="G10" s="165" t="s">
        <v>332</v>
      </c>
      <c r="H10" s="347">
        <v>46197</v>
      </c>
      <c r="I10" s="347"/>
      <c r="J10" s="348">
        <v>0.83333333333333337</v>
      </c>
      <c r="K10" s="348"/>
      <c r="L10" s="346" t="str">
        <f t="shared" ca="1" si="1"/>
        <v/>
      </c>
      <c r="M10" s="346"/>
      <c r="Q10" s="27"/>
      <c r="R10" s="28"/>
    </row>
    <row r="11" spans="1:21" ht="14.25" customHeight="1">
      <c r="A11" s="10" t="str">
        <f t="shared" ca="1" si="0"/>
        <v/>
      </c>
      <c r="B11" s="12" t="str">
        <f>Q9</f>
        <v>South Africa</v>
      </c>
      <c r="C11" s="164"/>
      <c r="D11" s="13" t="s">
        <v>117</v>
      </c>
      <c r="E11" s="164"/>
      <c r="F11" s="14" t="str">
        <f>Q11</f>
        <v>Corea del Sur</v>
      </c>
      <c r="G11" s="165" t="s">
        <v>335</v>
      </c>
      <c r="H11" s="347">
        <v>46197</v>
      </c>
      <c r="I11" s="347"/>
      <c r="J11" s="348">
        <v>0.83333333333333337</v>
      </c>
      <c r="K11" s="348"/>
      <c r="L11" s="346" t="str">
        <f t="shared" ca="1" si="1"/>
        <v/>
      </c>
      <c r="M11" s="346"/>
      <c r="P11" s="132"/>
      <c r="Q11" s="344" t="s">
        <v>311</v>
      </c>
      <c r="R11" s="344"/>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344" t="s">
        <v>514</v>
      </c>
      <c r="R13" s="344"/>
      <c r="S13" s="132"/>
      <c r="U13" s="214"/>
    </row>
    <row r="14" spans="1:21" ht="13.5" customHeight="1">
      <c r="B14" s="19"/>
      <c r="C14" s="20"/>
      <c r="D14" s="21"/>
      <c r="E14" s="20"/>
      <c r="G14" s="22"/>
      <c r="H14" s="21"/>
      <c r="I14" s="21"/>
      <c r="J14" s="127"/>
      <c r="K14" s="9"/>
      <c r="L14" s="25"/>
      <c r="M14" s="25"/>
      <c r="Q14" s="126"/>
      <c r="R14" s="128"/>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calculoA!F52</f>
        <v>México</v>
      </c>
      <c r="H17" s="14">
        <f>calculoA!G52</f>
        <v>0</v>
      </c>
      <c r="I17" s="14">
        <f>calculoA!H52</f>
        <v>0</v>
      </c>
      <c r="J17" s="14">
        <f>calculoA!I52</f>
        <v>0</v>
      </c>
      <c r="K17" s="14">
        <f>calculoA!J52</f>
        <v>0</v>
      </c>
      <c r="L17" s="14">
        <f>calculoA!K52</f>
        <v>0</v>
      </c>
      <c r="M17" s="14">
        <f>calculoA!L52</f>
        <v>0</v>
      </c>
      <c r="N17" s="14">
        <f>L17-M17</f>
        <v>0</v>
      </c>
      <c r="O17" s="14">
        <f>calculoA!M52</f>
        <v>0</v>
      </c>
      <c r="P17" s="29"/>
      <c r="Q17" s="27"/>
      <c r="R17" s="28"/>
      <c r="U17" s="214"/>
    </row>
    <row r="18" spans="1:21">
      <c r="F18" s="45" t="s">
        <v>363</v>
      </c>
      <c r="G18" s="43" t="str">
        <f>calculoA!F53</f>
        <v>South Africa</v>
      </c>
      <c r="H18" s="14">
        <f>calculoA!G53</f>
        <v>0</v>
      </c>
      <c r="I18" s="14">
        <f>calculoA!H53</f>
        <v>0</v>
      </c>
      <c r="J18" s="14">
        <f>calculoA!I53</f>
        <v>0</v>
      </c>
      <c r="K18" s="14">
        <f>calculoA!J53</f>
        <v>0</v>
      </c>
      <c r="L18" s="14">
        <f>calculoA!K53</f>
        <v>0</v>
      </c>
      <c r="M18" s="14">
        <f>calculoA!L53</f>
        <v>0</v>
      </c>
      <c r="N18" s="14">
        <f>L18-M18</f>
        <v>0</v>
      </c>
      <c r="O18" s="14">
        <f>calculoA!M53</f>
        <v>0</v>
      </c>
      <c r="P18" s="29"/>
      <c r="Q18" s="27"/>
      <c r="R18" s="28"/>
      <c r="S18" s="27"/>
    </row>
    <row r="19" spans="1:21">
      <c r="F19" s="27"/>
      <c r="G19" s="43" t="str">
        <f>calculoA!F54</f>
        <v>Corea del Sur</v>
      </c>
      <c r="H19" s="14">
        <f>calculoA!G54</f>
        <v>0</v>
      </c>
      <c r="I19" s="14">
        <f>calculoA!H54</f>
        <v>0</v>
      </c>
      <c r="J19" s="14">
        <f>calculoA!I54</f>
        <v>0</v>
      </c>
      <c r="K19" s="14">
        <f>calculoA!J54</f>
        <v>0</v>
      </c>
      <c r="L19" s="14">
        <f>calculoA!K54</f>
        <v>0</v>
      </c>
      <c r="M19" s="14">
        <f>calculoA!L54</f>
        <v>0</v>
      </c>
      <c r="N19" s="14">
        <f>L19-M19</f>
        <v>0</v>
      </c>
      <c r="O19" s="14">
        <f>calculoA!M54</f>
        <v>0</v>
      </c>
      <c r="P19" s="30"/>
      <c r="Q19" s="27"/>
      <c r="R19" s="28"/>
      <c r="S19" s="27"/>
    </row>
    <row r="20" spans="1:21">
      <c r="F20" s="27"/>
      <c r="G20" s="43" t="str">
        <f>calculoA!F55</f>
        <v>Republica Checa</v>
      </c>
      <c r="H20" s="14">
        <f>calculoA!G55</f>
        <v>0</v>
      </c>
      <c r="I20" s="14">
        <f>calculoA!H55</f>
        <v>0</v>
      </c>
      <c r="J20" s="14">
        <f>calculoA!I55</f>
        <v>0</v>
      </c>
      <c r="K20" s="14">
        <f>calculoA!J55</f>
        <v>0</v>
      </c>
      <c r="L20" s="14">
        <f>calculoA!K55</f>
        <v>0</v>
      </c>
      <c r="M20" s="14">
        <f>calculoA!L55</f>
        <v>0</v>
      </c>
      <c r="N20" s="14">
        <f>L20-M20</f>
        <v>0</v>
      </c>
      <c r="O20" s="14">
        <f>calculoA!M55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row>
    <row r="26" spans="1:21" hidden="1">
      <c r="B26"/>
      <c r="C26"/>
      <c r="D26"/>
      <c r="E26"/>
      <c r="F26"/>
      <c r="G26"/>
      <c r="H26"/>
      <c r="I26"/>
      <c r="J26"/>
      <c r="K26"/>
      <c r="L26"/>
      <c r="M26"/>
      <c r="N26" s="5"/>
      <c r="O26" s="5"/>
      <c r="P26"/>
      <c r="Q26" s="7"/>
      <c r="R26" s="7">
        <f ca="1">TIME(Q25,R25,0)</f>
        <v>0.6875</v>
      </c>
      <c r="S26" s="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jVT7Q9HI0nv62um+V2qPpa05ATPCgqQrSGFnGpPuNGviunaInwBRZuUfLzPUuACV2zG+waX1UP9+88D+gDYX7g==" saltValue="SCO8MTRv0VFFiv9r8AJdcg==" spinCount="100000" sheet="1" objects="1" scenarios="1"/>
  <dataConsolidate/>
  <mergeCells count="30">
    <mergeCell ref="A1:S2"/>
    <mergeCell ref="B4:M4"/>
    <mergeCell ref="H6:I6"/>
    <mergeCell ref="J6:K6"/>
    <mergeCell ref="L5:M5"/>
    <mergeCell ref="L6:M6"/>
    <mergeCell ref="P4:S5"/>
    <mergeCell ref="H5:I5"/>
    <mergeCell ref="J5:K5"/>
    <mergeCell ref="H7:I7"/>
    <mergeCell ref="H8:I8"/>
    <mergeCell ref="L7:M7"/>
    <mergeCell ref="L8:M8"/>
    <mergeCell ref="J7:K7"/>
    <mergeCell ref="J8:K8"/>
    <mergeCell ref="G15:O15"/>
    <mergeCell ref="L9:M9"/>
    <mergeCell ref="L10:M10"/>
    <mergeCell ref="L11:M11"/>
    <mergeCell ref="H9:I9"/>
    <mergeCell ref="H10:I10"/>
    <mergeCell ref="H11:I11"/>
    <mergeCell ref="J11:K11"/>
    <mergeCell ref="J9:K9"/>
    <mergeCell ref="J10:K10"/>
    <mergeCell ref="Q28:R28"/>
    <mergeCell ref="Q7:R7"/>
    <mergeCell ref="Q9:R9"/>
    <mergeCell ref="Q11:R11"/>
    <mergeCell ref="Q13:R13"/>
  </mergeCells>
  <phoneticPr fontId="31" type="noConversion"/>
  <conditionalFormatting sqref="B7 D7 F7:G7 J7:M7">
    <cfRule type="expression" dxfId="423" priority="12" stopIfTrue="1">
      <formula>IF(OR($L$7="en juego",$L$7="hoy!"),1,0)</formula>
    </cfRule>
  </conditionalFormatting>
  <conditionalFormatting sqref="B8 D8">
    <cfRule type="expression" dxfId="422" priority="14" stopIfTrue="1">
      <formula>IF(OR($L$8="en juego",$L$8="hoy!"),1,0)</formula>
    </cfRule>
  </conditionalFormatting>
  <conditionalFormatting sqref="B9 D9 F9 L9:M9">
    <cfRule type="expression" dxfId="421" priority="15" stopIfTrue="1">
      <formula>IF(OR($L$9="en juego",$L$9="hoy!"),1,0)</formula>
    </cfRule>
  </conditionalFormatting>
  <conditionalFormatting sqref="B10 D10 F10 L10:M10">
    <cfRule type="expression" dxfId="420" priority="16" stopIfTrue="1">
      <formula>IF(OR($L$10="en juego",$L$10="hoy!"),1,0)</formula>
    </cfRule>
  </conditionalFormatting>
  <conditionalFormatting sqref="B11 D11 F11:G11 L11:M11">
    <cfRule type="expression" dxfId="419" priority="17" stopIfTrue="1">
      <formula>IF(OR($L$11="en juego",$L$11="hoy!"),1,0)</formula>
    </cfRule>
  </conditionalFormatting>
  <conditionalFormatting sqref="B6:M6 C7:C11 E7:E11">
    <cfRule type="expression" dxfId="418" priority="13" stopIfTrue="1">
      <formula>IF(OR($L$6="en juego",$L$6="hoy!"),1,0)</formula>
    </cfRule>
  </conditionalFormatting>
  <conditionalFormatting sqref="F17:F18">
    <cfRule type="expression" dxfId="417" priority="10" stopIfTrue="1">
      <formula>IF(AND($H$17=3,$H$18=3,$H$19=3,$H$20=3),1,0)</formula>
    </cfRule>
  </conditionalFormatting>
  <conditionalFormatting sqref="F8:G8 L8:M8">
    <cfRule type="expression" dxfId="416" priority="9" stopIfTrue="1">
      <formula>IF(OR($L$8="en juego",$L$8="hoy!"),1,0)</formula>
    </cfRule>
  </conditionalFormatting>
  <conditionalFormatting sqref="G9">
    <cfRule type="expression" dxfId="415" priority="8" stopIfTrue="1">
      <formula>IF(OR($L$7="en juego",$L$7="hoy!"),1,0)</formula>
    </cfRule>
  </conditionalFormatting>
  <conditionalFormatting sqref="G10">
    <cfRule type="expression" dxfId="414" priority="7" stopIfTrue="1">
      <formula>IF(OR($L$6="en juego",$L$6="hoy!"),1,0)</formula>
    </cfRule>
  </conditionalFormatting>
  <conditionalFormatting sqref="G17:O18">
    <cfRule type="expression" dxfId="413" priority="11" stopIfTrue="1">
      <formula>IF(AND($H$17=3,$H$18=3,$H$19=3,$H$20=3),1,0)</formula>
    </cfRule>
  </conditionalFormatting>
  <conditionalFormatting sqref="H7:I11">
    <cfRule type="expression" dxfId="412" priority="2" stopIfTrue="1">
      <formula>IF(OR($L$6="en juego",$L$6="hoy!"),1,0)</formula>
    </cfRule>
  </conditionalFormatting>
  <conditionalFormatting sqref="J8:K11">
    <cfRule type="expression" dxfId="411" priority="1" stopIfTrue="1">
      <formula>IF(OR($L$7="en juego",$L$7="hoy!"),1,0)</formula>
    </cfRule>
  </conditionalFormatting>
  <dataValidations count="1">
    <dataValidation type="whole" allowBlank="1" showErrorMessage="1" errorTitle="Dato no válido" error="Ingrese sólo un número entero_x000d_entre 0 y 99." sqref="C6:C11 E6:E11" xr:uid="{00000000-0002-0000-0100-000000000000}">
      <formula1>0</formula1>
      <formula2>99</formula2>
    </dataValidation>
  </dataValidations>
  <hyperlinks>
    <hyperlink ref="Q28:R28" location="Portada!A1" display="Menu Principal" xr:uid="{00000000-0004-0000-0100-000000000000}"/>
    <hyperlink ref="Q28" location="Portada!c5" display="Menu Principal" xr:uid="{00000000-0004-0000-0100-000001000000}"/>
    <hyperlink ref="R28" location="Portada!c5" display="Portada!c5" xr:uid="{00000000-0004-0000-0100-000002000000}"/>
  </hyperlinks>
  <pageMargins left="0.75" right="0.75" top="1" bottom="1" header="0" footer="0"/>
  <pageSetup paperSize="9" scale="70"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K52"/>
  <sheetViews>
    <sheetView zoomScale="130" zoomScaleNormal="130" workbookViewId="0">
      <pane xSplit="2" ySplit="2" topLeftCell="GN3" activePane="bottomRight" state="frozen"/>
      <selection activeCell="E31" sqref="E31"/>
      <selection pane="topRight" activeCell="E31" sqref="E31"/>
      <selection pane="bottomLeft" activeCell="E31" sqref="E31"/>
      <selection pane="bottomRight" activeCell="E31" sqref="E31"/>
    </sheetView>
  </sheetViews>
  <sheetFormatPr baseColWidth="10" defaultColWidth="11.5" defaultRowHeight="14"/>
  <cols>
    <col min="1" max="1" width="9.5" style="177" customWidth="1"/>
    <col min="2" max="2" width="22" style="178" customWidth="1"/>
    <col min="3" max="3" width="7.5" style="181" customWidth="1"/>
    <col min="4" max="4" width="5.6640625" style="170" bestFit="1" customWidth="1"/>
    <col min="5" max="5" width="2.83203125" style="179" hidden="1" customWidth="1"/>
    <col min="6" max="6" width="5.33203125" style="182" bestFit="1" customWidth="1"/>
    <col min="7" max="7" width="7" style="170" customWidth="1"/>
    <col min="8" max="8" width="5.6640625" style="179" hidden="1" customWidth="1"/>
    <col min="9" max="9" width="7.33203125" style="181" customWidth="1"/>
    <col min="10" max="10" width="6.33203125" style="170" customWidth="1"/>
    <col min="11" max="11" width="5" style="179" hidden="1" customWidth="1"/>
    <col min="12" max="12" width="7.33203125" style="182" customWidth="1"/>
    <col min="13" max="13" width="6.33203125" style="170" customWidth="1"/>
    <col min="14" max="14" width="5" style="179" hidden="1" customWidth="1"/>
    <col min="15" max="15" width="6.83203125" style="181" customWidth="1"/>
    <col min="16" max="16" width="7.5" style="170" customWidth="1"/>
    <col min="17" max="17" width="5" style="179" hidden="1" customWidth="1"/>
    <col min="18" max="18" width="6.33203125" style="182" customWidth="1"/>
    <col min="19" max="19" width="6.33203125" style="170" customWidth="1"/>
    <col min="20" max="20" width="5" style="179" hidden="1" customWidth="1"/>
    <col min="21" max="21" width="7.83203125" style="181" customWidth="1"/>
    <col min="22" max="22" width="7.33203125" style="170" customWidth="1"/>
    <col min="23" max="23" width="5.6640625" style="179" hidden="1" customWidth="1"/>
    <col min="24" max="24" width="6.33203125" style="182" customWidth="1"/>
    <col min="25" max="25" width="6.33203125" style="170" customWidth="1"/>
    <col min="26" max="26" width="5" style="179" hidden="1" customWidth="1"/>
    <col min="27" max="27" width="7.83203125" style="181" customWidth="1"/>
    <col min="28" max="28" width="6.33203125" style="170" customWidth="1"/>
    <col min="29" max="29" width="5" style="179" hidden="1" customWidth="1"/>
    <col min="30" max="30" width="6.33203125" style="182" customWidth="1"/>
    <col min="31" max="31" width="7.5" style="170" customWidth="1"/>
    <col min="32" max="32" width="5.6640625" style="179" hidden="1" customWidth="1"/>
    <col min="33" max="33" width="6.33203125" style="181" customWidth="1"/>
    <col min="34" max="34" width="7.83203125" style="170" customWidth="1"/>
    <col min="35" max="35" width="5" style="179" hidden="1" customWidth="1"/>
    <col min="36" max="36" width="7.5" style="182" customWidth="1"/>
    <col min="37" max="37" width="7.33203125" style="170" customWidth="1"/>
    <col min="38" max="38" width="5" style="179" hidden="1" customWidth="1"/>
    <col min="39" max="39" width="7.5" style="181" customWidth="1"/>
    <col min="40" max="40" width="7.5" style="170" customWidth="1"/>
    <col min="41" max="41" width="5" style="179" hidden="1" customWidth="1"/>
    <col min="42" max="42" width="7.5" style="182" customWidth="1"/>
    <col min="43" max="43" width="7.5" style="170" customWidth="1"/>
    <col min="44" max="44" width="5" style="179" hidden="1" customWidth="1"/>
    <col min="45" max="45" width="7.83203125" style="181" customWidth="1"/>
    <col min="46" max="46" width="7.5" style="170" customWidth="1"/>
    <col min="47" max="47" width="5.6640625" style="179" hidden="1" customWidth="1"/>
    <col min="48" max="48" width="7.83203125" style="182" customWidth="1"/>
    <col min="49" max="49" width="8.1640625" style="170" customWidth="1"/>
    <col min="50" max="50" width="5" style="179" hidden="1" customWidth="1"/>
    <col min="51" max="51" width="7.5" style="181" customWidth="1"/>
    <col min="52" max="52" width="8" style="170" customWidth="1"/>
    <col min="53" max="53" width="5" style="179" hidden="1" customWidth="1"/>
    <col min="54" max="54" width="7.83203125" style="182" customWidth="1"/>
    <col min="55" max="55" width="7.33203125" style="170" customWidth="1"/>
    <col min="56" max="56" width="5" style="179" hidden="1" customWidth="1"/>
    <col min="57" max="57" width="6.33203125" style="181" customWidth="1"/>
    <col min="58" max="58" width="6.33203125" style="170" customWidth="1"/>
    <col min="59" max="59" width="5" style="179" hidden="1" customWidth="1"/>
    <col min="60" max="60" width="6.33203125" style="182" customWidth="1"/>
    <col min="61" max="61" width="8.5" style="170" customWidth="1"/>
    <col min="62" max="62" width="5" style="179" hidden="1" customWidth="1"/>
    <col min="63" max="63" width="6.33203125" style="181" customWidth="1"/>
    <col min="64" max="64" width="6.33203125" style="170" customWidth="1"/>
    <col min="65" max="65" width="5" style="179" hidden="1" customWidth="1"/>
    <col min="66" max="66" width="7.33203125" style="182" customWidth="1"/>
    <col min="67" max="67" width="6.33203125" style="170" customWidth="1"/>
    <col min="68" max="68" width="5" style="179" hidden="1" customWidth="1"/>
    <col min="69" max="69" width="7.83203125" style="181" customWidth="1"/>
    <col min="70" max="70" width="6.33203125" style="170" customWidth="1"/>
    <col min="71" max="71" width="5" style="179" hidden="1" customWidth="1"/>
    <col min="72" max="72" width="6.33203125" style="182" customWidth="1"/>
    <col min="73" max="73" width="6.33203125" style="170" customWidth="1"/>
    <col min="74" max="74" width="5" style="179" hidden="1" customWidth="1"/>
    <col min="75" max="75" width="6.33203125" style="181" customWidth="1"/>
    <col min="76" max="76" width="6.33203125" style="170" customWidth="1"/>
    <col min="77" max="77" width="5" style="179" hidden="1" customWidth="1"/>
    <col min="78" max="78" width="6.33203125" style="182" customWidth="1"/>
    <col min="79" max="79" width="6.33203125" style="170" customWidth="1"/>
    <col min="80" max="80" width="5" style="179" hidden="1" customWidth="1"/>
    <col min="81" max="81" width="6.33203125" style="181" customWidth="1"/>
    <col min="82" max="82" width="6.33203125" style="170" customWidth="1"/>
    <col min="83" max="83" width="5" style="179" hidden="1" customWidth="1"/>
    <col min="84" max="84" width="6.33203125" style="182" customWidth="1"/>
    <col min="85" max="85" width="6.33203125" style="170" customWidth="1"/>
    <col min="86" max="86" width="5" style="179" hidden="1" customWidth="1"/>
    <col min="87" max="87" width="6.33203125" style="181" customWidth="1"/>
    <col min="88" max="88" width="6.33203125" style="170" customWidth="1"/>
    <col min="89" max="89" width="5" style="179" hidden="1" customWidth="1"/>
    <col min="90" max="90" width="6.33203125" style="182" customWidth="1"/>
    <col min="91" max="91" width="6.33203125" style="170" customWidth="1"/>
    <col min="92" max="92" width="5" style="179" hidden="1" customWidth="1"/>
    <col min="93" max="93" width="6.33203125" style="181" customWidth="1"/>
    <col min="94" max="94" width="6.33203125" style="170" customWidth="1"/>
    <col min="95" max="95" width="5" style="179" hidden="1" customWidth="1"/>
    <col min="96" max="96" width="7.5" style="182" customWidth="1"/>
    <col min="97" max="97" width="6.33203125" style="170" customWidth="1"/>
    <col min="98" max="98" width="5" style="179" hidden="1" customWidth="1"/>
    <col min="99" max="99" width="6.33203125" style="181" customWidth="1"/>
    <col min="100" max="100" width="6.33203125" style="170" customWidth="1"/>
    <col min="101" max="101" width="5" style="179" hidden="1" customWidth="1"/>
    <col min="102" max="102" width="6.33203125" style="182" customWidth="1"/>
    <col min="103" max="103" width="6.33203125" style="170" customWidth="1"/>
    <col min="104" max="104" width="5" style="179" hidden="1" customWidth="1"/>
    <col min="105" max="105" width="6.33203125" style="181" customWidth="1"/>
    <col min="106" max="106" width="6.33203125" style="170" customWidth="1"/>
    <col min="107" max="107" width="5.6640625" style="179" hidden="1" customWidth="1"/>
    <col min="108" max="108" width="6.33203125" style="182" customWidth="1"/>
    <col min="109" max="109" width="7.5" style="170" customWidth="1"/>
    <col min="110" max="110" width="4.83203125" style="179" hidden="1" customWidth="1"/>
    <col min="111" max="111" width="6.33203125" style="181" customWidth="1"/>
    <col min="112" max="112" width="6.33203125" style="170" customWidth="1"/>
    <col min="113" max="113" width="5.6640625" style="179" hidden="1" customWidth="1"/>
    <col min="114" max="114" width="6.33203125" style="182" customWidth="1"/>
    <col min="115" max="115" width="6.33203125" style="170" customWidth="1"/>
    <col min="116" max="116" width="5" style="179" hidden="1" customWidth="1"/>
    <col min="117" max="117" width="6.33203125" style="181" customWidth="1"/>
    <col min="118" max="118" width="6.33203125" style="170" customWidth="1"/>
    <col min="119" max="119" width="5" style="179" hidden="1" customWidth="1"/>
    <col min="120" max="120" width="6.33203125" style="182" customWidth="1"/>
    <col min="121" max="121" width="6.33203125" style="170" customWidth="1"/>
    <col min="122" max="122" width="5" style="179" hidden="1" customWidth="1"/>
    <col min="123" max="123" width="6.33203125" style="181" customWidth="1"/>
    <col min="124" max="124" width="6.33203125" style="170" customWidth="1"/>
    <col min="125" max="125" width="5.6640625" style="179" hidden="1" customWidth="1"/>
    <col min="126" max="126" width="6.33203125" style="182" customWidth="1"/>
    <col min="127" max="127" width="6.33203125" style="170" customWidth="1"/>
    <col min="128" max="128" width="5" style="179" hidden="1" customWidth="1"/>
    <col min="129" max="129" width="6.33203125" style="181" customWidth="1"/>
    <col min="130" max="130" width="6.33203125" style="170" customWidth="1"/>
    <col min="131" max="131" width="5" style="179" hidden="1" customWidth="1"/>
    <col min="132" max="132" width="6.33203125" style="182" customWidth="1"/>
    <col min="133" max="133" width="6.33203125" style="170" customWidth="1"/>
    <col min="134" max="134" width="5" style="179" hidden="1" customWidth="1"/>
    <col min="135" max="135" width="6.33203125" style="181" customWidth="1"/>
    <col min="136" max="136" width="6.33203125" style="170" customWidth="1"/>
    <col min="137" max="137" width="5" style="179" hidden="1" customWidth="1"/>
    <col min="138" max="138" width="6.33203125" style="182" customWidth="1"/>
    <col min="139" max="139" width="6.33203125" style="170" customWidth="1"/>
    <col min="140" max="140" width="5" style="180" hidden="1" customWidth="1"/>
    <col min="141" max="141" width="6.33203125" style="181" customWidth="1"/>
    <col min="142" max="142" width="6.33203125" style="170" customWidth="1"/>
    <col min="143" max="143" width="2.83203125" style="179" hidden="1" customWidth="1"/>
    <col min="144" max="144" width="6.33203125" style="182" customWidth="1"/>
    <col min="145" max="145" width="6.33203125" style="170" customWidth="1"/>
    <col min="146" max="146" width="2.83203125" style="179" hidden="1" customWidth="1"/>
    <col min="147" max="147" width="6.1640625" style="259" customWidth="1"/>
    <col min="148" max="148" width="8.33203125" style="170" customWidth="1"/>
    <col min="149" max="149" width="2.83203125" style="179" hidden="1" customWidth="1"/>
    <col min="150" max="150" width="7" style="179" customWidth="1"/>
    <col min="151" max="151" width="6.5" style="170" customWidth="1"/>
    <col min="152" max="152" width="2.6640625" style="182" hidden="1" customWidth="1"/>
    <col min="153" max="153" width="6" style="262" customWidth="1"/>
    <col min="154" max="154" width="7" style="170" customWidth="1"/>
    <col min="155" max="155" width="2.6640625" style="182" hidden="1" customWidth="1"/>
    <col min="156" max="156" width="8" style="179" customWidth="1"/>
    <col min="157" max="157" width="8.6640625" style="170" customWidth="1"/>
    <col min="158" max="158" width="2.6640625" style="182" hidden="1" customWidth="1"/>
    <col min="159" max="159" width="8.83203125" style="262" customWidth="1"/>
    <col min="160" max="160" width="8.1640625" style="170" customWidth="1"/>
    <col min="161" max="161" width="2.6640625" style="182" hidden="1" customWidth="1"/>
    <col min="162" max="162" width="5.6640625" style="179" customWidth="1"/>
    <col min="163" max="163" width="7.33203125" style="170" customWidth="1"/>
    <col min="164" max="164" width="2.6640625" style="182" hidden="1" customWidth="1"/>
    <col min="165" max="165" width="8.6640625" style="259" customWidth="1"/>
    <col min="166" max="166" width="8.33203125" style="170" customWidth="1"/>
    <col min="167" max="167" width="2.83203125" style="179" hidden="1" customWidth="1"/>
    <col min="168" max="168" width="7" style="179" customWidth="1"/>
    <col min="169" max="169" width="6.5" style="170" customWidth="1"/>
    <col min="170" max="170" width="2.6640625" style="182" hidden="1" customWidth="1"/>
    <col min="171" max="171" width="7.33203125" style="262" customWidth="1"/>
    <col min="172" max="172" width="7" style="170" customWidth="1"/>
    <col min="173" max="173" width="2.6640625" style="182" hidden="1" customWidth="1"/>
    <col min="174" max="174" width="8" style="179" customWidth="1"/>
    <col min="175" max="175" width="8.6640625" style="170" customWidth="1"/>
    <col min="176" max="176" width="2.6640625" style="182" hidden="1" customWidth="1"/>
    <col min="177" max="177" width="8.83203125" style="262" customWidth="1"/>
    <col min="178" max="178" width="8.1640625" style="170" customWidth="1"/>
    <col min="179" max="179" width="2.6640625" style="182" hidden="1" customWidth="1"/>
    <col min="180" max="180" width="8.33203125" style="179" customWidth="1"/>
    <col min="181" max="181" width="7.33203125" style="170" customWidth="1"/>
    <col min="182" max="182" width="2.6640625" style="182" hidden="1" customWidth="1"/>
    <col min="183" max="183" width="8.6640625" style="259" customWidth="1"/>
    <col min="184" max="184" width="8.33203125" style="170" customWidth="1"/>
    <col min="185" max="185" width="2.83203125" style="179" hidden="1" customWidth="1"/>
    <col min="186" max="186" width="9.33203125" style="179" customWidth="1"/>
    <col min="187" max="187" width="7.33203125" style="170" customWidth="1"/>
    <col min="188" max="188" width="2.6640625" style="182" hidden="1" customWidth="1"/>
    <col min="189" max="189" width="7.83203125" style="262" customWidth="1"/>
    <col min="190" max="190" width="8.83203125" style="170" customWidth="1"/>
    <col min="191" max="191" width="2.6640625" style="182" hidden="1" customWidth="1"/>
    <col min="192" max="192" width="8" style="179" customWidth="1"/>
    <col min="193" max="193" width="8.6640625" style="170" customWidth="1"/>
    <col min="194" max="194" width="2.6640625" style="182" hidden="1" customWidth="1"/>
    <col min="195" max="195" width="8.83203125" style="262" customWidth="1"/>
    <col min="196" max="196" width="8.1640625" style="170" customWidth="1"/>
    <col min="197" max="197" width="2.6640625" style="182" hidden="1" customWidth="1"/>
    <col min="198" max="198" width="8.33203125" style="179" customWidth="1"/>
    <col min="199" max="199" width="8.33203125" style="170" customWidth="1"/>
    <col min="200" max="200" width="2.6640625" style="182" hidden="1" customWidth="1"/>
    <col min="201" max="201" width="8.33203125" style="179" customWidth="1"/>
    <col min="202" max="202" width="7.33203125" style="170" customWidth="1"/>
    <col min="203" max="203" width="2.6640625" style="182" hidden="1" customWidth="1"/>
    <col min="204" max="204" width="8.6640625" style="259" customWidth="1"/>
    <col min="205" max="205" width="8.33203125" style="170" customWidth="1"/>
    <col min="206" max="206" width="2.83203125" style="179" hidden="1" customWidth="1"/>
    <col min="207" max="207" width="9.33203125" style="179" customWidth="1"/>
    <col min="208" max="208" width="7.33203125" style="170" customWidth="1"/>
    <col min="209" max="209" width="2.6640625" style="182" hidden="1" customWidth="1"/>
    <col min="210" max="210" width="7.83203125" style="262" customWidth="1"/>
    <col min="211" max="211" width="8.83203125" style="170" customWidth="1"/>
    <col min="212" max="212" width="2.6640625" style="182" hidden="1" customWidth="1"/>
    <col min="213" max="213" width="8" style="179" customWidth="1"/>
    <col min="214" max="214" width="8.6640625" style="170" customWidth="1"/>
    <col min="215" max="215" width="2.6640625" style="182" hidden="1" customWidth="1"/>
    <col min="216" max="216" width="8.83203125" style="262" customWidth="1"/>
    <col min="217" max="217" width="8.1640625" style="170" customWidth="1"/>
    <col min="218" max="218" width="2.6640625" style="182" hidden="1" customWidth="1"/>
    <col min="219" max="219" width="6.33203125" style="178" customWidth="1"/>
    <col min="220" max="220" width="3.1640625" style="178" customWidth="1"/>
    <col min="221" max="221" width="18.5" style="178" customWidth="1"/>
    <col min="222" max="222" width="4.6640625" style="178" customWidth="1"/>
    <col min="223" max="16384" width="11.5" style="178"/>
  </cols>
  <sheetData>
    <row r="1" spans="1:219" s="169" customFormat="1">
      <c r="A1" s="168"/>
      <c r="C1" s="363" t="s">
        <v>145</v>
      </c>
      <c r="D1" s="363"/>
      <c r="E1" s="170"/>
      <c r="F1" s="364" t="s">
        <v>146</v>
      </c>
      <c r="G1" s="364"/>
      <c r="H1" s="170"/>
      <c r="I1" s="363" t="s">
        <v>147</v>
      </c>
      <c r="J1" s="363"/>
      <c r="K1" s="170"/>
      <c r="L1" s="364" t="s">
        <v>148</v>
      </c>
      <c r="M1" s="364"/>
      <c r="N1" s="170"/>
      <c r="O1" s="363" t="s">
        <v>203</v>
      </c>
      <c r="P1" s="363"/>
      <c r="Q1" s="170"/>
      <c r="R1" s="364" t="s">
        <v>204</v>
      </c>
      <c r="S1" s="364"/>
      <c r="T1" s="170"/>
      <c r="U1" s="363" t="s">
        <v>128</v>
      </c>
      <c r="V1" s="363"/>
      <c r="W1" s="170"/>
      <c r="X1" s="364" t="s">
        <v>129</v>
      </c>
      <c r="Y1" s="364"/>
      <c r="Z1" s="170"/>
      <c r="AA1" s="363" t="s">
        <v>130</v>
      </c>
      <c r="AB1" s="363"/>
      <c r="AC1" s="170"/>
      <c r="AD1" s="364" t="s">
        <v>131</v>
      </c>
      <c r="AE1" s="364"/>
      <c r="AF1" s="170"/>
      <c r="AG1" s="363" t="s">
        <v>132</v>
      </c>
      <c r="AH1" s="363"/>
      <c r="AI1" s="170"/>
      <c r="AJ1" s="364" t="s">
        <v>133</v>
      </c>
      <c r="AK1" s="364"/>
      <c r="AL1" s="170"/>
      <c r="AM1" s="363" t="s">
        <v>205</v>
      </c>
      <c r="AN1" s="363"/>
      <c r="AO1" s="170"/>
      <c r="AP1" s="364" t="s">
        <v>206</v>
      </c>
      <c r="AQ1" s="364"/>
      <c r="AR1" s="170"/>
      <c r="AS1" s="363" t="s">
        <v>207</v>
      </c>
      <c r="AT1" s="363"/>
      <c r="AU1" s="170"/>
      <c r="AV1" s="364" t="s">
        <v>208</v>
      </c>
      <c r="AW1" s="364"/>
      <c r="AX1" s="170"/>
      <c r="AY1" s="363" t="s">
        <v>209</v>
      </c>
      <c r="AZ1" s="363"/>
      <c r="BA1" s="170"/>
      <c r="BB1" s="364" t="s">
        <v>210</v>
      </c>
      <c r="BC1" s="364"/>
      <c r="BD1" s="170"/>
      <c r="BE1" s="363" t="s">
        <v>138</v>
      </c>
      <c r="BF1" s="363"/>
      <c r="BG1" s="170"/>
      <c r="BH1" s="364" t="s">
        <v>139</v>
      </c>
      <c r="BI1" s="364"/>
      <c r="BJ1" s="170"/>
      <c r="BK1" s="363" t="s">
        <v>140</v>
      </c>
      <c r="BL1" s="363"/>
      <c r="BM1" s="170"/>
      <c r="BN1" s="364" t="s">
        <v>141</v>
      </c>
      <c r="BO1" s="364"/>
      <c r="BP1" s="170"/>
      <c r="BQ1" s="363" t="s">
        <v>142</v>
      </c>
      <c r="BR1" s="363"/>
      <c r="BS1" s="170"/>
      <c r="BT1" s="364" t="s">
        <v>143</v>
      </c>
      <c r="BU1" s="364"/>
      <c r="BV1" s="170"/>
      <c r="BW1" s="363" t="s">
        <v>144</v>
      </c>
      <c r="BX1" s="363"/>
      <c r="BY1" s="170"/>
      <c r="BZ1" s="364" t="s">
        <v>0</v>
      </c>
      <c r="CA1" s="364"/>
      <c r="CB1" s="170"/>
      <c r="CC1" s="363" t="s">
        <v>1</v>
      </c>
      <c r="CD1" s="363"/>
      <c r="CE1" s="170"/>
      <c r="CF1" s="364" t="s">
        <v>2</v>
      </c>
      <c r="CG1" s="364"/>
      <c r="CH1" s="170"/>
      <c r="CI1" s="363" t="s">
        <v>3</v>
      </c>
      <c r="CJ1" s="363"/>
      <c r="CK1" s="170"/>
      <c r="CL1" s="364" t="s">
        <v>4</v>
      </c>
      <c r="CM1" s="364"/>
      <c r="CN1" s="170"/>
      <c r="CO1" s="363" t="s">
        <v>5</v>
      </c>
      <c r="CP1" s="363"/>
      <c r="CQ1" s="170"/>
      <c r="CR1" s="364" t="s">
        <v>6</v>
      </c>
      <c r="CS1" s="364"/>
      <c r="CT1" s="170"/>
      <c r="CU1" s="363" t="s">
        <v>7</v>
      </c>
      <c r="CV1" s="363"/>
      <c r="CW1" s="170"/>
      <c r="CX1" s="364" t="s">
        <v>8</v>
      </c>
      <c r="CY1" s="364"/>
      <c r="CZ1" s="170"/>
      <c r="DA1" s="363" t="s">
        <v>9</v>
      </c>
      <c r="DB1" s="363"/>
      <c r="DC1" s="170"/>
      <c r="DD1" s="364" t="s">
        <v>10</v>
      </c>
      <c r="DE1" s="364"/>
      <c r="DF1" s="170"/>
      <c r="DG1" s="363" t="s">
        <v>11</v>
      </c>
      <c r="DH1" s="363"/>
      <c r="DI1" s="170"/>
      <c r="DJ1" s="364" t="s">
        <v>12</v>
      </c>
      <c r="DK1" s="364"/>
      <c r="DL1" s="170"/>
      <c r="DM1" s="363" t="s">
        <v>13</v>
      </c>
      <c r="DN1" s="363"/>
      <c r="DO1" s="170"/>
      <c r="DP1" s="364" t="s">
        <v>14</v>
      </c>
      <c r="DQ1" s="364"/>
      <c r="DR1" s="170"/>
      <c r="DS1" s="363" t="s">
        <v>15</v>
      </c>
      <c r="DT1" s="363"/>
      <c r="DU1" s="170"/>
      <c r="DV1" s="364" t="s">
        <v>16</v>
      </c>
      <c r="DW1" s="364"/>
      <c r="DX1" s="170"/>
      <c r="DY1" s="363" t="s">
        <v>17</v>
      </c>
      <c r="DZ1" s="363"/>
      <c r="EA1" s="170"/>
      <c r="EB1" s="364" t="s">
        <v>18</v>
      </c>
      <c r="EC1" s="364"/>
      <c r="ED1" s="170"/>
      <c r="EE1" s="363" t="s">
        <v>19</v>
      </c>
      <c r="EF1" s="363"/>
      <c r="EG1" s="170"/>
      <c r="EH1" s="364" t="s">
        <v>20</v>
      </c>
      <c r="EI1" s="364"/>
      <c r="EJ1" s="170"/>
      <c r="EK1" s="363" t="s">
        <v>21</v>
      </c>
      <c r="EL1" s="363"/>
      <c r="EM1" s="170"/>
      <c r="EN1" s="364" t="s">
        <v>22</v>
      </c>
      <c r="EO1" s="364"/>
      <c r="EP1" s="170"/>
      <c r="EQ1" s="366" t="s">
        <v>26</v>
      </c>
      <c r="ER1" s="366"/>
      <c r="ES1" s="170"/>
      <c r="ET1" s="364" t="s">
        <v>27</v>
      </c>
      <c r="EU1" s="364"/>
      <c r="EV1" s="264"/>
      <c r="EW1" s="367" t="s">
        <v>28</v>
      </c>
      <c r="EX1" s="367"/>
      <c r="EY1" s="264"/>
      <c r="EZ1" s="364" t="s">
        <v>29</v>
      </c>
      <c r="FA1" s="364"/>
      <c r="FB1" s="264"/>
      <c r="FC1" s="367" t="s">
        <v>30</v>
      </c>
      <c r="FD1" s="367"/>
      <c r="FE1" s="264"/>
      <c r="FF1" s="364" t="s">
        <v>31</v>
      </c>
      <c r="FG1" s="364"/>
      <c r="FH1" s="264"/>
      <c r="FI1" s="366" t="s">
        <v>32</v>
      </c>
      <c r="FJ1" s="366"/>
      <c r="FK1" s="170"/>
      <c r="FL1" s="364" t="s">
        <v>33</v>
      </c>
      <c r="FM1" s="364"/>
      <c r="FN1" s="264"/>
      <c r="FO1" s="367" t="s">
        <v>34</v>
      </c>
      <c r="FP1" s="367"/>
      <c r="FQ1" s="264"/>
      <c r="FR1" s="364" t="s">
        <v>35</v>
      </c>
      <c r="FS1" s="364"/>
      <c r="FT1" s="264"/>
      <c r="FU1" s="367" t="s">
        <v>36</v>
      </c>
      <c r="FV1" s="367"/>
      <c r="FW1" s="264"/>
      <c r="FX1" s="364" t="s">
        <v>37</v>
      </c>
      <c r="FY1" s="364"/>
      <c r="FZ1" s="264"/>
      <c r="GA1" s="366" t="s">
        <v>38</v>
      </c>
      <c r="GB1" s="366"/>
      <c r="GC1" s="170"/>
      <c r="GD1" s="364" t="s">
        <v>39</v>
      </c>
      <c r="GE1" s="364"/>
      <c r="GF1" s="264"/>
      <c r="GG1" s="367" t="s">
        <v>40</v>
      </c>
      <c r="GH1" s="367"/>
      <c r="GI1" s="264"/>
      <c r="GJ1" s="364" t="s">
        <v>41</v>
      </c>
      <c r="GK1" s="364"/>
      <c r="GL1" s="264"/>
      <c r="GM1" s="367" t="s">
        <v>422</v>
      </c>
      <c r="GN1" s="367"/>
      <c r="GO1" s="264"/>
      <c r="GP1" s="364" t="s">
        <v>423</v>
      </c>
      <c r="GQ1" s="364"/>
      <c r="GR1" s="264"/>
      <c r="GS1" s="364" t="s">
        <v>424</v>
      </c>
      <c r="GT1" s="364"/>
      <c r="GU1" s="264"/>
      <c r="GV1" s="366" t="s">
        <v>425</v>
      </c>
      <c r="GW1" s="366"/>
      <c r="GX1" s="170"/>
      <c r="GY1" s="364" t="s">
        <v>426</v>
      </c>
      <c r="GZ1" s="364"/>
      <c r="HA1" s="264"/>
      <c r="HB1" s="367" t="s">
        <v>427</v>
      </c>
      <c r="HC1" s="367"/>
      <c r="HD1" s="264"/>
      <c r="HE1" s="364" t="s">
        <v>428</v>
      </c>
      <c r="HF1" s="364"/>
      <c r="HG1" s="264"/>
      <c r="HH1" s="367" t="s">
        <v>429</v>
      </c>
      <c r="HI1" s="367"/>
      <c r="HJ1" s="264"/>
      <c r="HK1" s="365" t="s">
        <v>23</v>
      </c>
    </row>
    <row r="2" spans="1:219" s="172" customFormat="1" ht="21" customHeight="1">
      <c r="A2" s="171" t="s">
        <v>24</v>
      </c>
      <c r="B2" s="172" t="s">
        <v>25</v>
      </c>
      <c r="C2" s="173" t="str">
        <f>'- A -'!B6</f>
        <v>México</v>
      </c>
      <c r="D2" s="173" t="str">
        <f>'- A -'!F6</f>
        <v>South Africa</v>
      </c>
      <c r="E2" s="174"/>
      <c r="F2" s="175" t="str">
        <f>Formulario!B9</f>
        <v>Corea del Sur</v>
      </c>
      <c r="G2" s="175" t="str">
        <f>Formulario!F9</f>
        <v>Republica Checa</v>
      </c>
      <c r="H2" s="176"/>
      <c r="I2" s="173" t="str">
        <f>Formulario!B11</f>
        <v>México</v>
      </c>
      <c r="J2" s="173" t="str">
        <f>Formulario!F11</f>
        <v>Corea del Sur</v>
      </c>
      <c r="K2" s="176"/>
      <c r="L2" s="175" t="str">
        <f>Formulario!B13</f>
        <v>Republica Checa</v>
      </c>
      <c r="M2" s="175" t="str">
        <f>Formulario!F13</f>
        <v>South Africa</v>
      </c>
      <c r="N2" s="176"/>
      <c r="O2" s="173" t="str">
        <f>Formulario!B15</f>
        <v>Republica Checa</v>
      </c>
      <c r="P2" s="173" t="str">
        <f>Formulario!F15</f>
        <v>México</v>
      </c>
      <c r="Q2" s="176"/>
      <c r="R2" s="175" t="str">
        <f>Formulario!B17</f>
        <v>South Africa</v>
      </c>
      <c r="S2" s="175" t="str">
        <f>Formulario!F17</f>
        <v>Corea del Sur</v>
      </c>
      <c r="T2" s="176"/>
      <c r="U2" s="173" t="str">
        <f>Formulario!I7</f>
        <v>Canada</v>
      </c>
      <c r="V2" s="173" t="str">
        <f>Formulario!M7</f>
        <v>Bosnia -Herzegovina</v>
      </c>
      <c r="W2" s="176"/>
      <c r="X2" s="175" t="str">
        <f>Formulario!I9</f>
        <v>Qatar</v>
      </c>
      <c r="Y2" s="175" t="str">
        <f>Formulario!M9</f>
        <v>Suiza</v>
      </c>
      <c r="Z2" s="176"/>
      <c r="AA2" s="173" t="str">
        <f>Formulario!I11</f>
        <v>Canada</v>
      </c>
      <c r="AB2" s="173" t="str">
        <f>Formulario!M11</f>
        <v>Qatar</v>
      </c>
      <c r="AC2" s="176"/>
      <c r="AD2" s="175" t="str">
        <f>Formulario!I13</f>
        <v>Suiza</v>
      </c>
      <c r="AE2" s="175" t="str">
        <f>Formulario!M13</f>
        <v>Bosnia -Herzegovina</v>
      </c>
      <c r="AF2" s="176"/>
      <c r="AG2" s="173" t="str">
        <f>Formulario!I15</f>
        <v>Suiza</v>
      </c>
      <c r="AH2" s="173" t="str">
        <f>Formulario!M15</f>
        <v>Canada</v>
      </c>
      <c r="AI2" s="176"/>
      <c r="AJ2" s="175" t="str">
        <f>Formulario!I17</f>
        <v>Bosnia -Herzegovina</v>
      </c>
      <c r="AK2" s="175" t="str">
        <f>Formulario!M17</f>
        <v>Qatar</v>
      </c>
      <c r="AL2" s="176"/>
      <c r="AM2" s="173" t="str">
        <f>Formulario!Q7</f>
        <v>Brazil</v>
      </c>
      <c r="AN2" s="173" t="str">
        <f>Formulario!U7</f>
        <v>Marruecos</v>
      </c>
      <c r="AO2" s="176"/>
      <c r="AP2" s="175" t="str">
        <f>Formulario!Q9</f>
        <v>Haiti</v>
      </c>
      <c r="AQ2" s="175" t="str">
        <f>Formulario!U9</f>
        <v>Escocia</v>
      </c>
      <c r="AR2" s="176"/>
      <c r="AS2" s="173" t="str">
        <f>Formulario!Q11</f>
        <v>Brazil</v>
      </c>
      <c r="AT2" s="173" t="str">
        <f>Formulario!U11</f>
        <v>Haiti</v>
      </c>
      <c r="AU2" s="176"/>
      <c r="AV2" s="175" t="str">
        <f>Formulario!Q13</f>
        <v>Escocia</v>
      </c>
      <c r="AW2" s="175" t="str">
        <f>Formulario!U13</f>
        <v>Marruecos</v>
      </c>
      <c r="AX2" s="176"/>
      <c r="AY2" s="173" t="str">
        <f>Formulario!Q15</f>
        <v>Escocia</v>
      </c>
      <c r="AZ2" s="173" t="str">
        <f>Formulario!U15</f>
        <v>Brazil</v>
      </c>
      <c r="BA2" s="170"/>
      <c r="BB2" s="175" t="str">
        <f>Formulario!Q17</f>
        <v>Marruecos</v>
      </c>
      <c r="BC2" s="175" t="str">
        <f>Formulario!U17</f>
        <v>Haiti</v>
      </c>
      <c r="BD2" s="170"/>
      <c r="BE2" s="173" t="str">
        <f>Formulario!X7</f>
        <v>Estados Unidos</v>
      </c>
      <c r="BF2" s="173" t="str">
        <f>Formulario!AB7</f>
        <v>Paraguay</v>
      </c>
      <c r="BG2" s="176"/>
      <c r="BH2" s="175" t="str">
        <f>Formulario!X9</f>
        <v>Australia</v>
      </c>
      <c r="BI2" s="175" t="str">
        <f>Formulario!AB9</f>
        <v>Turquía</v>
      </c>
      <c r="BJ2" s="176"/>
      <c r="BK2" s="173" t="str">
        <f>Formulario!X11</f>
        <v>Estados Unidos</v>
      </c>
      <c r="BL2" s="173" t="str">
        <f>Formulario!AB11</f>
        <v>Australia</v>
      </c>
      <c r="BM2" s="176"/>
      <c r="BN2" s="175" t="str">
        <f>Formulario!X13</f>
        <v>Turquía</v>
      </c>
      <c r="BO2" s="175" t="str">
        <f>Formulario!AB13</f>
        <v>Paraguay</v>
      </c>
      <c r="BP2" s="176"/>
      <c r="BQ2" s="173" t="str">
        <f>Formulario!X15</f>
        <v>Turquía</v>
      </c>
      <c r="BR2" s="173" t="str">
        <f>Formulario!AB15</f>
        <v>Estados Unidos</v>
      </c>
      <c r="BS2" s="170"/>
      <c r="BT2" s="175" t="str">
        <f>Formulario!X17</f>
        <v>Paraguay</v>
      </c>
      <c r="BU2" s="175" t="str">
        <f>Formulario!AB17</f>
        <v>Australia</v>
      </c>
      <c r="BV2" s="170"/>
      <c r="BW2" s="173" t="str">
        <f>Formulario!B21</f>
        <v>Alemania</v>
      </c>
      <c r="BX2" s="173" t="str">
        <f>Formulario!F21</f>
        <v>Curazao</v>
      </c>
      <c r="BY2" s="174"/>
      <c r="BZ2" s="175" t="str">
        <f>Formulario!B23</f>
        <v>Costa de Marfil</v>
      </c>
      <c r="CA2" s="175" t="str">
        <f>Formulario!F23</f>
        <v>Ecuador</v>
      </c>
      <c r="CB2" s="176"/>
      <c r="CC2" s="173" t="str">
        <f>Formulario!B25</f>
        <v>Alemania</v>
      </c>
      <c r="CD2" s="173" t="str">
        <f>Formulario!F25</f>
        <v>Costa de Marfil</v>
      </c>
      <c r="CE2" s="176"/>
      <c r="CF2" s="175" t="str">
        <f>Formulario!B27</f>
        <v>Ecuador</v>
      </c>
      <c r="CG2" s="175" t="str">
        <f>Formulario!F27</f>
        <v>Curazao</v>
      </c>
      <c r="CH2" s="176"/>
      <c r="CI2" s="173" t="str">
        <f>Formulario!B29</f>
        <v>Ecuador</v>
      </c>
      <c r="CJ2" s="173" t="str">
        <f>Formulario!F29</f>
        <v>Alemania</v>
      </c>
      <c r="CK2" s="176"/>
      <c r="CL2" s="175" t="str">
        <f>Formulario!B31</f>
        <v>Curazao</v>
      </c>
      <c r="CM2" s="175" t="str">
        <f>Formulario!F31</f>
        <v>Costa de Marfil</v>
      </c>
      <c r="CN2" s="176"/>
      <c r="CO2" s="173" t="str">
        <f>Formulario!I21</f>
        <v>Paises Bajos</v>
      </c>
      <c r="CP2" s="173" t="str">
        <f>Formulario!M21</f>
        <v>Japon</v>
      </c>
      <c r="CQ2" s="176"/>
      <c r="CR2" s="175" t="str">
        <f>Formulario!I23</f>
        <v>Sweden</v>
      </c>
      <c r="CS2" s="175" t="str">
        <f>Formulario!M23</f>
        <v>Tunez</v>
      </c>
      <c r="CT2" s="176"/>
      <c r="CU2" s="173" t="str">
        <f>Formulario!I25</f>
        <v>Paises Bajos</v>
      </c>
      <c r="CV2" s="173" t="str">
        <f>Formulario!M25</f>
        <v>Sweden</v>
      </c>
      <c r="CW2" s="176"/>
      <c r="CX2" s="175" t="str">
        <f>Formulario!I27</f>
        <v>Tunez</v>
      </c>
      <c r="CY2" s="175" t="str">
        <f>Formulario!M27</f>
        <v>Japon</v>
      </c>
      <c r="CZ2" s="176"/>
      <c r="DA2" s="173" t="str">
        <f>Formulario!I29</f>
        <v>Tunez</v>
      </c>
      <c r="DB2" s="173" t="str">
        <f>Formulario!M29</f>
        <v>Paises Bajos</v>
      </c>
      <c r="DC2" s="176"/>
      <c r="DD2" s="175" t="str">
        <f>Formulario!I31</f>
        <v>Japon</v>
      </c>
      <c r="DE2" s="175" t="str">
        <f>Formulario!M31</f>
        <v>Sweden</v>
      </c>
      <c r="DF2" s="176"/>
      <c r="DG2" s="173" t="str">
        <f>Formulario!Q21</f>
        <v>Belgica</v>
      </c>
      <c r="DH2" s="173" t="str">
        <f>Formulario!U21</f>
        <v>Egipto</v>
      </c>
      <c r="DI2" s="176"/>
      <c r="DJ2" s="175" t="str">
        <f>Formulario!Q23</f>
        <v>irán</v>
      </c>
      <c r="DK2" s="175" t="str">
        <f>Formulario!U23</f>
        <v>Nueva Zelanda</v>
      </c>
      <c r="DL2" s="176"/>
      <c r="DM2" s="173" t="str">
        <f>Formulario!Q25</f>
        <v>Belgica</v>
      </c>
      <c r="DN2" s="173" t="str">
        <f>Formulario!U25</f>
        <v>irán</v>
      </c>
      <c r="DO2" s="176"/>
      <c r="DP2" s="175" t="str">
        <f>Formulario!Q27</f>
        <v>Nueva Zelanda</v>
      </c>
      <c r="DQ2" s="175" t="str">
        <f>Formulario!U27</f>
        <v>Egipto</v>
      </c>
      <c r="DR2" s="176"/>
      <c r="DS2" s="173" t="str">
        <f>Formulario!Q29</f>
        <v>Nueva Zelanda</v>
      </c>
      <c r="DT2" s="173" t="str">
        <f>Formulario!U29</f>
        <v>Belgica</v>
      </c>
      <c r="DU2" s="170"/>
      <c r="DV2" s="175" t="str">
        <f>Formulario!Q31</f>
        <v>Egipto</v>
      </c>
      <c r="DW2" s="175" t="str">
        <f>Formulario!U31</f>
        <v>irán</v>
      </c>
      <c r="DX2" s="170"/>
      <c r="DY2" s="173" t="str">
        <f>Formulario!X21</f>
        <v>España</v>
      </c>
      <c r="DZ2" s="173" t="str">
        <f>Formulario!AB21</f>
        <v>Cabo Verde</v>
      </c>
      <c r="EA2" s="176"/>
      <c r="EB2" s="175" t="str">
        <f>Formulario!X23</f>
        <v>Arabia Saudita</v>
      </c>
      <c r="EC2" s="175" t="str">
        <f>Formulario!AB23</f>
        <v>Uruguay</v>
      </c>
      <c r="ED2" s="176"/>
      <c r="EE2" s="173" t="str">
        <f>Formulario!X25</f>
        <v>España</v>
      </c>
      <c r="EF2" s="173" t="str">
        <f>Formulario!AB25</f>
        <v>Arabia Saudita</v>
      </c>
      <c r="EG2" s="176"/>
      <c r="EH2" s="175" t="str">
        <f>Formulario!X27</f>
        <v>Uruguay</v>
      </c>
      <c r="EI2" s="175" t="str">
        <f>Formulario!AB27</f>
        <v>Cabo Verde</v>
      </c>
      <c r="EJ2" s="176"/>
      <c r="EK2" s="173" t="str">
        <f>Formulario!X29</f>
        <v>Uruguay</v>
      </c>
      <c r="EL2" s="173" t="str">
        <f>Formulario!AB29</f>
        <v>España</v>
      </c>
      <c r="EM2" s="170"/>
      <c r="EN2" s="175" t="str">
        <f>Formulario!X31</f>
        <v>Cabo Verde</v>
      </c>
      <c r="EO2" s="175" t="str">
        <f>Formulario!AB31</f>
        <v>Arabia Saudita</v>
      </c>
      <c r="EP2" s="170"/>
      <c r="EQ2" s="257" t="str">
        <f>Formulario!B35</f>
        <v>Francia</v>
      </c>
      <c r="ER2" s="257" t="str">
        <f>Formulario!F35</f>
        <v>Senegal</v>
      </c>
      <c r="ES2" s="170"/>
      <c r="ET2" s="175" t="str">
        <f>Formulario!B37</f>
        <v>Iraq</v>
      </c>
      <c r="EU2" s="175" t="str">
        <f>Formulario!F37</f>
        <v>Noruega</v>
      </c>
      <c r="EV2" s="264"/>
      <c r="EW2" s="261" t="str">
        <f>Formulario!B39</f>
        <v>Francia</v>
      </c>
      <c r="EX2" s="261" t="str">
        <f>Formulario!F39</f>
        <v>Iraq</v>
      </c>
      <c r="EY2" s="264"/>
      <c r="EZ2" s="175" t="str">
        <f>Formulario!B41</f>
        <v>Noruega</v>
      </c>
      <c r="FA2" s="260" t="str">
        <f>Formulario!F41</f>
        <v>Senegal</v>
      </c>
      <c r="FB2" s="264"/>
      <c r="FC2" s="261" t="str">
        <f>Formulario!B43</f>
        <v>Noruega</v>
      </c>
      <c r="FD2" s="261" t="str">
        <f>Formulario!F43</f>
        <v>Francia</v>
      </c>
      <c r="FE2" s="264"/>
      <c r="FF2" s="175" t="str">
        <f>Formulario!B45</f>
        <v>Senegal</v>
      </c>
      <c r="FG2" s="263" t="str">
        <f>Formulario!F45</f>
        <v>Iraq</v>
      </c>
      <c r="FH2" s="264"/>
      <c r="FI2" s="257" t="str">
        <f>Formulario!I35</f>
        <v>Argentina</v>
      </c>
      <c r="FJ2" s="257" t="str">
        <f>Formulario!M35</f>
        <v>Argelia</v>
      </c>
      <c r="FK2" s="170"/>
      <c r="FL2" s="175" t="str">
        <f>Formulario!I37</f>
        <v>Austria</v>
      </c>
      <c r="FM2" s="175" t="str">
        <f>Formulario!M37</f>
        <v>Jordania</v>
      </c>
      <c r="FN2" s="264"/>
      <c r="FO2" s="261" t="str">
        <f>Formulario!I39</f>
        <v>Argentina</v>
      </c>
      <c r="FP2" s="261" t="str">
        <f>Formulario!M39</f>
        <v>Austria</v>
      </c>
      <c r="FQ2" s="264"/>
      <c r="FR2" s="175" t="str">
        <f>Formulario!I41</f>
        <v>Jordania</v>
      </c>
      <c r="FS2" s="260" t="str">
        <f>Formulario!M41</f>
        <v>Argelia</v>
      </c>
      <c r="FT2" s="264"/>
      <c r="FU2" s="261" t="str">
        <f>Formulario!I43</f>
        <v>Jordania</v>
      </c>
      <c r="FV2" s="261" t="str">
        <f>Formulario!M43</f>
        <v>Argentina</v>
      </c>
      <c r="FW2" s="264"/>
      <c r="FX2" s="175" t="str">
        <f>Formulario!I45</f>
        <v>Argelia</v>
      </c>
      <c r="FY2" s="263" t="str">
        <f>Formulario!M45</f>
        <v>Austria</v>
      </c>
      <c r="FZ2" s="264"/>
      <c r="GA2" s="257" t="str">
        <f>Formulario!Q35</f>
        <v>Portugal</v>
      </c>
      <c r="GB2" s="257" t="str">
        <f>Formulario!M35</f>
        <v>Argelia</v>
      </c>
      <c r="GC2" s="170"/>
      <c r="GD2" s="175" t="str">
        <f>Formulario!Q37</f>
        <v>Uzbekistan</v>
      </c>
      <c r="GE2" s="175" t="str">
        <f>Formulario!U37</f>
        <v>Colombia</v>
      </c>
      <c r="GF2" s="264"/>
      <c r="GG2" s="261" t="str">
        <f>Formulario!Q39</f>
        <v>Portugal</v>
      </c>
      <c r="GH2" s="261" t="str">
        <f>Formulario!U39</f>
        <v>Uzbekistan</v>
      </c>
      <c r="GI2" s="264"/>
      <c r="GJ2" s="175" t="str">
        <f>Formulario!Q41</f>
        <v>Colombia</v>
      </c>
      <c r="GK2" s="260" t="str">
        <f>Formulario!U41</f>
        <v xml:space="preserve">Congo </v>
      </c>
      <c r="GL2" s="264"/>
      <c r="GM2" s="261" t="str">
        <f>Formulario!Q43</f>
        <v>Colombia</v>
      </c>
      <c r="GN2" s="261" t="str">
        <f>Formulario!U43</f>
        <v>Portugal</v>
      </c>
      <c r="GO2" s="264"/>
      <c r="GP2" s="175" t="str">
        <f>Formulario!Q45</f>
        <v xml:space="preserve">Congo </v>
      </c>
      <c r="GQ2" s="263" t="str">
        <f>Formulario!U45</f>
        <v>Uzbekistan</v>
      </c>
      <c r="GR2" s="264"/>
      <c r="GS2" s="175" t="str">
        <f>Formulario!X35</f>
        <v>Inglaterra</v>
      </c>
      <c r="GT2" s="263" t="str">
        <f>Formulario!AB35</f>
        <v>Croacia</v>
      </c>
      <c r="GU2" s="264"/>
      <c r="GV2" s="257" t="str">
        <f>Formulario!X37</f>
        <v>Ghana</v>
      </c>
      <c r="GW2" s="257" t="str">
        <f>Formulario!AB37</f>
        <v>Panamá</v>
      </c>
      <c r="GX2" s="170"/>
      <c r="GY2" s="175" t="str">
        <f>Formulario!X39</f>
        <v>Inglaterra</v>
      </c>
      <c r="GZ2" s="175" t="str">
        <f>Formulario!AB39</f>
        <v>Ghana</v>
      </c>
      <c r="HA2" s="264"/>
      <c r="HB2" s="261" t="str">
        <f>Formulario!X41</f>
        <v>Panamá</v>
      </c>
      <c r="HC2" s="261" t="str">
        <f>Formulario!AB41</f>
        <v>Croacia</v>
      </c>
      <c r="HD2" s="264"/>
      <c r="HE2" s="175" t="str">
        <f>Formulario!X43</f>
        <v>Panamá</v>
      </c>
      <c r="HF2" s="260" t="str">
        <f>Formulario!AB43</f>
        <v>Inglaterra</v>
      </c>
      <c r="HG2" s="264"/>
      <c r="HH2" s="261" t="str">
        <f>Formulario!X45</f>
        <v>Croacia</v>
      </c>
      <c r="HI2" s="261" t="str">
        <f>Formulario!AB45</f>
        <v>Ghana</v>
      </c>
      <c r="HJ2" s="264"/>
      <c r="HK2" s="365"/>
    </row>
    <row r="3" spans="1:219">
      <c r="A3" s="177">
        <f>Participantes!B2</f>
        <v>1</v>
      </c>
      <c r="B3" s="178" t="str">
        <f>IF(Participantes!C2="","",Participantes!C2)</f>
        <v/>
      </c>
      <c r="C3" s="181" t="str">
        <f>'Copia Provisional'!C2</f>
        <v/>
      </c>
      <c r="D3" s="170" t="str">
        <f>IF(C3="E","E",IF(C3="P","G","P"))</f>
        <v>P</v>
      </c>
      <c r="E3" s="179">
        <f>IF(C3=_RES1,10,0)</f>
        <v>10</v>
      </c>
      <c r="F3" s="182" t="str">
        <f>'Copia Provisional'!D2</f>
        <v/>
      </c>
      <c r="G3" s="170" t="str">
        <f>IF(F3="E","E",IF(F3="P","G","P"))</f>
        <v>P</v>
      </c>
      <c r="H3" s="179">
        <f>IF(F3=_RES2,10,0)</f>
        <v>10</v>
      </c>
      <c r="I3" s="181" t="str">
        <f>'Copia Provisional'!E2</f>
        <v/>
      </c>
      <c r="J3" s="170" t="str">
        <f>IF(I3="E","E",IF(I3="P","G","P"))</f>
        <v>P</v>
      </c>
      <c r="K3" s="179">
        <f>IF(I3=_RES3,10,0)</f>
        <v>10</v>
      </c>
      <c r="L3" s="182" t="str">
        <f>'Copia Provisional'!F2</f>
        <v/>
      </c>
      <c r="M3" s="170" t="str">
        <f>IF(L3="E","E",IF(L3="P","G","P"))</f>
        <v>P</v>
      </c>
      <c r="N3" s="179">
        <f>IF(L3=_RES4,10,0)</f>
        <v>10</v>
      </c>
      <c r="O3" s="181" t="str">
        <f>'Copia Provisional'!G2</f>
        <v/>
      </c>
      <c r="P3" s="170" t="str">
        <f>IF(O3="E","E",IF(O3="P","G","P"))</f>
        <v>P</v>
      </c>
      <c r="Q3" s="179">
        <f>IF(O3=_RES5,10,0)</f>
        <v>10</v>
      </c>
      <c r="R3" s="182" t="str">
        <f>'Copia Provisional'!H2</f>
        <v/>
      </c>
      <c r="S3" s="170" t="str">
        <f>IF(R3="E","E",IF(R3="P","G","P"))</f>
        <v>P</v>
      </c>
      <c r="T3" s="179">
        <f>IF(R3=_RES6,10,0)</f>
        <v>10</v>
      </c>
      <c r="U3" s="181" t="str">
        <f>'Copia Provisional'!I2</f>
        <v/>
      </c>
      <c r="V3" s="170" t="str">
        <f>IF(U3="E","E",IF(U3="P","G","P"))</f>
        <v>P</v>
      </c>
      <c r="W3" s="179">
        <f>IF(U3=_RES7,10,0)</f>
        <v>10</v>
      </c>
      <c r="X3" s="182" t="str">
        <f>'Copia Provisional'!J2</f>
        <v/>
      </c>
      <c r="Y3" s="170" t="str">
        <f>IF(X3="E","E",IF(X3="P","G","P"))</f>
        <v>P</v>
      </c>
      <c r="Z3" s="179">
        <f>IF(X3=_RES8,10,0)</f>
        <v>10</v>
      </c>
      <c r="AA3" s="181" t="str">
        <f>'Copia Provisional'!K2</f>
        <v/>
      </c>
      <c r="AB3" s="170" t="str">
        <f>IF(AA3="E","E",IF(AA3="P","G","P"))</f>
        <v>P</v>
      </c>
      <c r="AC3" s="179">
        <f>IF(AA3=_RES9,10,0)</f>
        <v>10</v>
      </c>
      <c r="AD3" s="182" t="str">
        <f>'Copia Provisional'!L2</f>
        <v/>
      </c>
      <c r="AE3" s="170" t="str">
        <f>IF(AD3="E","E",IF(AD3="P","G","P"))</f>
        <v>P</v>
      </c>
      <c r="AF3" s="179">
        <f>IF(AD3=_RES10,10,0)</f>
        <v>10</v>
      </c>
      <c r="AG3" s="181" t="str">
        <f>'Copia Provisional'!M2</f>
        <v/>
      </c>
      <c r="AH3" s="170" t="str">
        <f>IF(AG3="E","E",IF(AG3="P","G","P"))</f>
        <v>P</v>
      </c>
      <c r="AI3" s="179">
        <f>IF(AG3=_RES11,10,0)</f>
        <v>10</v>
      </c>
      <c r="AJ3" s="182" t="str">
        <f>'Copia Provisional'!N2</f>
        <v/>
      </c>
      <c r="AK3" s="170" t="str">
        <f>IF(AJ3="E","E",IF(AJ3="P","G","P"))</f>
        <v>P</v>
      </c>
      <c r="AL3" s="179">
        <f>IF(AJ3=_RES12,10,0)</f>
        <v>10</v>
      </c>
      <c r="AM3" s="181" t="str">
        <f>'Copia Provisional'!O2</f>
        <v/>
      </c>
      <c r="AN3" s="170" t="str">
        <f>IF(AM3="E","E",IF(AM3="P","G","P"))</f>
        <v>P</v>
      </c>
      <c r="AO3" s="179">
        <f>IF(AM3=_RES13,10,0)</f>
        <v>10</v>
      </c>
      <c r="AP3" s="182" t="str">
        <f>'Copia Provisional'!P2</f>
        <v/>
      </c>
      <c r="AQ3" s="170" t="str">
        <f>IF(AP3="E","E",IF(AP3="P","G","P"))</f>
        <v>P</v>
      </c>
      <c r="AR3" s="179">
        <f>IF(AP3=_RES14,10,0)</f>
        <v>10</v>
      </c>
      <c r="AS3" s="181" t="str">
        <f>'Copia Provisional'!Q2</f>
        <v/>
      </c>
      <c r="AT3" s="170" t="str">
        <f>IF(AS3="E","E",IF(AS3="P","G","P"))</f>
        <v>P</v>
      </c>
      <c r="AU3" s="179">
        <f>IF(AS3=_RES15,10,0)</f>
        <v>10</v>
      </c>
      <c r="AV3" s="182" t="str">
        <f>'Copia Provisional'!R2</f>
        <v/>
      </c>
      <c r="AW3" s="170" t="str">
        <f>IF(AV3="E","E",IF(AV3="P","G","P"))</f>
        <v>P</v>
      </c>
      <c r="AX3" s="179">
        <f>IF(AV3=_RES16,10,0)</f>
        <v>10</v>
      </c>
      <c r="AY3" s="181" t="str">
        <f>'Copia Provisional'!S2</f>
        <v/>
      </c>
      <c r="AZ3" s="170" t="str">
        <f>IF(AY3="E","E",IF(AY3="P","G","P"))</f>
        <v>P</v>
      </c>
      <c r="BA3" s="179">
        <f>IF(AY3=_RES17,10,0)</f>
        <v>10</v>
      </c>
      <c r="BB3" s="182" t="str">
        <f>'Copia Provisional'!T2</f>
        <v/>
      </c>
      <c r="BC3" s="170" t="str">
        <f>IF(BB3="E","E",IF(BB3="P","G","P"))</f>
        <v>P</v>
      </c>
      <c r="BD3" s="179">
        <f>IF(BB3=_RES18,10,0)</f>
        <v>10</v>
      </c>
      <c r="BE3" s="181" t="str">
        <f>'Copia Provisional'!U2</f>
        <v/>
      </c>
      <c r="BF3" s="170" t="str">
        <f>IF(BE3="E","E",IF(BE3="P","G","P"))</f>
        <v>P</v>
      </c>
      <c r="BG3" s="179">
        <f>IF(BE3=_RES19,10,0)</f>
        <v>10</v>
      </c>
      <c r="BH3" s="182" t="str">
        <f>'Copia Provisional'!V2</f>
        <v/>
      </c>
      <c r="BI3" s="170" t="str">
        <f>IF(BH3="E","E",IF(BH3="P","G","P"))</f>
        <v>P</v>
      </c>
      <c r="BJ3" s="179">
        <f>IF(BH3=_RES20,10,0)</f>
        <v>10</v>
      </c>
      <c r="BK3" s="181" t="str">
        <f>'Copia Provisional'!W2</f>
        <v/>
      </c>
      <c r="BL3" s="170" t="str">
        <f>IF(BK3="E","E",IF(BK3="P","G","P"))</f>
        <v>P</v>
      </c>
      <c r="BM3" s="179">
        <f>IF(BK3=_RES21,10,0)</f>
        <v>10</v>
      </c>
      <c r="BN3" s="182" t="str">
        <f>'Copia Provisional'!X2</f>
        <v/>
      </c>
      <c r="BO3" s="170" t="str">
        <f>IF(BN3="E","E",IF(BN3="P","G","P"))</f>
        <v>P</v>
      </c>
      <c r="BP3" s="179">
        <f>IF(BN3=_RES22,10,0)</f>
        <v>10</v>
      </c>
      <c r="BQ3" s="181" t="str">
        <f>'Copia Provisional'!Y2</f>
        <v/>
      </c>
      <c r="BR3" s="170" t="str">
        <f>IF(BQ3="E","E",IF(BQ3="P","G","P"))</f>
        <v>P</v>
      </c>
      <c r="BS3" s="179">
        <f>IF(BQ3=_RES23,10,0)</f>
        <v>10</v>
      </c>
      <c r="BT3" s="182" t="str">
        <f>'Copia Provisional'!Z2</f>
        <v/>
      </c>
      <c r="BU3" s="170" t="str">
        <f>IF(BT3="E","E",IF(BT3="P","G","P"))</f>
        <v>P</v>
      </c>
      <c r="BV3" s="179">
        <f>IF(BT3=_RES24,10,0)</f>
        <v>10</v>
      </c>
      <c r="BW3" s="181" t="str">
        <f>'Copia Provisional'!AA2</f>
        <v/>
      </c>
      <c r="BX3" s="170" t="str">
        <f>IF(BW3="E","E",IF(BW3="P","G","P"))</f>
        <v>P</v>
      </c>
      <c r="BY3" s="179">
        <f>IF(BW3=_RES25,10,0)</f>
        <v>10</v>
      </c>
      <c r="BZ3" s="182" t="str">
        <f>'Copia Provisional'!AB2</f>
        <v/>
      </c>
      <c r="CA3" s="170" t="str">
        <f>IF(BZ3="E","E",IF(BZ3="P","G","P"))</f>
        <v>P</v>
      </c>
      <c r="CB3" s="179">
        <f>IF(BZ3=_RES26,10,0)</f>
        <v>10</v>
      </c>
      <c r="CC3" s="181" t="str">
        <f>'Copia Provisional'!AC2</f>
        <v/>
      </c>
      <c r="CD3" s="170" t="str">
        <f>IF(CC3="E","E",IF(CC3="P","G","P"))</f>
        <v>P</v>
      </c>
      <c r="CE3" s="179">
        <f>IF(CC3=_RES27,10,0)</f>
        <v>10</v>
      </c>
      <c r="CF3" s="182" t="str">
        <f>'Copia Provisional'!AD2</f>
        <v/>
      </c>
      <c r="CG3" s="170" t="str">
        <f>IF(CF3="E","E",IF(CF3="P","G","P"))</f>
        <v>P</v>
      </c>
      <c r="CH3" s="179">
        <f>IF(CF3=_RES28,10,0)</f>
        <v>10</v>
      </c>
      <c r="CI3" s="181" t="str">
        <f>'Copia Provisional'!AE2</f>
        <v/>
      </c>
      <c r="CJ3" s="170" t="str">
        <f>IF(CI3="E","E",IF(CI3="P","G","P"))</f>
        <v>P</v>
      </c>
      <c r="CK3" s="179">
        <f>IF(CI3=_RES29,10,0)</f>
        <v>10</v>
      </c>
      <c r="CL3" s="182" t="str">
        <f>'Copia Provisional'!AF2</f>
        <v/>
      </c>
      <c r="CM3" s="170" t="str">
        <f>IF(CL3="E","E",IF(CL3="P","G","P"))</f>
        <v>P</v>
      </c>
      <c r="CN3" s="179">
        <f>IF(CL3=_RES30,10,0)</f>
        <v>10</v>
      </c>
      <c r="CO3" s="181" t="str">
        <f>'Copia Provisional'!AG2</f>
        <v/>
      </c>
      <c r="CP3" s="170" t="str">
        <f>IF(CO3="E","E",IF(CO3="P","G","P"))</f>
        <v>P</v>
      </c>
      <c r="CQ3" s="179">
        <f>IF(CO3=_RES31,10,0)</f>
        <v>10</v>
      </c>
      <c r="CR3" s="182" t="str">
        <f>'Copia Provisional'!AH2</f>
        <v/>
      </c>
      <c r="CS3" s="170" t="str">
        <f>IF(CR3="E","E",IF(CR3="P","G","P"))</f>
        <v>P</v>
      </c>
      <c r="CT3" s="179">
        <f>IF(CR3=_RES32,10,0)</f>
        <v>10</v>
      </c>
      <c r="CU3" s="181" t="str">
        <f>'Copia Provisional'!AI2</f>
        <v/>
      </c>
      <c r="CV3" s="170" t="str">
        <f>IF(CU3="E","E",IF(CU3="P","G","P"))</f>
        <v>P</v>
      </c>
      <c r="CW3" s="179">
        <f>IF(CU3=_RES33,10,0)</f>
        <v>10</v>
      </c>
      <c r="CX3" s="182" t="str">
        <f>'Copia Provisional'!AJ2</f>
        <v/>
      </c>
      <c r="CY3" s="170" t="str">
        <f>IF(CX3="E","E",IF(CX3="P","G","P"))</f>
        <v>P</v>
      </c>
      <c r="CZ3" s="179">
        <f>IF(CX3=_RES34,10,0)</f>
        <v>10</v>
      </c>
      <c r="DA3" s="181" t="str">
        <f>'Copia Provisional'!AK2</f>
        <v/>
      </c>
      <c r="DB3" s="170" t="str">
        <f>IF(DA3="E","E",IF(DA3="P","G","P"))</f>
        <v>P</v>
      </c>
      <c r="DC3" s="179">
        <f>IF(DA3=_RES35,10,0)</f>
        <v>10</v>
      </c>
      <c r="DD3" s="182" t="str">
        <f>'Copia Provisional'!AL2</f>
        <v/>
      </c>
      <c r="DE3" s="170" t="str">
        <f>IF(DD3="E","E",IF(DD3="P","G","P"))</f>
        <v>P</v>
      </c>
      <c r="DF3" s="179">
        <f>IF(DD3=_RES36,10,0)</f>
        <v>10</v>
      </c>
      <c r="DG3" s="181" t="str">
        <f>'Copia Provisional'!AM2</f>
        <v/>
      </c>
      <c r="DH3" s="170" t="str">
        <f>IF(DG3="E","E",IF(DG3="P","G","P"))</f>
        <v>P</v>
      </c>
      <c r="DI3" s="179">
        <f>IF(DG3=_RES37,10,0)</f>
        <v>10</v>
      </c>
      <c r="DJ3" s="182" t="str">
        <f>'Copia Provisional'!AN2</f>
        <v/>
      </c>
      <c r="DK3" s="170" t="str">
        <f>IF(DJ3="E","E",IF(DJ3="P","G","P"))</f>
        <v>P</v>
      </c>
      <c r="DL3" s="179">
        <f>IF(DJ3=_RES38,10,0)</f>
        <v>10</v>
      </c>
      <c r="DM3" s="181" t="str">
        <f>'Copia Provisional'!AO2</f>
        <v/>
      </c>
      <c r="DN3" s="170" t="str">
        <f>IF(DM3="E","E",IF(DM3="P","G","P"))</f>
        <v>P</v>
      </c>
      <c r="DO3" s="179">
        <f>IF(DM3=_RES39,10,0)</f>
        <v>10</v>
      </c>
      <c r="DP3" s="182" t="str">
        <f>'Copia Provisional'!AP2</f>
        <v/>
      </c>
      <c r="DQ3" s="170" t="str">
        <f>IF(DP3="E","E",IF(DP3="P","G","P"))</f>
        <v>P</v>
      </c>
      <c r="DR3" s="179">
        <f>IF(DP3=_RES40,10,0)</f>
        <v>10</v>
      </c>
      <c r="DS3" s="181" t="str">
        <f>'Copia Provisional'!AQ2</f>
        <v/>
      </c>
      <c r="DT3" s="170" t="str">
        <f>IF(DS3="E","E",IF(DS3="P","G","P"))</f>
        <v>P</v>
      </c>
      <c r="DU3" s="179">
        <f>IF(DS3=_RES41,10,0)</f>
        <v>10</v>
      </c>
      <c r="DV3" s="182" t="str">
        <f>'Copia Provisional'!AR2</f>
        <v/>
      </c>
      <c r="DW3" s="170" t="str">
        <f>IF(DV3="E","E",IF(DV3="P","G","P"))</f>
        <v>P</v>
      </c>
      <c r="DX3" s="179">
        <f>IF(DV3=_RES42,10,0)</f>
        <v>10</v>
      </c>
      <c r="DY3" s="181" t="str">
        <f>'Copia Provisional'!AS2</f>
        <v/>
      </c>
      <c r="DZ3" s="170" t="str">
        <f>IF(DY3="E","E",IF(DY3="P","G","P"))</f>
        <v>P</v>
      </c>
      <c r="EA3" s="179">
        <f>IF(DY3=_RES43,10,0)</f>
        <v>10</v>
      </c>
      <c r="EB3" s="182" t="str">
        <f>'Copia Provisional'!AT2</f>
        <v/>
      </c>
      <c r="EC3" s="170" t="str">
        <f>IF(EB3="E","E",IF(EB3="P","G","P"))</f>
        <v>P</v>
      </c>
      <c r="ED3" s="179">
        <f>IF(EB3=_RES44,10,0)</f>
        <v>10</v>
      </c>
      <c r="EE3" s="181" t="str">
        <f>'Copia Provisional'!AU2</f>
        <v/>
      </c>
      <c r="EF3" s="170" t="str">
        <f>IF(EE3="E","E",IF(EE3="P","G","P"))</f>
        <v>P</v>
      </c>
      <c r="EG3" s="179">
        <f>IF(EE3=_RES45,10,0)</f>
        <v>10</v>
      </c>
      <c r="EH3" s="182" t="str">
        <f>'Copia Provisional'!AV2</f>
        <v/>
      </c>
      <c r="EI3" s="170" t="str">
        <f>IF(EH3="E","E",IF(EH3="P","G","P"))</f>
        <v>P</v>
      </c>
      <c r="EJ3" s="180">
        <f>IF(EH3=_RES46,10,0)</f>
        <v>10</v>
      </c>
      <c r="EK3" s="181" t="str">
        <f>'Copia Provisional'!AW2</f>
        <v/>
      </c>
      <c r="EL3" s="170" t="str">
        <f>IF(EK3="E","E",IF(EK3="P","G","P"))</f>
        <v>P</v>
      </c>
      <c r="EM3" s="179">
        <f>IF(EK3=_RES47,10,0)</f>
        <v>10</v>
      </c>
      <c r="EN3" s="182" t="str">
        <f>'Copia Provisional'!AX2</f>
        <v/>
      </c>
      <c r="EO3" s="170" t="str">
        <f>IF(EN3="E","E",IF(EN3="P","G","P"))</f>
        <v>P</v>
      </c>
      <c r="EP3" s="179">
        <f t="shared" ref="EP3:EP18" si="0">IF(EN3=_RES48,10,0)</f>
        <v>10</v>
      </c>
      <c r="EQ3" s="258" t="str">
        <f>'Copia Provisional'!AY2</f>
        <v/>
      </c>
      <c r="ER3" s="170" t="str">
        <f>IF(EQ3="E","E",IF(EQ3="P","G","P"))</f>
        <v>P</v>
      </c>
      <c r="ES3" s="179">
        <f t="shared" ref="ES3:ES34" si="1">IF(EQ3=_RES49,10,0)</f>
        <v>10</v>
      </c>
      <c r="ET3" s="179" t="str">
        <f>'Copia Provisional'!AZ2</f>
        <v/>
      </c>
      <c r="EU3" s="170" t="str">
        <f>IF(ET3="E","E",IF(ET3="P","G","P"))</f>
        <v>P</v>
      </c>
      <c r="EV3" s="179">
        <f t="shared" ref="EV3:EV34" si="2">IF(ET3=_RES50,10,0)</f>
        <v>10</v>
      </c>
      <c r="EW3" s="262" t="str">
        <f>'Copia Provisional'!BA2</f>
        <v/>
      </c>
      <c r="EX3" s="170" t="str">
        <f>IF(EW3="E","E",IF(EW3="P","G","P"))</f>
        <v>P</v>
      </c>
      <c r="EY3" s="179">
        <f t="shared" ref="EY3:EY34" si="3">IF(EW3=_RES51,10,0)</f>
        <v>10</v>
      </c>
      <c r="EZ3" s="179" t="str">
        <f>'Copia Provisional'!BB2</f>
        <v/>
      </c>
      <c r="FA3" s="170" t="str">
        <f>IF(EZ3="E","E",IF(EZ3="P","G","P"))</f>
        <v>P</v>
      </c>
      <c r="FB3" s="179">
        <f t="shared" ref="FB3:FB34" si="4">IF(EZ3=_RES52,10,0)</f>
        <v>10</v>
      </c>
      <c r="FC3" s="262" t="str">
        <f>'Copia Provisional'!BC2</f>
        <v/>
      </c>
      <c r="FD3" s="170" t="str">
        <f>IF(FC3="E","E",IF(FC3="P","G","P"))</f>
        <v>P</v>
      </c>
      <c r="FE3" s="179">
        <f t="shared" ref="FE3:FE34" si="5">IF(FC3=_RES53,10,0)</f>
        <v>10</v>
      </c>
      <c r="FF3" s="182" t="str">
        <f>'Copia Provisional'!BD2</f>
        <v/>
      </c>
      <c r="FG3" s="170" t="str">
        <f>IF(FF3="E","E",IF(FF3="P","G","P"))</f>
        <v>P</v>
      </c>
      <c r="FH3" s="179">
        <f>IF(FF3=_RES54,10,0)</f>
        <v>10</v>
      </c>
      <c r="FI3" s="258" t="str">
        <f>'Copia Provisional'!BE2</f>
        <v/>
      </c>
      <c r="FJ3" s="170" t="str">
        <f>IF(FI3="E","E",IF(FI3="P","G","P"))</f>
        <v>P</v>
      </c>
      <c r="FK3" s="179">
        <f t="shared" ref="FK3:FK34" si="6">IF(FI3=_RES55,10,0)</f>
        <v>10</v>
      </c>
      <c r="FL3" s="179" t="str">
        <f>'Copia Provisional'!BF2</f>
        <v/>
      </c>
      <c r="FM3" s="170" t="str">
        <f>IF(FL3="E","E",IF(FL3="P","G","P"))</f>
        <v>P</v>
      </c>
      <c r="FN3" s="179">
        <f t="shared" ref="FN3:FN34" si="7">IF(FL3=_RES56,10,0)</f>
        <v>10</v>
      </c>
      <c r="FO3" s="262" t="str">
        <f>'Copia Provisional'!BG2</f>
        <v/>
      </c>
      <c r="FP3" s="170" t="str">
        <f>IF(FO3="E","E",IF(FO3="P","G","P"))</f>
        <v>P</v>
      </c>
      <c r="FQ3" s="179">
        <f t="shared" ref="FQ3:FQ34" si="8">IF(FO3=_RES57,10,0)</f>
        <v>10</v>
      </c>
      <c r="FR3" s="179" t="str">
        <f>'Copia Provisional'!BH2</f>
        <v/>
      </c>
      <c r="FS3" s="170" t="str">
        <f>IF(FR3="E","E",IF(FR3="P","G","P"))</f>
        <v>P</v>
      </c>
      <c r="FT3" s="179">
        <f t="shared" ref="FT3:FT34" si="9">IF(FR3=_RES58,10,0)</f>
        <v>10</v>
      </c>
      <c r="FU3" s="262" t="str">
        <f>'Copia Provisional'!BI2</f>
        <v/>
      </c>
      <c r="FV3" s="170" t="str">
        <f>IF(FU3="E","E",IF(FU3="P","G","P"))</f>
        <v>P</v>
      </c>
      <c r="FW3" s="179">
        <f t="shared" ref="FW3:FW34" si="10">IF(FU3=_RES59,10,0)</f>
        <v>10</v>
      </c>
      <c r="FX3" s="182" t="str">
        <f>'Copia Provisional'!BJ2</f>
        <v/>
      </c>
      <c r="FY3" s="170" t="str">
        <f>IF(FX3="E","E",IF(FX3="P","G","P"))</f>
        <v>P</v>
      </c>
      <c r="FZ3" s="179">
        <f t="shared" ref="FZ3:FZ34" si="11">IF(FX3=_RES60,10,0)</f>
        <v>10</v>
      </c>
      <c r="GA3" s="258" t="str">
        <f>'Copia Provisional'!BK2</f>
        <v/>
      </c>
      <c r="GB3" s="170" t="str">
        <f>IF(GA3="E","E",IF(GA3="P","G","P"))</f>
        <v>P</v>
      </c>
      <c r="GC3" s="179">
        <f t="shared" ref="GC3:GC34" si="12">IF(GA3=_RES61,10,0)</f>
        <v>10</v>
      </c>
      <c r="GD3" s="179" t="str">
        <f>'Copia Provisional'!BL2</f>
        <v/>
      </c>
      <c r="GE3" s="170" t="str">
        <f>IF(GD3="E","E",IF(GD3="P","G","P"))</f>
        <v>P</v>
      </c>
      <c r="GF3" s="179">
        <f t="shared" ref="GF3:GF34" si="13">IF(GD3=_RES62,10,0)</f>
        <v>10</v>
      </c>
      <c r="GG3" s="262" t="str">
        <f>'Copia Provisional'!BM2</f>
        <v/>
      </c>
      <c r="GH3" s="170" t="str">
        <f>IF(GG3="E","E",IF(GG3="P","G","P"))</f>
        <v>P</v>
      </c>
      <c r="GI3" s="179">
        <f t="shared" ref="GI3:GI34" si="14">IF(GG3=_RES63,10,0)</f>
        <v>10</v>
      </c>
      <c r="GJ3" s="179" t="str">
        <f>'Copia Provisional'!BN2</f>
        <v/>
      </c>
      <c r="GK3" s="170" t="str">
        <f>IF(GJ3="E","E",IF(GJ3="P","G","P"))</f>
        <v>P</v>
      </c>
      <c r="GL3" s="179">
        <f t="shared" ref="GL3:GL34" si="15">IF(GJ3=_RES64,10,0)</f>
        <v>10</v>
      </c>
      <c r="GM3" s="262" t="str">
        <f>'Copia Provisional'!BO2</f>
        <v/>
      </c>
      <c r="GN3" s="170" t="str">
        <f>IF(GM3="E","E",IF(GM3="P","G","P"))</f>
        <v>P</v>
      </c>
      <c r="GO3" s="179">
        <f t="shared" ref="GO3:GO34" si="16">IF(GM3=_RES65,10,0)</f>
        <v>10</v>
      </c>
      <c r="GP3" s="182" t="str">
        <f>'Copia Provisional'!BP2</f>
        <v/>
      </c>
      <c r="GQ3" s="170" t="str">
        <f>IF(GP3="E","E",IF(GP3="P","G","P"))</f>
        <v>P</v>
      </c>
      <c r="GR3" s="179">
        <f t="shared" ref="GR3:GR34" si="17">IF(GP3=_RES66,10,0)</f>
        <v>10</v>
      </c>
      <c r="GS3" s="182" t="str">
        <f>'Copia Provisional'!BQ2</f>
        <v/>
      </c>
      <c r="GT3" s="170" t="str">
        <f>IF(GS3="E","E",IF(GS3="P","G","P"))</f>
        <v>P</v>
      </c>
      <c r="GU3" s="179">
        <f t="shared" ref="GU3:GU34" si="18">IF(GS3=_RES67,10,0)</f>
        <v>10</v>
      </c>
      <c r="GV3" s="258" t="str">
        <f>'Copia Provisional'!BR2</f>
        <v/>
      </c>
      <c r="GW3" s="170" t="str">
        <f>IF(GV3="E","E",IF(GV3="P","G","P"))</f>
        <v>P</v>
      </c>
      <c r="GX3" s="179">
        <f t="shared" ref="GX3:GX34" si="19">IF(GV3=_RES68,10,0)</f>
        <v>10</v>
      </c>
      <c r="GY3" s="179" t="str">
        <f>'Copia Provisional'!BS2</f>
        <v/>
      </c>
      <c r="GZ3" s="170" t="str">
        <f>IF(GY3="E","E",IF(GY3="P","G","P"))</f>
        <v>P</v>
      </c>
      <c r="HA3" s="179">
        <f t="shared" ref="HA3:HA34" si="20">IF(GY3=_RES69,10,0)</f>
        <v>10</v>
      </c>
      <c r="HB3" s="262" t="str">
        <f>'Copia Provisional'!BT2</f>
        <v/>
      </c>
      <c r="HC3" s="170" t="str">
        <f>IF(HB3="E","E",IF(HB3="P","G","P"))</f>
        <v>P</v>
      </c>
      <c r="HD3" s="179">
        <f t="shared" ref="HD3:HD34" si="21">IF(HB3=_RES70,10,0)</f>
        <v>10</v>
      </c>
      <c r="HE3" s="179" t="str">
        <f>'Copia Provisional'!BU2</f>
        <v/>
      </c>
      <c r="HF3" s="170" t="str">
        <f>IF(HE3="E","E",IF(HE3="P","G","P"))</f>
        <v>P</v>
      </c>
      <c r="HG3" s="179">
        <f t="shared" ref="HG3:HG34" si="22">IF(HE3=_RES71,10,0)</f>
        <v>10</v>
      </c>
      <c r="HH3" s="262" t="str">
        <f>'Copia Provisional'!BV2</f>
        <v/>
      </c>
      <c r="HI3" s="170" t="str">
        <f>IF(HH3="E","E",IF(HH3="P","G","P"))</f>
        <v>P</v>
      </c>
      <c r="HJ3" s="179">
        <f t="shared" ref="HJ3:HJ34" si="23">IF(HH3=_RES72,10,0)</f>
        <v>10</v>
      </c>
      <c r="HK3" s="178">
        <f t="shared" ref="HK3:HK34" si="24">EJ3+EG3+CH3+CB3+AO3+AL3+EP3+EM3+CT3+CQ3+AU3+AR3+ED3+EA3+CN3+CK3+AX3+AI3+DX3+DU3+CE3+BY3+AF3+AC3+DR3+DO3+BV3+BS3+Z3+Q3+DL3+DI3+BP3+BM3+W3+T3+CZ3+CW3+BJ3+BG3+N3+K3+DF3+DC3+BD3+BA3+H3+E3+ES3+FH3+FE3+FB3+EY3+EV3+FK3+FN3+FQ3+FT3+FW3+FZ3+GC3+GF3+GI3+GL3+GO3+GR3+GU3+GX3+HA3+HD3+HG3+HJ3</f>
        <v>720</v>
      </c>
    </row>
    <row r="4" spans="1:219">
      <c r="A4" s="177">
        <f>Participantes!B3</f>
        <v>2</v>
      </c>
      <c r="B4" s="178" t="str">
        <f>IF(Participantes!C3="","",Participantes!C3)</f>
        <v/>
      </c>
      <c r="C4" s="181">
        <f>'Copia Provisional'!C3</f>
        <v>0</v>
      </c>
      <c r="D4" s="170" t="str">
        <f t="shared" ref="D4:D52" si="25">IF(C4="E","E",IF(C4="P","G","P"))</f>
        <v>P</v>
      </c>
      <c r="E4" s="179">
        <f t="shared" ref="E4:E18" si="26">IF(C4=_RES1,10,0)</f>
        <v>0</v>
      </c>
      <c r="F4" s="182">
        <f>'Copia Provisional'!D3</f>
        <v>0</v>
      </c>
      <c r="G4" s="170" t="str">
        <f t="shared" ref="G4:G52" si="27">IF(F4="E","E",IF(F4="P","G","P"))</f>
        <v>P</v>
      </c>
      <c r="H4" s="179">
        <f t="shared" ref="H4:H18" si="28">IF(F4=_RES2,10,0)</f>
        <v>0</v>
      </c>
      <c r="I4" s="181">
        <f>'Copia Provisional'!E3</f>
        <v>0</v>
      </c>
      <c r="J4" s="170" t="str">
        <f t="shared" ref="J4:J52" si="29">IF(I4="E","E",IF(I4="P","G","P"))</f>
        <v>P</v>
      </c>
      <c r="K4" s="179">
        <f t="shared" ref="K4:K18" si="30">IF(I4=_RES3,10,0)</f>
        <v>0</v>
      </c>
      <c r="L4" s="182">
        <f>'Copia Provisional'!F3</f>
        <v>0</v>
      </c>
      <c r="M4" s="170" t="str">
        <f t="shared" ref="M4:M52" si="31">IF(L4="E","E",IF(L4="P","G","P"))</f>
        <v>P</v>
      </c>
      <c r="N4" s="179">
        <f t="shared" ref="N4:N18" si="32">IF(L4=_RES4,10,0)</f>
        <v>0</v>
      </c>
      <c r="O4" s="181">
        <f>'Copia Provisional'!G3</f>
        <v>0</v>
      </c>
      <c r="P4" s="170" t="str">
        <f t="shared" ref="P4:P52" si="33">IF(O4="E","E",IF(O4="P","G","P"))</f>
        <v>P</v>
      </c>
      <c r="Q4" s="179">
        <f t="shared" ref="Q4:Q18" si="34">IF(O4=_RES5,10,0)</f>
        <v>0</v>
      </c>
      <c r="R4" s="182">
        <f>'Copia Provisional'!H3</f>
        <v>0</v>
      </c>
      <c r="S4" s="170" t="str">
        <f t="shared" ref="S4:S52" si="35">IF(R4="E","E",IF(R4="P","G","P"))</f>
        <v>P</v>
      </c>
      <c r="T4" s="179">
        <f t="shared" ref="T4:T18" si="36">IF(R4=_RES6,10,0)</f>
        <v>0</v>
      </c>
      <c r="U4" s="181">
        <f>'Copia Provisional'!I3</f>
        <v>0</v>
      </c>
      <c r="V4" s="170" t="str">
        <f t="shared" ref="V4:V52" si="37">IF(U4="E","E",IF(U4="P","G","P"))</f>
        <v>P</v>
      </c>
      <c r="W4" s="179">
        <f t="shared" ref="W4:W18" si="38">IF(U4=_RES7,10,0)</f>
        <v>0</v>
      </c>
      <c r="X4" s="182">
        <f>'Copia Provisional'!J3</f>
        <v>0</v>
      </c>
      <c r="Y4" s="170" t="str">
        <f t="shared" ref="Y4:Y52" si="39">IF(X4="E","E",IF(X4="P","G","P"))</f>
        <v>P</v>
      </c>
      <c r="Z4" s="179">
        <f t="shared" ref="Z4:Z18" si="40">IF(X4=_RES8,10,0)</f>
        <v>0</v>
      </c>
      <c r="AA4" s="181">
        <f>'Copia Provisional'!K3</f>
        <v>0</v>
      </c>
      <c r="AB4" s="170" t="str">
        <f t="shared" ref="AB4:AB52" si="41">IF(AA4="E","E",IF(AA4="P","G","P"))</f>
        <v>P</v>
      </c>
      <c r="AC4" s="179">
        <f t="shared" ref="AC4:AC18" si="42">IF(AA4=_RES9,10,0)</f>
        <v>0</v>
      </c>
      <c r="AD4" s="182">
        <f>'Copia Provisional'!L3</f>
        <v>0</v>
      </c>
      <c r="AE4" s="170" t="str">
        <f t="shared" ref="AE4:AE52" si="43">IF(AD4="E","E",IF(AD4="P","G","P"))</f>
        <v>P</v>
      </c>
      <c r="AF4" s="179">
        <f t="shared" ref="AF4:AF18" si="44">IF(AD4=_RES10,10,0)</f>
        <v>0</v>
      </c>
      <c r="AG4" s="181">
        <f>'Copia Provisional'!M3</f>
        <v>0</v>
      </c>
      <c r="AH4" s="170" t="str">
        <f t="shared" ref="AH4:AH52" si="45">IF(AG4="E","E",IF(AG4="P","G","P"))</f>
        <v>P</v>
      </c>
      <c r="AI4" s="179">
        <f t="shared" ref="AI4:AI18" si="46">IF(AG4=_RES11,10,0)</f>
        <v>0</v>
      </c>
      <c r="AJ4" s="182">
        <f>'Copia Provisional'!N3</f>
        <v>0</v>
      </c>
      <c r="AK4" s="170" t="str">
        <f t="shared" ref="AK4:AK52" si="47">IF(AJ4="E","E",IF(AJ4="P","G","P"))</f>
        <v>P</v>
      </c>
      <c r="AL4" s="179">
        <f t="shared" ref="AL4:AL18" si="48">IF(AJ4=_RES12,10,0)</f>
        <v>0</v>
      </c>
      <c r="AM4" s="181">
        <f>'Copia Provisional'!O3</f>
        <v>0</v>
      </c>
      <c r="AN4" s="170" t="str">
        <f t="shared" ref="AN4:AN52" si="49">IF(AM4="E","E",IF(AM4="P","G","P"))</f>
        <v>P</v>
      </c>
      <c r="AO4" s="179">
        <f t="shared" ref="AO4:AO18" si="50">IF(AM4=_RES13,10,0)</f>
        <v>0</v>
      </c>
      <c r="AP4" s="182">
        <f>'Copia Provisional'!P3</f>
        <v>0</v>
      </c>
      <c r="AQ4" s="170" t="str">
        <f t="shared" ref="AQ4:AQ52" si="51">IF(AP4="E","E",IF(AP4="P","G","P"))</f>
        <v>P</v>
      </c>
      <c r="AR4" s="179">
        <f t="shared" ref="AR4:AR18" si="52">IF(AP4=_RES14,10,0)</f>
        <v>0</v>
      </c>
      <c r="AS4" s="181">
        <f>'Copia Provisional'!Q3</f>
        <v>0</v>
      </c>
      <c r="AT4" s="170" t="str">
        <f t="shared" ref="AT4:AT52" si="53">IF(AS4="E","E",IF(AS4="P","G","P"))</f>
        <v>P</v>
      </c>
      <c r="AU4" s="179">
        <f t="shared" ref="AU4:AU18" si="54">IF(AS4=_RES15,10,0)</f>
        <v>0</v>
      </c>
      <c r="AV4" s="182">
        <f>'Copia Provisional'!R3</f>
        <v>0</v>
      </c>
      <c r="AW4" s="170" t="str">
        <f t="shared" ref="AW4:AW52" si="55">IF(AV4="E","E",IF(AV4="P","G","P"))</f>
        <v>P</v>
      </c>
      <c r="AX4" s="179">
        <f t="shared" ref="AX4:AX18" si="56">IF(AV4=_RES16,10,0)</f>
        <v>0</v>
      </c>
      <c r="AY4" s="181">
        <f>'Copia Provisional'!S3</f>
        <v>0</v>
      </c>
      <c r="AZ4" s="170" t="str">
        <f t="shared" ref="AZ4:AZ52" si="57">IF(AY4="E","E",IF(AY4="P","G","P"))</f>
        <v>P</v>
      </c>
      <c r="BA4" s="179">
        <f t="shared" ref="BA4:BA18" si="58">IF(AY4=_RES17,10,0)</f>
        <v>0</v>
      </c>
      <c r="BB4" s="182">
        <f>'Copia Provisional'!T3</f>
        <v>0</v>
      </c>
      <c r="BC4" s="170" t="str">
        <f t="shared" ref="BC4:BC52" si="59">IF(BB4="E","E",IF(BB4="P","G","P"))</f>
        <v>P</v>
      </c>
      <c r="BD4" s="179">
        <f t="shared" ref="BD4:BD18" si="60">IF(BB4=_RES18,10,0)</f>
        <v>0</v>
      </c>
      <c r="BE4" s="181">
        <f>'Copia Provisional'!U3</f>
        <v>0</v>
      </c>
      <c r="BF4" s="170" t="str">
        <f t="shared" ref="BF4:BF52" si="61">IF(BE4="E","E",IF(BE4="P","G","P"))</f>
        <v>P</v>
      </c>
      <c r="BG4" s="179">
        <f t="shared" ref="BG4:BG18" si="62">IF(BE4=_RES19,10,0)</f>
        <v>0</v>
      </c>
      <c r="BH4" s="182">
        <f>'Copia Provisional'!V3</f>
        <v>0</v>
      </c>
      <c r="BI4" s="170" t="str">
        <f t="shared" ref="BI4:BI52" si="63">IF(BH4="E","E",IF(BH4="P","G","P"))</f>
        <v>P</v>
      </c>
      <c r="BJ4" s="179">
        <f t="shared" ref="BJ4:BJ18" si="64">IF(BH4=_RES20,10,0)</f>
        <v>0</v>
      </c>
      <c r="BK4" s="181">
        <f>'Copia Provisional'!W3</f>
        <v>0</v>
      </c>
      <c r="BL4" s="170" t="str">
        <f t="shared" ref="BL4:BL52" si="65">IF(BK4="E","E",IF(BK4="P","G","P"))</f>
        <v>P</v>
      </c>
      <c r="BM4" s="179">
        <f t="shared" ref="BM4:BM18" si="66">IF(BK4=_RES21,10,0)</f>
        <v>0</v>
      </c>
      <c r="BN4" s="182">
        <f>'Copia Provisional'!X3</f>
        <v>0</v>
      </c>
      <c r="BO4" s="170" t="str">
        <f t="shared" ref="BO4:BO52" si="67">IF(BN4="E","E",IF(BN4="P","G","P"))</f>
        <v>P</v>
      </c>
      <c r="BP4" s="179">
        <f t="shared" ref="BP4:BP18" si="68">IF(BN4=_RES22,10,0)</f>
        <v>0</v>
      </c>
      <c r="BQ4" s="181">
        <f>'Copia Provisional'!Y3</f>
        <v>0</v>
      </c>
      <c r="BR4" s="170" t="str">
        <f t="shared" ref="BR4:BR52" si="69">IF(BQ4="E","E",IF(BQ4="P","G","P"))</f>
        <v>P</v>
      </c>
      <c r="BS4" s="179">
        <f t="shared" ref="BS4:BS18" si="70">IF(BQ4=_RES23,10,0)</f>
        <v>0</v>
      </c>
      <c r="BT4" s="182">
        <f>'Copia Provisional'!Z3</f>
        <v>0</v>
      </c>
      <c r="BU4" s="170" t="str">
        <f t="shared" ref="BU4:BU52" si="71">IF(BT4="E","E",IF(BT4="P","G","P"))</f>
        <v>P</v>
      </c>
      <c r="BV4" s="179">
        <f t="shared" ref="BV4:BV18" si="72">IF(BT4=_RES24,10,0)</f>
        <v>0</v>
      </c>
      <c r="BW4" s="181">
        <f>'Copia Provisional'!AA3</f>
        <v>0</v>
      </c>
      <c r="BX4" s="170" t="str">
        <f t="shared" ref="BX4:BX52" si="73">IF(BW4="E","E",IF(BW4="P","G","P"))</f>
        <v>P</v>
      </c>
      <c r="BY4" s="179">
        <f t="shared" ref="BY4:BY18" si="74">IF(BW4=_RES25,10,0)</f>
        <v>0</v>
      </c>
      <c r="BZ4" s="182">
        <f>'Copia Provisional'!AB3</f>
        <v>0</v>
      </c>
      <c r="CA4" s="170" t="str">
        <f t="shared" ref="CA4:CA52" si="75">IF(BZ4="E","E",IF(BZ4="P","G","P"))</f>
        <v>P</v>
      </c>
      <c r="CB4" s="179">
        <f t="shared" ref="CB4:CB18" si="76">IF(BZ4=_RES26,10,0)</f>
        <v>0</v>
      </c>
      <c r="CC4" s="181">
        <f>'Copia Provisional'!AC3</f>
        <v>0</v>
      </c>
      <c r="CD4" s="170" t="str">
        <f t="shared" ref="CD4:CD52" si="77">IF(CC4="E","E",IF(CC4="P","G","P"))</f>
        <v>P</v>
      </c>
      <c r="CE4" s="179">
        <f t="shared" ref="CE4:CE18" si="78">IF(CC4=_RES27,10,0)</f>
        <v>0</v>
      </c>
      <c r="CF4" s="182">
        <f>'Copia Provisional'!AD3</f>
        <v>0</v>
      </c>
      <c r="CG4" s="170" t="str">
        <f t="shared" ref="CG4:CG52" si="79">IF(CF4="E","E",IF(CF4="P","G","P"))</f>
        <v>P</v>
      </c>
      <c r="CH4" s="179">
        <f t="shared" ref="CH4:CH18" si="80">IF(CF4=_RES28,10,0)</f>
        <v>0</v>
      </c>
      <c r="CI4" s="181">
        <f>'Copia Provisional'!AE3</f>
        <v>0</v>
      </c>
      <c r="CJ4" s="170" t="str">
        <f t="shared" ref="CJ4:CJ52" si="81">IF(CI4="E","E",IF(CI4="P","G","P"))</f>
        <v>P</v>
      </c>
      <c r="CK4" s="179">
        <f t="shared" ref="CK4:CK18" si="82">IF(CI4=_RES29,10,0)</f>
        <v>0</v>
      </c>
      <c r="CL4" s="182">
        <f>'Copia Provisional'!AF3</f>
        <v>0</v>
      </c>
      <c r="CM4" s="170" t="str">
        <f t="shared" ref="CM4:CM52" si="83">IF(CL4="E","E",IF(CL4="P","G","P"))</f>
        <v>P</v>
      </c>
      <c r="CN4" s="179">
        <f t="shared" ref="CN4:CN18" si="84">IF(CL4=_RES30,10,0)</f>
        <v>0</v>
      </c>
      <c r="CO4" s="181">
        <f>'Copia Provisional'!AG3</f>
        <v>0</v>
      </c>
      <c r="CP4" s="170" t="str">
        <f t="shared" ref="CP4:CP52" si="85">IF(CO4="E","E",IF(CO4="P","G","P"))</f>
        <v>P</v>
      </c>
      <c r="CQ4" s="179">
        <f t="shared" ref="CQ4:CQ18" si="86">IF(CO4=_RES31,10,0)</f>
        <v>0</v>
      </c>
      <c r="CR4" s="182">
        <f>'Copia Provisional'!AH3</f>
        <v>0</v>
      </c>
      <c r="CS4" s="170" t="str">
        <f t="shared" ref="CS4:CS52" si="87">IF(CR4="E","E",IF(CR4="P","G","P"))</f>
        <v>P</v>
      </c>
      <c r="CT4" s="179">
        <f t="shared" ref="CT4:CT18" si="88">IF(CR4=_RES32,10,0)</f>
        <v>0</v>
      </c>
      <c r="CU4" s="181">
        <f>'Copia Provisional'!AI3</f>
        <v>0</v>
      </c>
      <c r="CV4" s="170" t="str">
        <f t="shared" ref="CV4:CV52" si="89">IF(CU4="E","E",IF(CU4="P","G","P"))</f>
        <v>P</v>
      </c>
      <c r="CW4" s="179">
        <f t="shared" ref="CW4:CW18" si="90">IF(CU4=_RES33,10,0)</f>
        <v>0</v>
      </c>
      <c r="CX4" s="182">
        <f>'Copia Provisional'!AJ3</f>
        <v>0</v>
      </c>
      <c r="CY4" s="170" t="str">
        <f t="shared" ref="CY4:CY52" si="91">IF(CX4="E","E",IF(CX4="P","G","P"))</f>
        <v>P</v>
      </c>
      <c r="CZ4" s="179">
        <f t="shared" ref="CZ4:CZ18" si="92">IF(CX4=_RES34,10,0)</f>
        <v>0</v>
      </c>
      <c r="DA4" s="181">
        <f>'Copia Provisional'!AK3</f>
        <v>0</v>
      </c>
      <c r="DB4" s="170" t="str">
        <f t="shared" ref="DB4:DB52" si="93">IF(DA4="E","E",IF(DA4="P","G","P"))</f>
        <v>P</v>
      </c>
      <c r="DC4" s="179">
        <f t="shared" ref="DC4:DC18" si="94">IF(DA4=_RES35,10,0)</f>
        <v>0</v>
      </c>
      <c r="DD4" s="182">
        <f>'Copia Provisional'!AL3</f>
        <v>0</v>
      </c>
      <c r="DE4" s="170" t="str">
        <f t="shared" ref="DE4:DE52" si="95">IF(DD4="E","E",IF(DD4="P","G","P"))</f>
        <v>P</v>
      </c>
      <c r="DF4" s="179">
        <f t="shared" ref="DF4:DF18" si="96">IF(DD4=_RES36,10,0)</f>
        <v>0</v>
      </c>
      <c r="DG4" s="181">
        <f>'Copia Provisional'!AM3</f>
        <v>0</v>
      </c>
      <c r="DH4" s="170" t="str">
        <f t="shared" ref="DH4:DH52" si="97">IF(DG4="E","E",IF(DG4="P","G","P"))</f>
        <v>P</v>
      </c>
      <c r="DI4" s="179">
        <f t="shared" ref="DI4:DI18" si="98">IF(DG4=_RES37,10,0)</f>
        <v>0</v>
      </c>
      <c r="DJ4" s="182">
        <f>'Copia Provisional'!AN3</f>
        <v>0</v>
      </c>
      <c r="DK4" s="170" t="str">
        <f t="shared" ref="DK4:DK52" si="99">IF(DJ4="E","E",IF(DJ4="P","G","P"))</f>
        <v>P</v>
      </c>
      <c r="DL4" s="179">
        <f t="shared" ref="DL4:DL18" si="100">IF(DJ4=_RES38,10,0)</f>
        <v>0</v>
      </c>
      <c r="DM4" s="181">
        <f>'Copia Provisional'!AO3</f>
        <v>0</v>
      </c>
      <c r="DN4" s="170" t="str">
        <f t="shared" ref="DN4:DN52" si="101">IF(DM4="E","E",IF(DM4="P","G","P"))</f>
        <v>P</v>
      </c>
      <c r="DO4" s="179">
        <f t="shared" ref="DO4:DO18" si="102">IF(DM4=_RES39,10,0)</f>
        <v>0</v>
      </c>
      <c r="DP4" s="182">
        <f>'Copia Provisional'!AP3</f>
        <v>0</v>
      </c>
      <c r="DQ4" s="170" t="str">
        <f t="shared" ref="DQ4:DQ52" si="103">IF(DP4="E","E",IF(DP4="P","G","P"))</f>
        <v>P</v>
      </c>
      <c r="DR4" s="179">
        <f t="shared" ref="DR4:DR18" si="104">IF(DP4=_RES40,10,0)</f>
        <v>0</v>
      </c>
      <c r="DS4" s="181">
        <f>'Copia Provisional'!AQ3</f>
        <v>0</v>
      </c>
      <c r="DT4" s="170" t="str">
        <f t="shared" ref="DT4:DT52" si="105">IF(DS4="E","E",IF(DS4="P","G","P"))</f>
        <v>P</v>
      </c>
      <c r="DU4" s="179">
        <f t="shared" ref="DU4:DU18" si="106">IF(DS4=_RES41,10,0)</f>
        <v>0</v>
      </c>
      <c r="DV4" s="182">
        <f>'Copia Provisional'!AR3</f>
        <v>0</v>
      </c>
      <c r="DW4" s="170" t="str">
        <f t="shared" ref="DW4:DW52" si="107">IF(DV4="E","E",IF(DV4="P","G","P"))</f>
        <v>P</v>
      </c>
      <c r="DX4" s="179">
        <f t="shared" ref="DX4:DX18" si="108">IF(DV4=_RES42,10,0)</f>
        <v>0</v>
      </c>
      <c r="DY4" s="181">
        <f>'Copia Provisional'!AS3</f>
        <v>0</v>
      </c>
      <c r="DZ4" s="170" t="str">
        <f t="shared" ref="DZ4:DZ52" si="109">IF(DY4="E","E",IF(DY4="P","G","P"))</f>
        <v>P</v>
      </c>
      <c r="EA4" s="179">
        <f t="shared" ref="EA4:EA18" si="110">IF(DY4=_RES43,10,0)</f>
        <v>0</v>
      </c>
      <c r="EB4" s="182">
        <f>'Copia Provisional'!AT3</f>
        <v>0</v>
      </c>
      <c r="EC4" s="170" t="str">
        <f t="shared" ref="EC4:EC52" si="111">IF(EB4="E","E",IF(EB4="P","G","P"))</f>
        <v>P</v>
      </c>
      <c r="ED4" s="179">
        <f t="shared" ref="ED4:ED18" si="112">IF(EB4=_RES44,10,0)</f>
        <v>0</v>
      </c>
      <c r="EE4" s="181">
        <f>'Copia Provisional'!AU3</f>
        <v>0</v>
      </c>
      <c r="EF4" s="170" t="str">
        <f t="shared" ref="EF4:EF52" si="113">IF(EE4="E","E",IF(EE4="P","G","P"))</f>
        <v>P</v>
      </c>
      <c r="EG4" s="179">
        <f t="shared" ref="EG4:EG18" si="114">IF(EE4=_RES45,10,0)</f>
        <v>0</v>
      </c>
      <c r="EH4" s="182">
        <f>'Copia Provisional'!AV3</f>
        <v>0</v>
      </c>
      <c r="EI4" s="170" t="str">
        <f t="shared" ref="EI4:EI52" si="115">IF(EH4="E","E",IF(EH4="P","G","P"))</f>
        <v>P</v>
      </c>
      <c r="EJ4" s="180">
        <f t="shared" ref="EJ4:EJ18" si="116">IF(EH4=_RES46,10,0)</f>
        <v>0</v>
      </c>
      <c r="EK4" s="181">
        <f>'Copia Provisional'!AW3</f>
        <v>0</v>
      </c>
      <c r="EL4" s="170" t="str">
        <f t="shared" ref="EL4:EL52" si="117">IF(EK4="E","E",IF(EK4="P","G","P"))</f>
        <v>P</v>
      </c>
      <c r="EM4" s="179">
        <f t="shared" ref="EM4:EM18" si="118">IF(EK4=_RES47,10,0)</f>
        <v>0</v>
      </c>
      <c r="EN4" s="182">
        <f>'Copia Provisional'!AX3</f>
        <v>0</v>
      </c>
      <c r="EO4" s="170" t="str">
        <f t="shared" ref="EO4:EO52" si="119">IF(EN4="E","E",IF(EN4="P","G","P"))</f>
        <v>P</v>
      </c>
      <c r="EP4" s="179">
        <f t="shared" si="0"/>
        <v>0</v>
      </c>
      <c r="EQ4" s="258">
        <f>'Copia Provisional'!AY3</f>
        <v>0</v>
      </c>
      <c r="ER4" s="170" t="str">
        <f t="shared" ref="ER4:ER52" si="120">IF(EQ4="E","E",IF(EQ4="P","G","P"))</f>
        <v>P</v>
      </c>
      <c r="ES4" s="179">
        <f t="shared" si="1"/>
        <v>0</v>
      </c>
      <c r="ET4" s="179">
        <f>'Copia Provisional'!AZ3</f>
        <v>0</v>
      </c>
      <c r="EU4" s="170" t="str">
        <f t="shared" ref="EU4:EU52" si="121">IF(ET4="E","E",IF(ET4="P","G","P"))</f>
        <v>P</v>
      </c>
      <c r="EV4" s="179">
        <f t="shared" si="2"/>
        <v>0</v>
      </c>
      <c r="EW4" s="262">
        <f>'Copia Provisional'!BA3</f>
        <v>0</v>
      </c>
      <c r="EX4" s="170" t="str">
        <f t="shared" ref="EX4:EX52" si="122">IF(EW4="E","E",IF(EW4="P","G","P"))</f>
        <v>P</v>
      </c>
      <c r="EY4" s="179">
        <f t="shared" si="3"/>
        <v>0</v>
      </c>
      <c r="EZ4" s="179">
        <f>'Copia Provisional'!BB3</f>
        <v>0</v>
      </c>
      <c r="FA4" s="170" t="str">
        <f t="shared" ref="FA4:FA52" si="123">IF(EZ4="E","E",IF(EZ4="P","G","P"))</f>
        <v>P</v>
      </c>
      <c r="FB4" s="179">
        <f t="shared" si="4"/>
        <v>0</v>
      </c>
      <c r="FC4" s="262">
        <f>'Copia Provisional'!BC3</f>
        <v>0</v>
      </c>
      <c r="FD4" s="170" t="str">
        <f t="shared" ref="FD4:FD52" si="124">IF(FC4="E","E",IF(FC4="P","G","P"))</f>
        <v>P</v>
      </c>
      <c r="FE4" s="179">
        <f t="shared" si="5"/>
        <v>0</v>
      </c>
      <c r="FF4" s="182">
        <f>'Copia Provisional'!BD3</f>
        <v>0</v>
      </c>
      <c r="FG4" s="170" t="str">
        <f t="shared" ref="FG4:FG52" si="125">IF(FF4="E","E",IF(FF4="P","G","P"))</f>
        <v>P</v>
      </c>
      <c r="FH4" s="182">
        <f t="shared" ref="FH4:FH35" si="126">IF(FF4=_RES49,10,0)</f>
        <v>0</v>
      </c>
      <c r="FI4" s="258">
        <f>'Copia Provisional'!BE3</f>
        <v>0</v>
      </c>
      <c r="FJ4" s="170" t="str">
        <f t="shared" ref="FJ4:FJ52" si="127">IF(FI4="E","E",IF(FI4="P","G","P"))</f>
        <v>P</v>
      </c>
      <c r="FK4" s="179">
        <f t="shared" si="6"/>
        <v>0</v>
      </c>
      <c r="FL4" s="179">
        <f>'Copia Provisional'!BF3</f>
        <v>0</v>
      </c>
      <c r="FM4" s="170" t="str">
        <f t="shared" ref="FM4:FM52" si="128">IF(FL4="E","E",IF(FL4="P","G","P"))</f>
        <v>P</v>
      </c>
      <c r="FN4" s="179">
        <f t="shared" si="7"/>
        <v>0</v>
      </c>
      <c r="FO4" s="262">
        <f>'Copia Provisional'!BG3</f>
        <v>0</v>
      </c>
      <c r="FP4" s="170" t="str">
        <f t="shared" ref="FP4:FP52" si="129">IF(FO4="E","E",IF(FO4="P","G","P"))</f>
        <v>P</v>
      </c>
      <c r="FQ4" s="179">
        <f t="shared" si="8"/>
        <v>0</v>
      </c>
      <c r="FR4" s="179">
        <f>'Copia Provisional'!BH3</f>
        <v>0</v>
      </c>
      <c r="FS4" s="170" t="str">
        <f t="shared" ref="FS4:FS52" si="130">IF(FR4="E","E",IF(FR4="P","G","P"))</f>
        <v>P</v>
      </c>
      <c r="FT4" s="179">
        <f t="shared" si="9"/>
        <v>0</v>
      </c>
      <c r="FU4" s="262">
        <f>'Copia Provisional'!BI3</f>
        <v>0</v>
      </c>
      <c r="FV4" s="170" t="str">
        <f t="shared" ref="FV4:FV52" si="131">IF(FU4="E","E",IF(FU4="P","G","P"))</f>
        <v>P</v>
      </c>
      <c r="FW4" s="179">
        <f t="shared" si="10"/>
        <v>0</v>
      </c>
      <c r="FX4" s="182">
        <f>'Copia Provisional'!BJ3</f>
        <v>0</v>
      </c>
      <c r="FY4" s="170" t="str">
        <f t="shared" ref="FY4:FY52" si="132">IF(FX4="E","E",IF(FX4="P","G","P"))</f>
        <v>P</v>
      </c>
      <c r="FZ4" s="179">
        <f t="shared" si="11"/>
        <v>0</v>
      </c>
      <c r="GA4" s="258">
        <f>'Copia Provisional'!BK3</f>
        <v>0</v>
      </c>
      <c r="GB4" s="170" t="str">
        <f t="shared" ref="GB4:GB52" si="133">IF(GA4="E","E",IF(GA4="P","G","P"))</f>
        <v>P</v>
      </c>
      <c r="GC4" s="179">
        <f t="shared" si="12"/>
        <v>0</v>
      </c>
      <c r="GD4" s="179">
        <f>'Copia Provisional'!BL3</f>
        <v>0</v>
      </c>
      <c r="GE4" s="170" t="str">
        <f t="shared" ref="GE4:GE52" si="134">IF(GD4="E","E",IF(GD4="P","G","P"))</f>
        <v>P</v>
      </c>
      <c r="GF4" s="179">
        <f t="shared" si="13"/>
        <v>0</v>
      </c>
      <c r="GG4" s="262">
        <f>'Copia Provisional'!BM3</f>
        <v>0</v>
      </c>
      <c r="GH4" s="170" t="str">
        <f t="shared" ref="GH4:GH52" si="135">IF(GG4="E","E",IF(GG4="P","G","P"))</f>
        <v>P</v>
      </c>
      <c r="GI4" s="179">
        <f t="shared" si="14"/>
        <v>0</v>
      </c>
      <c r="GJ4" s="179">
        <f>'Copia Provisional'!BN3</f>
        <v>0</v>
      </c>
      <c r="GK4" s="170" t="str">
        <f t="shared" ref="GK4:GK52" si="136">IF(GJ4="E","E",IF(GJ4="P","G","P"))</f>
        <v>P</v>
      </c>
      <c r="GL4" s="179">
        <f t="shared" si="15"/>
        <v>0</v>
      </c>
      <c r="GM4" s="262">
        <f>'Copia Provisional'!BO3</f>
        <v>0</v>
      </c>
      <c r="GN4" s="170" t="str">
        <f t="shared" ref="GN4:GN52" si="137">IF(GM4="E","E",IF(GM4="P","G","P"))</f>
        <v>P</v>
      </c>
      <c r="GO4" s="179">
        <f t="shared" si="16"/>
        <v>0</v>
      </c>
      <c r="GP4" s="182">
        <f>'Copia Provisional'!BP3</f>
        <v>0</v>
      </c>
      <c r="GQ4" s="170" t="str">
        <f t="shared" ref="GQ4:GQ52" si="138">IF(GP4="E","E",IF(GP4="P","G","P"))</f>
        <v>P</v>
      </c>
      <c r="GR4" s="179">
        <f t="shared" si="17"/>
        <v>0</v>
      </c>
      <c r="GS4" s="182">
        <f>'Copia Provisional'!BQ3</f>
        <v>0</v>
      </c>
      <c r="GT4" s="170" t="str">
        <f t="shared" ref="GT4:GT52" si="139">IF(GS4="E","E",IF(GS4="P","G","P"))</f>
        <v>P</v>
      </c>
      <c r="GU4" s="179">
        <f t="shared" si="18"/>
        <v>0</v>
      </c>
      <c r="GV4" s="258">
        <f>'Copia Provisional'!BR3</f>
        <v>0</v>
      </c>
      <c r="GW4" s="170" t="str">
        <f t="shared" ref="GW4:GW52" si="140">IF(GV4="E","E",IF(GV4="P","G","P"))</f>
        <v>P</v>
      </c>
      <c r="GX4" s="179">
        <f t="shared" si="19"/>
        <v>0</v>
      </c>
      <c r="GY4" s="179">
        <f>'Copia Provisional'!BS3</f>
        <v>0</v>
      </c>
      <c r="GZ4" s="170" t="str">
        <f t="shared" ref="GZ4:GZ52" si="141">IF(GY4="E","E",IF(GY4="P","G","P"))</f>
        <v>P</v>
      </c>
      <c r="HA4" s="179">
        <f t="shared" si="20"/>
        <v>0</v>
      </c>
      <c r="HB4" s="262">
        <f>'Copia Provisional'!BT3</f>
        <v>0</v>
      </c>
      <c r="HC4" s="170" t="str">
        <f t="shared" ref="HC4:HC52" si="142">IF(HB4="E","E",IF(HB4="P","G","P"))</f>
        <v>P</v>
      </c>
      <c r="HD4" s="179">
        <f t="shared" si="21"/>
        <v>0</v>
      </c>
      <c r="HE4" s="179">
        <f>'Copia Provisional'!BU3</f>
        <v>0</v>
      </c>
      <c r="HF4" s="170" t="str">
        <f t="shared" ref="HF4:HF52" si="143">IF(HE4="E","E",IF(HE4="P","G","P"))</f>
        <v>P</v>
      </c>
      <c r="HG4" s="179">
        <f t="shared" si="22"/>
        <v>0</v>
      </c>
      <c r="HH4" s="262">
        <f>'Copia Provisional'!BV3</f>
        <v>0</v>
      </c>
      <c r="HI4" s="170" t="str">
        <f t="shared" ref="HI4:HI52" si="144">IF(HH4="E","E",IF(HH4="P","G","P"))</f>
        <v>P</v>
      </c>
      <c r="HJ4" s="179">
        <f t="shared" si="23"/>
        <v>0</v>
      </c>
      <c r="HK4" s="178">
        <f t="shared" si="24"/>
        <v>0</v>
      </c>
    </row>
    <row r="5" spans="1:219">
      <c r="A5" s="177">
        <f>Participantes!B4</f>
        <v>3</v>
      </c>
      <c r="B5" s="178" t="str">
        <f>IF(Participantes!C4="","",Participantes!C4)</f>
        <v/>
      </c>
      <c r="C5" s="181">
        <f>'Copia Provisional'!C4</f>
        <v>0</v>
      </c>
      <c r="D5" s="170" t="str">
        <f t="shared" si="25"/>
        <v>P</v>
      </c>
      <c r="E5" s="179">
        <f t="shared" si="26"/>
        <v>0</v>
      </c>
      <c r="F5" s="182">
        <f>'Copia Provisional'!D4</f>
        <v>0</v>
      </c>
      <c r="G5" s="170" t="str">
        <f t="shared" si="27"/>
        <v>P</v>
      </c>
      <c r="H5" s="179">
        <f t="shared" si="28"/>
        <v>0</v>
      </c>
      <c r="I5" s="181">
        <f>'Copia Provisional'!E4</f>
        <v>0</v>
      </c>
      <c r="J5" s="170" t="str">
        <f t="shared" si="29"/>
        <v>P</v>
      </c>
      <c r="K5" s="179">
        <f t="shared" si="30"/>
        <v>0</v>
      </c>
      <c r="L5" s="182">
        <f>'Copia Provisional'!F4</f>
        <v>0</v>
      </c>
      <c r="M5" s="170" t="str">
        <f t="shared" si="31"/>
        <v>P</v>
      </c>
      <c r="N5" s="179">
        <f t="shared" si="32"/>
        <v>0</v>
      </c>
      <c r="O5" s="181">
        <f>'Copia Provisional'!G4</f>
        <v>0</v>
      </c>
      <c r="P5" s="170" t="str">
        <f t="shared" si="33"/>
        <v>P</v>
      </c>
      <c r="Q5" s="179">
        <f t="shared" si="34"/>
        <v>0</v>
      </c>
      <c r="R5" s="182">
        <f>'Copia Provisional'!H4</f>
        <v>0</v>
      </c>
      <c r="S5" s="170" t="str">
        <f t="shared" si="35"/>
        <v>P</v>
      </c>
      <c r="T5" s="179">
        <f t="shared" si="36"/>
        <v>0</v>
      </c>
      <c r="U5" s="181">
        <f>'Copia Provisional'!I4</f>
        <v>0</v>
      </c>
      <c r="V5" s="170" t="str">
        <f t="shared" si="37"/>
        <v>P</v>
      </c>
      <c r="W5" s="179">
        <f t="shared" si="38"/>
        <v>0</v>
      </c>
      <c r="X5" s="182">
        <f>'Copia Provisional'!J4</f>
        <v>0</v>
      </c>
      <c r="Y5" s="170" t="str">
        <f t="shared" si="39"/>
        <v>P</v>
      </c>
      <c r="Z5" s="179">
        <f t="shared" si="40"/>
        <v>0</v>
      </c>
      <c r="AA5" s="181">
        <f>'Copia Provisional'!K4</f>
        <v>0</v>
      </c>
      <c r="AB5" s="170" t="str">
        <f t="shared" si="41"/>
        <v>P</v>
      </c>
      <c r="AC5" s="179">
        <f t="shared" si="42"/>
        <v>0</v>
      </c>
      <c r="AD5" s="182">
        <f>'Copia Provisional'!L4</f>
        <v>0</v>
      </c>
      <c r="AE5" s="170" t="str">
        <f t="shared" si="43"/>
        <v>P</v>
      </c>
      <c r="AF5" s="179">
        <f t="shared" si="44"/>
        <v>0</v>
      </c>
      <c r="AG5" s="181">
        <f>'Copia Provisional'!M4</f>
        <v>0</v>
      </c>
      <c r="AH5" s="170" t="str">
        <f t="shared" si="45"/>
        <v>P</v>
      </c>
      <c r="AI5" s="179">
        <f t="shared" si="46"/>
        <v>0</v>
      </c>
      <c r="AJ5" s="182">
        <f>'Copia Provisional'!N4</f>
        <v>0</v>
      </c>
      <c r="AK5" s="170" t="str">
        <f t="shared" si="47"/>
        <v>P</v>
      </c>
      <c r="AL5" s="179">
        <f t="shared" si="48"/>
        <v>0</v>
      </c>
      <c r="AM5" s="181">
        <f>'Copia Provisional'!O4</f>
        <v>0</v>
      </c>
      <c r="AN5" s="170" t="str">
        <f t="shared" si="49"/>
        <v>P</v>
      </c>
      <c r="AO5" s="179">
        <f t="shared" si="50"/>
        <v>0</v>
      </c>
      <c r="AP5" s="182">
        <f>'Copia Provisional'!P4</f>
        <v>0</v>
      </c>
      <c r="AQ5" s="170" t="str">
        <f t="shared" si="51"/>
        <v>P</v>
      </c>
      <c r="AR5" s="179">
        <f t="shared" si="52"/>
        <v>0</v>
      </c>
      <c r="AS5" s="181">
        <f>'Copia Provisional'!Q4</f>
        <v>0</v>
      </c>
      <c r="AT5" s="170" t="str">
        <f t="shared" si="53"/>
        <v>P</v>
      </c>
      <c r="AU5" s="179">
        <f t="shared" si="54"/>
        <v>0</v>
      </c>
      <c r="AV5" s="182">
        <f>'Copia Provisional'!R4</f>
        <v>0</v>
      </c>
      <c r="AW5" s="170" t="str">
        <f t="shared" si="55"/>
        <v>P</v>
      </c>
      <c r="AX5" s="179">
        <f t="shared" si="56"/>
        <v>0</v>
      </c>
      <c r="AY5" s="181">
        <f>'Copia Provisional'!S4</f>
        <v>0</v>
      </c>
      <c r="AZ5" s="170" t="str">
        <f t="shared" si="57"/>
        <v>P</v>
      </c>
      <c r="BA5" s="179">
        <f t="shared" si="58"/>
        <v>0</v>
      </c>
      <c r="BB5" s="182">
        <f>'Copia Provisional'!T4</f>
        <v>0</v>
      </c>
      <c r="BC5" s="170" t="str">
        <f t="shared" si="59"/>
        <v>P</v>
      </c>
      <c r="BD5" s="179">
        <f t="shared" si="60"/>
        <v>0</v>
      </c>
      <c r="BE5" s="181">
        <f>'Copia Provisional'!U4</f>
        <v>0</v>
      </c>
      <c r="BF5" s="170" t="str">
        <f t="shared" si="61"/>
        <v>P</v>
      </c>
      <c r="BG5" s="179">
        <f t="shared" si="62"/>
        <v>0</v>
      </c>
      <c r="BH5" s="182">
        <f>'Copia Provisional'!V4</f>
        <v>0</v>
      </c>
      <c r="BI5" s="170" t="str">
        <f t="shared" si="63"/>
        <v>P</v>
      </c>
      <c r="BJ5" s="179">
        <f t="shared" si="64"/>
        <v>0</v>
      </c>
      <c r="BK5" s="181">
        <f>'Copia Provisional'!W4</f>
        <v>0</v>
      </c>
      <c r="BL5" s="170" t="str">
        <f t="shared" si="65"/>
        <v>P</v>
      </c>
      <c r="BM5" s="179">
        <f t="shared" si="66"/>
        <v>0</v>
      </c>
      <c r="BN5" s="182">
        <f>'Copia Provisional'!X4</f>
        <v>0</v>
      </c>
      <c r="BO5" s="170" t="str">
        <f t="shared" si="67"/>
        <v>P</v>
      </c>
      <c r="BP5" s="179">
        <f t="shared" si="68"/>
        <v>0</v>
      </c>
      <c r="BQ5" s="181">
        <f>'Copia Provisional'!Y4</f>
        <v>0</v>
      </c>
      <c r="BR5" s="170" t="str">
        <f t="shared" si="69"/>
        <v>P</v>
      </c>
      <c r="BS5" s="179">
        <f t="shared" si="70"/>
        <v>0</v>
      </c>
      <c r="BT5" s="182">
        <f>'Copia Provisional'!Z4</f>
        <v>0</v>
      </c>
      <c r="BU5" s="170" t="str">
        <f t="shared" si="71"/>
        <v>P</v>
      </c>
      <c r="BV5" s="179">
        <f t="shared" si="72"/>
        <v>0</v>
      </c>
      <c r="BW5" s="181">
        <f>'Copia Provisional'!AA4</f>
        <v>0</v>
      </c>
      <c r="BX5" s="170" t="str">
        <f t="shared" si="73"/>
        <v>P</v>
      </c>
      <c r="BY5" s="179">
        <f t="shared" si="74"/>
        <v>0</v>
      </c>
      <c r="BZ5" s="182">
        <f>'Copia Provisional'!AB4</f>
        <v>0</v>
      </c>
      <c r="CA5" s="170" t="str">
        <f t="shared" si="75"/>
        <v>P</v>
      </c>
      <c r="CB5" s="179">
        <f t="shared" si="76"/>
        <v>0</v>
      </c>
      <c r="CC5" s="181">
        <f>'Copia Provisional'!AC4</f>
        <v>0</v>
      </c>
      <c r="CD5" s="170" t="str">
        <f t="shared" si="77"/>
        <v>P</v>
      </c>
      <c r="CE5" s="179">
        <f t="shared" si="78"/>
        <v>0</v>
      </c>
      <c r="CF5" s="182">
        <f>'Copia Provisional'!AD4</f>
        <v>0</v>
      </c>
      <c r="CG5" s="170" t="str">
        <f t="shared" si="79"/>
        <v>P</v>
      </c>
      <c r="CH5" s="179">
        <f t="shared" si="80"/>
        <v>0</v>
      </c>
      <c r="CI5" s="181">
        <f>'Copia Provisional'!AE4</f>
        <v>0</v>
      </c>
      <c r="CJ5" s="170" t="str">
        <f t="shared" si="81"/>
        <v>P</v>
      </c>
      <c r="CK5" s="179">
        <f t="shared" si="82"/>
        <v>0</v>
      </c>
      <c r="CL5" s="182">
        <f>'Copia Provisional'!AF4</f>
        <v>0</v>
      </c>
      <c r="CM5" s="170" t="str">
        <f t="shared" si="83"/>
        <v>P</v>
      </c>
      <c r="CN5" s="179">
        <f t="shared" si="84"/>
        <v>0</v>
      </c>
      <c r="CO5" s="181">
        <f>'Copia Provisional'!AG4</f>
        <v>0</v>
      </c>
      <c r="CP5" s="170" t="str">
        <f t="shared" si="85"/>
        <v>P</v>
      </c>
      <c r="CQ5" s="179">
        <f t="shared" si="86"/>
        <v>0</v>
      </c>
      <c r="CR5" s="182">
        <f>'Copia Provisional'!AH4</f>
        <v>0</v>
      </c>
      <c r="CS5" s="170" t="str">
        <f t="shared" si="87"/>
        <v>P</v>
      </c>
      <c r="CT5" s="179">
        <f t="shared" si="88"/>
        <v>0</v>
      </c>
      <c r="CU5" s="181">
        <f>'Copia Provisional'!AI4</f>
        <v>0</v>
      </c>
      <c r="CV5" s="170" t="str">
        <f t="shared" si="89"/>
        <v>P</v>
      </c>
      <c r="CW5" s="179">
        <f t="shared" si="90"/>
        <v>0</v>
      </c>
      <c r="CX5" s="182">
        <f>'Copia Provisional'!AJ4</f>
        <v>0</v>
      </c>
      <c r="CY5" s="170" t="str">
        <f t="shared" si="91"/>
        <v>P</v>
      </c>
      <c r="CZ5" s="179">
        <f t="shared" si="92"/>
        <v>0</v>
      </c>
      <c r="DA5" s="181">
        <f>'Copia Provisional'!AK4</f>
        <v>0</v>
      </c>
      <c r="DB5" s="170" t="str">
        <f t="shared" si="93"/>
        <v>P</v>
      </c>
      <c r="DC5" s="179">
        <f t="shared" si="94"/>
        <v>0</v>
      </c>
      <c r="DD5" s="182">
        <f>'Copia Provisional'!AL4</f>
        <v>0</v>
      </c>
      <c r="DE5" s="170" t="str">
        <f t="shared" si="95"/>
        <v>P</v>
      </c>
      <c r="DF5" s="179">
        <f t="shared" si="96"/>
        <v>0</v>
      </c>
      <c r="DG5" s="181">
        <f>'Copia Provisional'!AM4</f>
        <v>0</v>
      </c>
      <c r="DH5" s="170" t="str">
        <f t="shared" si="97"/>
        <v>P</v>
      </c>
      <c r="DI5" s="179">
        <f t="shared" si="98"/>
        <v>0</v>
      </c>
      <c r="DJ5" s="182">
        <f>'Copia Provisional'!AN4</f>
        <v>0</v>
      </c>
      <c r="DK5" s="170" t="str">
        <f t="shared" si="99"/>
        <v>P</v>
      </c>
      <c r="DL5" s="179">
        <f t="shared" si="100"/>
        <v>0</v>
      </c>
      <c r="DM5" s="181">
        <f>'Copia Provisional'!AO4</f>
        <v>0</v>
      </c>
      <c r="DN5" s="170" t="str">
        <f t="shared" si="101"/>
        <v>P</v>
      </c>
      <c r="DO5" s="179">
        <f t="shared" si="102"/>
        <v>0</v>
      </c>
      <c r="DP5" s="182">
        <f>'Copia Provisional'!AP4</f>
        <v>0</v>
      </c>
      <c r="DQ5" s="170" t="str">
        <f t="shared" si="103"/>
        <v>P</v>
      </c>
      <c r="DR5" s="179">
        <f t="shared" si="104"/>
        <v>0</v>
      </c>
      <c r="DS5" s="181">
        <f>'Copia Provisional'!AQ4</f>
        <v>0</v>
      </c>
      <c r="DT5" s="170" t="str">
        <f t="shared" si="105"/>
        <v>P</v>
      </c>
      <c r="DU5" s="179">
        <f t="shared" si="106"/>
        <v>0</v>
      </c>
      <c r="DV5" s="182">
        <f>'Copia Provisional'!AR4</f>
        <v>0</v>
      </c>
      <c r="DW5" s="170" t="str">
        <f t="shared" si="107"/>
        <v>P</v>
      </c>
      <c r="DX5" s="179">
        <f t="shared" si="108"/>
        <v>0</v>
      </c>
      <c r="DY5" s="181">
        <f>'Copia Provisional'!AS4</f>
        <v>0</v>
      </c>
      <c r="DZ5" s="170" t="str">
        <f t="shared" si="109"/>
        <v>P</v>
      </c>
      <c r="EA5" s="179">
        <f t="shared" si="110"/>
        <v>0</v>
      </c>
      <c r="EB5" s="182">
        <f>'Copia Provisional'!AT4</f>
        <v>0</v>
      </c>
      <c r="EC5" s="170" t="str">
        <f t="shared" si="111"/>
        <v>P</v>
      </c>
      <c r="ED5" s="179">
        <f t="shared" si="112"/>
        <v>0</v>
      </c>
      <c r="EE5" s="181">
        <f>'Copia Provisional'!AU4</f>
        <v>0</v>
      </c>
      <c r="EF5" s="170" t="str">
        <f t="shared" si="113"/>
        <v>P</v>
      </c>
      <c r="EG5" s="179">
        <f t="shared" si="114"/>
        <v>0</v>
      </c>
      <c r="EH5" s="182">
        <f>'Copia Provisional'!AV4</f>
        <v>0</v>
      </c>
      <c r="EI5" s="170" t="str">
        <f t="shared" si="115"/>
        <v>P</v>
      </c>
      <c r="EJ5" s="180">
        <f t="shared" si="116"/>
        <v>0</v>
      </c>
      <c r="EK5" s="181">
        <f>'Copia Provisional'!AW4</f>
        <v>0</v>
      </c>
      <c r="EL5" s="170" t="str">
        <f t="shared" si="117"/>
        <v>P</v>
      </c>
      <c r="EM5" s="179">
        <f t="shared" si="118"/>
        <v>0</v>
      </c>
      <c r="EN5" s="182">
        <f>'Copia Provisional'!AX4</f>
        <v>0</v>
      </c>
      <c r="EO5" s="170" t="str">
        <f t="shared" si="119"/>
        <v>P</v>
      </c>
      <c r="EP5" s="179">
        <f t="shared" si="0"/>
        <v>0</v>
      </c>
      <c r="EQ5" s="258">
        <f>'Copia Provisional'!AY4</f>
        <v>0</v>
      </c>
      <c r="ER5" s="170" t="str">
        <f t="shared" si="120"/>
        <v>P</v>
      </c>
      <c r="ES5" s="179">
        <f t="shared" si="1"/>
        <v>0</v>
      </c>
      <c r="ET5" s="179">
        <f>'Copia Provisional'!AZ4</f>
        <v>0</v>
      </c>
      <c r="EU5" s="170" t="str">
        <f t="shared" si="121"/>
        <v>P</v>
      </c>
      <c r="EV5" s="179">
        <f t="shared" si="2"/>
        <v>0</v>
      </c>
      <c r="EW5" s="262">
        <f>'Copia Provisional'!BA4</f>
        <v>0</v>
      </c>
      <c r="EX5" s="170" t="str">
        <f t="shared" si="122"/>
        <v>P</v>
      </c>
      <c r="EY5" s="179">
        <f t="shared" si="3"/>
        <v>0</v>
      </c>
      <c r="EZ5" s="179">
        <f>'Copia Provisional'!BB4</f>
        <v>0</v>
      </c>
      <c r="FA5" s="170" t="str">
        <f t="shared" si="123"/>
        <v>P</v>
      </c>
      <c r="FB5" s="179">
        <f t="shared" si="4"/>
        <v>0</v>
      </c>
      <c r="FC5" s="262">
        <f>'Copia Provisional'!BC4</f>
        <v>0</v>
      </c>
      <c r="FD5" s="170" t="str">
        <f t="shared" si="124"/>
        <v>P</v>
      </c>
      <c r="FE5" s="179">
        <f t="shared" si="5"/>
        <v>0</v>
      </c>
      <c r="FF5" s="182">
        <f>'Copia Provisional'!BD4</f>
        <v>0</v>
      </c>
      <c r="FG5" s="170" t="str">
        <f t="shared" si="125"/>
        <v>P</v>
      </c>
      <c r="FH5" s="182">
        <f t="shared" si="126"/>
        <v>0</v>
      </c>
      <c r="FI5" s="258">
        <f>'Copia Provisional'!BE4</f>
        <v>0</v>
      </c>
      <c r="FJ5" s="170" t="str">
        <f t="shared" si="127"/>
        <v>P</v>
      </c>
      <c r="FK5" s="179">
        <f t="shared" si="6"/>
        <v>0</v>
      </c>
      <c r="FL5" s="179">
        <f>'Copia Provisional'!BF4</f>
        <v>0</v>
      </c>
      <c r="FM5" s="170" t="str">
        <f t="shared" si="128"/>
        <v>P</v>
      </c>
      <c r="FN5" s="179">
        <f t="shared" si="7"/>
        <v>0</v>
      </c>
      <c r="FO5" s="262">
        <f>'Copia Provisional'!BG4</f>
        <v>0</v>
      </c>
      <c r="FP5" s="170" t="str">
        <f t="shared" si="129"/>
        <v>P</v>
      </c>
      <c r="FQ5" s="179">
        <f t="shared" si="8"/>
        <v>0</v>
      </c>
      <c r="FR5" s="179">
        <f>'Copia Provisional'!BH4</f>
        <v>0</v>
      </c>
      <c r="FS5" s="170" t="str">
        <f t="shared" si="130"/>
        <v>P</v>
      </c>
      <c r="FT5" s="179">
        <f t="shared" si="9"/>
        <v>0</v>
      </c>
      <c r="FU5" s="262">
        <f>'Copia Provisional'!BI4</f>
        <v>0</v>
      </c>
      <c r="FV5" s="170" t="str">
        <f t="shared" si="131"/>
        <v>P</v>
      </c>
      <c r="FW5" s="179">
        <f t="shared" si="10"/>
        <v>0</v>
      </c>
      <c r="FX5" s="182">
        <f>'Copia Provisional'!BJ4</f>
        <v>0</v>
      </c>
      <c r="FY5" s="170" t="str">
        <f t="shared" si="132"/>
        <v>P</v>
      </c>
      <c r="FZ5" s="179">
        <f t="shared" si="11"/>
        <v>0</v>
      </c>
      <c r="GA5" s="258">
        <f>'Copia Provisional'!BK4</f>
        <v>0</v>
      </c>
      <c r="GB5" s="170" t="str">
        <f t="shared" si="133"/>
        <v>P</v>
      </c>
      <c r="GC5" s="179">
        <f t="shared" si="12"/>
        <v>0</v>
      </c>
      <c r="GD5" s="179">
        <f>'Copia Provisional'!BL4</f>
        <v>0</v>
      </c>
      <c r="GE5" s="170" t="str">
        <f t="shared" si="134"/>
        <v>P</v>
      </c>
      <c r="GF5" s="179">
        <f t="shared" si="13"/>
        <v>0</v>
      </c>
      <c r="GG5" s="262">
        <f>'Copia Provisional'!BM4</f>
        <v>0</v>
      </c>
      <c r="GH5" s="170" t="str">
        <f t="shared" si="135"/>
        <v>P</v>
      </c>
      <c r="GI5" s="179">
        <f t="shared" si="14"/>
        <v>0</v>
      </c>
      <c r="GJ5" s="179">
        <f>'Copia Provisional'!BN4</f>
        <v>0</v>
      </c>
      <c r="GK5" s="170" t="str">
        <f t="shared" si="136"/>
        <v>P</v>
      </c>
      <c r="GL5" s="179">
        <f t="shared" si="15"/>
        <v>0</v>
      </c>
      <c r="GM5" s="262">
        <f>'Copia Provisional'!BO4</f>
        <v>0</v>
      </c>
      <c r="GN5" s="170" t="str">
        <f t="shared" si="137"/>
        <v>P</v>
      </c>
      <c r="GO5" s="179">
        <f t="shared" si="16"/>
        <v>0</v>
      </c>
      <c r="GP5" s="182">
        <f>'Copia Provisional'!BP4</f>
        <v>0</v>
      </c>
      <c r="GQ5" s="170" t="str">
        <f t="shared" si="138"/>
        <v>P</v>
      </c>
      <c r="GR5" s="179">
        <f t="shared" si="17"/>
        <v>0</v>
      </c>
      <c r="GS5" s="182">
        <f>'Copia Provisional'!BQ4</f>
        <v>0</v>
      </c>
      <c r="GT5" s="170" t="str">
        <f t="shared" si="139"/>
        <v>P</v>
      </c>
      <c r="GU5" s="179">
        <f t="shared" si="18"/>
        <v>0</v>
      </c>
      <c r="GV5" s="258">
        <f>'Copia Provisional'!BR4</f>
        <v>0</v>
      </c>
      <c r="GW5" s="170" t="str">
        <f t="shared" si="140"/>
        <v>P</v>
      </c>
      <c r="GX5" s="179">
        <f t="shared" si="19"/>
        <v>0</v>
      </c>
      <c r="GY5" s="179">
        <f>'Copia Provisional'!BS4</f>
        <v>0</v>
      </c>
      <c r="GZ5" s="170" t="str">
        <f t="shared" si="141"/>
        <v>P</v>
      </c>
      <c r="HA5" s="179">
        <f t="shared" si="20"/>
        <v>0</v>
      </c>
      <c r="HB5" s="262">
        <f>'Copia Provisional'!BT4</f>
        <v>0</v>
      </c>
      <c r="HC5" s="170" t="str">
        <f t="shared" si="142"/>
        <v>P</v>
      </c>
      <c r="HD5" s="179">
        <f t="shared" si="21"/>
        <v>0</v>
      </c>
      <c r="HE5" s="179">
        <f>'Copia Provisional'!BU4</f>
        <v>0</v>
      </c>
      <c r="HF5" s="170" t="str">
        <f t="shared" si="143"/>
        <v>P</v>
      </c>
      <c r="HG5" s="179">
        <f t="shared" si="22"/>
        <v>0</v>
      </c>
      <c r="HH5" s="262">
        <f>'Copia Provisional'!BV4</f>
        <v>0</v>
      </c>
      <c r="HI5" s="170" t="str">
        <f t="shared" si="144"/>
        <v>P</v>
      </c>
      <c r="HJ5" s="179">
        <f t="shared" si="23"/>
        <v>0</v>
      </c>
      <c r="HK5" s="178">
        <f t="shared" si="24"/>
        <v>0</v>
      </c>
    </row>
    <row r="6" spans="1:219">
      <c r="A6" s="177">
        <f>Participantes!B5</f>
        <v>4</v>
      </c>
      <c r="B6" s="178" t="str">
        <f>IF(Participantes!C5="","",Participantes!C5)</f>
        <v/>
      </c>
      <c r="C6" s="181">
        <f>'Copia Provisional'!C5</f>
        <v>0</v>
      </c>
      <c r="D6" s="170" t="str">
        <f t="shared" si="25"/>
        <v>P</v>
      </c>
      <c r="E6" s="179">
        <f t="shared" si="26"/>
        <v>0</v>
      </c>
      <c r="F6" s="182">
        <f>'Copia Provisional'!D5</f>
        <v>0</v>
      </c>
      <c r="G6" s="170" t="str">
        <f t="shared" si="27"/>
        <v>P</v>
      </c>
      <c r="H6" s="179">
        <f t="shared" si="28"/>
        <v>0</v>
      </c>
      <c r="I6" s="181">
        <f>'Copia Provisional'!E5</f>
        <v>0</v>
      </c>
      <c r="J6" s="170" t="str">
        <f t="shared" si="29"/>
        <v>P</v>
      </c>
      <c r="K6" s="179">
        <f t="shared" si="30"/>
        <v>0</v>
      </c>
      <c r="L6" s="182">
        <f>'Copia Provisional'!F5</f>
        <v>0</v>
      </c>
      <c r="M6" s="170" t="str">
        <f t="shared" si="31"/>
        <v>P</v>
      </c>
      <c r="N6" s="179">
        <f t="shared" si="32"/>
        <v>0</v>
      </c>
      <c r="O6" s="181">
        <f>'Copia Provisional'!G5</f>
        <v>0</v>
      </c>
      <c r="P6" s="170" t="str">
        <f t="shared" si="33"/>
        <v>P</v>
      </c>
      <c r="Q6" s="179">
        <f t="shared" si="34"/>
        <v>0</v>
      </c>
      <c r="R6" s="182">
        <f>'Copia Provisional'!H5</f>
        <v>0</v>
      </c>
      <c r="S6" s="170" t="str">
        <f t="shared" si="35"/>
        <v>P</v>
      </c>
      <c r="T6" s="179">
        <f t="shared" si="36"/>
        <v>0</v>
      </c>
      <c r="U6" s="181">
        <f>'Copia Provisional'!I5</f>
        <v>0</v>
      </c>
      <c r="V6" s="170" t="str">
        <f t="shared" si="37"/>
        <v>P</v>
      </c>
      <c r="W6" s="179">
        <f t="shared" si="38"/>
        <v>0</v>
      </c>
      <c r="X6" s="182">
        <f>'Copia Provisional'!J5</f>
        <v>0</v>
      </c>
      <c r="Y6" s="170" t="str">
        <f t="shared" si="39"/>
        <v>P</v>
      </c>
      <c r="Z6" s="179">
        <f t="shared" si="40"/>
        <v>0</v>
      </c>
      <c r="AA6" s="181">
        <f>'Copia Provisional'!K5</f>
        <v>0</v>
      </c>
      <c r="AB6" s="170" t="str">
        <f t="shared" si="41"/>
        <v>P</v>
      </c>
      <c r="AC6" s="179">
        <f t="shared" si="42"/>
        <v>0</v>
      </c>
      <c r="AD6" s="182">
        <f>'Copia Provisional'!L5</f>
        <v>0</v>
      </c>
      <c r="AE6" s="170" t="str">
        <f t="shared" si="43"/>
        <v>P</v>
      </c>
      <c r="AF6" s="179">
        <f t="shared" si="44"/>
        <v>0</v>
      </c>
      <c r="AG6" s="181">
        <f>'Copia Provisional'!M5</f>
        <v>0</v>
      </c>
      <c r="AH6" s="170" t="str">
        <f t="shared" si="45"/>
        <v>P</v>
      </c>
      <c r="AI6" s="179">
        <f t="shared" si="46"/>
        <v>0</v>
      </c>
      <c r="AJ6" s="182">
        <f>'Copia Provisional'!N5</f>
        <v>0</v>
      </c>
      <c r="AK6" s="170" t="str">
        <f t="shared" si="47"/>
        <v>P</v>
      </c>
      <c r="AL6" s="179">
        <f t="shared" si="48"/>
        <v>0</v>
      </c>
      <c r="AM6" s="181">
        <f>'Copia Provisional'!O5</f>
        <v>0</v>
      </c>
      <c r="AN6" s="170" t="str">
        <f t="shared" si="49"/>
        <v>P</v>
      </c>
      <c r="AO6" s="179">
        <f t="shared" si="50"/>
        <v>0</v>
      </c>
      <c r="AP6" s="182">
        <f>'Copia Provisional'!P5</f>
        <v>0</v>
      </c>
      <c r="AQ6" s="170" t="str">
        <f t="shared" si="51"/>
        <v>P</v>
      </c>
      <c r="AR6" s="179">
        <f t="shared" si="52"/>
        <v>0</v>
      </c>
      <c r="AS6" s="181">
        <f>'Copia Provisional'!Q5</f>
        <v>0</v>
      </c>
      <c r="AT6" s="170" t="str">
        <f t="shared" si="53"/>
        <v>P</v>
      </c>
      <c r="AU6" s="179">
        <f t="shared" si="54"/>
        <v>0</v>
      </c>
      <c r="AV6" s="182">
        <f>'Copia Provisional'!R5</f>
        <v>0</v>
      </c>
      <c r="AW6" s="170" t="str">
        <f t="shared" si="55"/>
        <v>P</v>
      </c>
      <c r="AX6" s="179">
        <f t="shared" si="56"/>
        <v>0</v>
      </c>
      <c r="AY6" s="181">
        <f>'Copia Provisional'!S5</f>
        <v>0</v>
      </c>
      <c r="AZ6" s="170" t="str">
        <f t="shared" si="57"/>
        <v>P</v>
      </c>
      <c r="BA6" s="179">
        <f t="shared" si="58"/>
        <v>0</v>
      </c>
      <c r="BB6" s="182">
        <f>'Copia Provisional'!T5</f>
        <v>0</v>
      </c>
      <c r="BC6" s="170" t="str">
        <f t="shared" si="59"/>
        <v>P</v>
      </c>
      <c r="BD6" s="179">
        <f t="shared" si="60"/>
        <v>0</v>
      </c>
      <c r="BE6" s="181">
        <f>'Copia Provisional'!U5</f>
        <v>0</v>
      </c>
      <c r="BF6" s="170" t="str">
        <f t="shared" si="61"/>
        <v>P</v>
      </c>
      <c r="BG6" s="179">
        <f t="shared" si="62"/>
        <v>0</v>
      </c>
      <c r="BH6" s="182">
        <f>'Copia Provisional'!V5</f>
        <v>0</v>
      </c>
      <c r="BI6" s="170" t="str">
        <f t="shared" si="63"/>
        <v>P</v>
      </c>
      <c r="BJ6" s="179">
        <f t="shared" si="64"/>
        <v>0</v>
      </c>
      <c r="BK6" s="181">
        <f>'Copia Provisional'!W5</f>
        <v>0</v>
      </c>
      <c r="BL6" s="170" t="str">
        <f t="shared" si="65"/>
        <v>P</v>
      </c>
      <c r="BM6" s="179">
        <f t="shared" si="66"/>
        <v>0</v>
      </c>
      <c r="BN6" s="182">
        <f>'Copia Provisional'!X5</f>
        <v>0</v>
      </c>
      <c r="BO6" s="170" t="str">
        <f t="shared" si="67"/>
        <v>P</v>
      </c>
      <c r="BP6" s="179">
        <f t="shared" si="68"/>
        <v>0</v>
      </c>
      <c r="BQ6" s="181">
        <f>'Copia Provisional'!Y5</f>
        <v>0</v>
      </c>
      <c r="BR6" s="170" t="str">
        <f t="shared" si="69"/>
        <v>P</v>
      </c>
      <c r="BS6" s="179">
        <f t="shared" si="70"/>
        <v>0</v>
      </c>
      <c r="BT6" s="182">
        <f>'Copia Provisional'!Z5</f>
        <v>0</v>
      </c>
      <c r="BU6" s="170" t="str">
        <f t="shared" si="71"/>
        <v>P</v>
      </c>
      <c r="BV6" s="179">
        <f t="shared" si="72"/>
        <v>0</v>
      </c>
      <c r="BW6" s="181">
        <f>'Copia Provisional'!AA5</f>
        <v>0</v>
      </c>
      <c r="BX6" s="170" t="str">
        <f t="shared" si="73"/>
        <v>P</v>
      </c>
      <c r="BY6" s="179">
        <f t="shared" si="74"/>
        <v>0</v>
      </c>
      <c r="BZ6" s="182">
        <f>'Copia Provisional'!AB5</f>
        <v>0</v>
      </c>
      <c r="CA6" s="170" t="str">
        <f t="shared" si="75"/>
        <v>P</v>
      </c>
      <c r="CB6" s="179">
        <f t="shared" si="76"/>
        <v>0</v>
      </c>
      <c r="CC6" s="181">
        <f>'Copia Provisional'!AC5</f>
        <v>0</v>
      </c>
      <c r="CD6" s="170" t="str">
        <f t="shared" si="77"/>
        <v>P</v>
      </c>
      <c r="CE6" s="179">
        <f t="shared" si="78"/>
        <v>0</v>
      </c>
      <c r="CF6" s="182">
        <f>'Copia Provisional'!AD5</f>
        <v>0</v>
      </c>
      <c r="CG6" s="170" t="str">
        <f t="shared" si="79"/>
        <v>P</v>
      </c>
      <c r="CH6" s="179">
        <f t="shared" si="80"/>
        <v>0</v>
      </c>
      <c r="CI6" s="181">
        <f>'Copia Provisional'!AE5</f>
        <v>0</v>
      </c>
      <c r="CJ6" s="170" t="str">
        <f t="shared" si="81"/>
        <v>P</v>
      </c>
      <c r="CK6" s="179">
        <f t="shared" si="82"/>
        <v>0</v>
      </c>
      <c r="CL6" s="182">
        <f>'Copia Provisional'!AF5</f>
        <v>0</v>
      </c>
      <c r="CM6" s="170" t="str">
        <f t="shared" si="83"/>
        <v>P</v>
      </c>
      <c r="CN6" s="179">
        <f t="shared" si="84"/>
        <v>0</v>
      </c>
      <c r="CO6" s="181">
        <f>'Copia Provisional'!AG5</f>
        <v>0</v>
      </c>
      <c r="CP6" s="170" t="str">
        <f t="shared" si="85"/>
        <v>P</v>
      </c>
      <c r="CQ6" s="179">
        <f t="shared" si="86"/>
        <v>0</v>
      </c>
      <c r="CR6" s="182">
        <f>'Copia Provisional'!AH5</f>
        <v>0</v>
      </c>
      <c r="CS6" s="170" t="str">
        <f t="shared" si="87"/>
        <v>P</v>
      </c>
      <c r="CT6" s="179">
        <f t="shared" si="88"/>
        <v>0</v>
      </c>
      <c r="CU6" s="181">
        <f>'Copia Provisional'!AI5</f>
        <v>0</v>
      </c>
      <c r="CV6" s="170" t="str">
        <f t="shared" si="89"/>
        <v>P</v>
      </c>
      <c r="CW6" s="179">
        <f t="shared" si="90"/>
        <v>0</v>
      </c>
      <c r="CX6" s="182">
        <f>'Copia Provisional'!AJ5</f>
        <v>0</v>
      </c>
      <c r="CY6" s="170" t="str">
        <f t="shared" si="91"/>
        <v>P</v>
      </c>
      <c r="CZ6" s="179">
        <f t="shared" si="92"/>
        <v>0</v>
      </c>
      <c r="DA6" s="181">
        <f>'Copia Provisional'!AK5</f>
        <v>0</v>
      </c>
      <c r="DB6" s="170" t="str">
        <f t="shared" si="93"/>
        <v>P</v>
      </c>
      <c r="DC6" s="179">
        <f t="shared" si="94"/>
        <v>0</v>
      </c>
      <c r="DD6" s="182">
        <f>'Copia Provisional'!AL5</f>
        <v>0</v>
      </c>
      <c r="DE6" s="170" t="str">
        <f t="shared" si="95"/>
        <v>P</v>
      </c>
      <c r="DF6" s="179">
        <f t="shared" si="96"/>
        <v>0</v>
      </c>
      <c r="DG6" s="181">
        <f>'Copia Provisional'!AM5</f>
        <v>0</v>
      </c>
      <c r="DH6" s="170" t="str">
        <f t="shared" si="97"/>
        <v>P</v>
      </c>
      <c r="DI6" s="179">
        <f t="shared" si="98"/>
        <v>0</v>
      </c>
      <c r="DJ6" s="182">
        <f>'Copia Provisional'!AN5</f>
        <v>0</v>
      </c>
      <c r="DK6" s="170" t="str">
        <f t="shared" si="99"/>
        <v>P</v>
      </c>
      <c r="DL6" s="179">
        <f t="shared" si="100"/>
        <v>0</v>
      </c>
      <c r="DM6" s="181">
        <f>'Copia Provisional'!AO5</f>
        <v>0</v>
      </c>
      <c r="DN6" s="170" t="str">
        <f t="shared" si="101"/>
        <v>P</v>
      </c>
      <c r="DO6" s="179">
        <f t="shared" si="102"/>
        <v>0</v>
      </c>
      <c r="DP6" s="182">
        <f>'Copia Provisional'!AP5</f>
        <v>0</v>
      </c>
      <c r="DQ6" s="170" t="str">
        <f t="shared" si="103"/>
        <v>P</v>
      </c>
      <c r="DR6" s="179">
        <f t="shared" si="104"/>
        <v>0</v>
      </c>
      <c r="DS6" s="181">
        <f>'Copia Provisional'!AQ5</f>
        <v>0</v>
      </c>
      <c r="DT6" s="170" t="str">
        <f t="shared" si="105"/>
        <v>P</v>
      </c>
      <c r="DU6" s="179">
        <f t="shared" si="106"/>
        <v>0</v>
      </c>
      <c r="DV6" s="182">
        <f>'Copia Provisional'!AR5</f>
        <v>0</v>
      </c>
      <c r="DW6" s="170" t="str">
        <f t="shared" si="107"/>
        <v>P</v>
      </c>
      <c r="DX6" s="179">
        <f t="shared" si="108"/>
        <v>0</v>
      </c>
      <c r="DY6" s="181">
        <f>'Copia Provisional'!AS5</f>
        <v>0</v>
      </c>
      <c r="DZ6" s="170" t="str">
        <f t="shared" si="109"/>
        <v>P</v>
      </c>
      <c r="EA6" s="179">
        <f t="shared" si="110"/>
        <v>0</v>
      </c>
      <c r="EB6" s="182">
        <f>'Copia Provisional'!AT5</f>
        <v>0</v>
      </c>
      <c r="EC6" s="170" t="str">
        <f t="shared" si="111"/>
        <v>P</v>
      </c>
      <c r="ED6" s="179">
        <f t="shared" si="112"/>
        <v>0</v>
      </c>
      <c r="EE6" s="181">
        <f>'Copia Provisional'!AU5</f>
        <v>0</v>
      </c>
      <c r="EF6" s="170" t="str">
        <f t="shared" si="113"/>
        <v>P</v>
      </c>
      <c r="EG6" s="179">
        <f t="shared" si="114"/>
        <v>0</v>
      </c>
      <c r="EH6" s="182">
        <f>'Copia Provisional'!AV5</f>
        <v>0</v>
      </c>
      <c r="EI6" s="170" t="str">
        <f t="shared" si="115"/>
        <v>P</v>
      </c>
      <c r="EJ6" s="180">
        <f t="shared" si="116"/>
        <v>0</v>
      </c>
      <c r="EK6" s="181">
        <f>'Copia Provisional'!AW5</f>
        <v>0</v>
      </c>
      <c r="EL6" s="170" t="str">
        <f t="shared" si="117"/>
        <v>P</v>
      </c>
      <c r="EM6" s="179">
        <f t="shared" si="118"/>
        <v>0</v>
      </c>
      <c r="EN6" s="182">
        <f>'Copia Provisional'!AX5</f>
        <v>0</v>
      </c>
      <c r="EO6" s="170" t="str">
        <f t="shared" si="119"/>
        <v>P</v>
      </c>
      <c r="EP6" s="179">
        <f t="shared" si="0"/>
        <v>0</v>
      </c>
      <c r="EQ6" s="258">
        <f>'Copia Provisional'!AY5</f>
        <v>0</v>
      </c>
      <c r="ER6" s="170" t="str">
        <f t="shared" si="120"/>
        <v>P</v>
      </c>
      <c r="ES6" s="179">
        <f t="shared" si="1"/>
        <v>0</v>
      </c>
      <c r="ET6" s="179">
        <f>'Copia Provisional'!AZ5</f>
        <v>0</v>
      </c>
      <c r="EU6" s="170" t="str">
        <f t="shared" si="121"/>
        <v>P</v>
      </c>
      <c r="EV6" s="179">
        <f t="shared" si="2"/>
        <v>0</v>
      </c>
      <c r="EW6" s="262">
        <f>'Copia Provisional'!BA5</f>
        <v>0</v>
      </c>
      <c r="EX6" s="170" t="str">
        <f t="shared" si="122"/>
        <v>P</v>
      </c>
      <c r="EY6" s="179">
        <f t="shared" si="3"/>
        <v>0</v>
      </c>
      <c r="EZ6" s="179">
        <f>'Copia Provisional'!BB5</f>
        <v>0</v>
      </c>
      <c r="FA6" s="170" t="str">
        <f t="shared" si="123"/>
        <v>P</v>
      </c>
      <c r="FB6" s="179">
        <f t="shared" si="4"/>
        <v>0</v>
      </c>
      <c r="FC6" s="262">
        <f>'Copia Provisional'!BC5</f>
        <v>0</v>
      </c>
      <c r="FD6" s="170" t="str">
        <f t="shared" si="124"/>
        <v>P</v>
      </c>
      <c r="FE6" s="179">
        <f t="shared" si="5"/>
        <v>0</v>
      </c>
      <c r="FF6" s="182">
        <f>'Copia Provisional'!BD5</f>
        <v>0</v>
      </c>
      <c r="FG6" s="170" t="str">
        <f t="shared" si="125"/>
        <v>P</v>
      </c>
      <c r="FH6" s="182">
        <f t="shared" si="126"/>
        <v>0</v>
      </c>
      <c r="FI6" s="258">
        <f>'Copia Provisional'!BE5</f>
        <v>0</v>
      </c>
      <c r="FJ6" s="170" t="str">
        <f t="shared" si="127"/>
        <v>P</v>
      </c>
      <c r="FK6" s="179">
        <f t="shared" si="6"/>
        <v>0</v>
      </c>
      <c r="FL6" s="179">
        <f>'Copia Provisional'!BF5</f>
        <v>0</v>
      </c>
      <c r="FM6" s="170" t="str">
        <f t="shared" si="128"/>
        <v>P</v>
      </c>
      <c r="FN6" s="179">
        <f t="shared" si="7"/>
        <v>0</v>
      </c>
      <c r="FO6" s="262">
        <f>'Copia Provisional'!BG5</f>
        <v>0</v>
      </c>
      <c r="FP6" s="170" t="str">
        <f t="shared" si="129"/>
        <v>P</v>
      </c>
      <c r="FQ6" s="179">
        <f t="shared" si="8"/>
        <v>0</v>
      </c>
      <c r="FR6" s="179">
        <f>'Copia Provisional'!BH5</f>
        <v>0</v>
      </c>
      <c r="FS6" s="170" t="str">
        <f t="shared" si="130"/>
        <v>P</v>
      </c>
      <c r="FT6" s="179">
        <f t="shared" si="9"/>
        <v>0</v>
      </c>
      <c r="FU6" s="262">
        <f>'Copia Provisional'!BI5</f>
        <v>0</v>
      </c>
      <c r="FV6" s="170" t="str">
        <f t="shared" si="131"/>
        <v>P</v>
      </c>
      <c r="FW6" s="179">
        <f t="shared" si="10"/>
        <v>0</v>
      </c>
      <c r="FX6" s="182">
        <f>'Copia Provisional'!BJ5</f>
        <v>0</v>
      </c>
      <c r="FY6" s="170" t="str">
        <f t="shared" si="132"/>
        <v>P</v>
      </c>
      <c r="FZ6" s="179">
        <f t="shared" si="11"/>
        <v>0</v>
      </c>
      <c r="GA6" s="258">
        <f>'Copia Provisional'!BK5</f>
        <v>0</v>
      </c>
      <c r="GB6" s="170" t="str">
        <f t="shared" si="133"/>
        <v>P</v>
      </c>
      <c r="GC6" s="179">
        <f t="shared" si="12"/>
        <v>0</v>
      </c>
      <c r="GD6" s="179">
        <f>'Copia Provisional'!BL5</f>
        <v>0</v>
      </c>
      <c r="GE6" s="170" t="str">
        <f t="shared" si="134"/>
        <v>P</v>
      </c>
      <c r="GF6" s="179">
        <f t="shared" si="13"/>
        <v>0</v>
      </c>
      <c r="GG6" s="262">
        <f>'Copia Provisional'!BM5</f>
        <v>0</v>
      </c>
      <c r="GH6" s="170" t="str">
        <f t="shared" si="135"/>
        <v>P</v>
      </c>
      <c r="GI6" s="179">
        <f t="shared" si="14"/>
        <v>0</v>
      </c>
      <c r="GJ6" s="179">
        <f>'Copia Provisional'!BN5</f>
        <v>0</v>
      </c>
      <c r="GK6" s="170" t="str">
        <f t="shared" si="136"/>
        <v>P</v>
      </c>
      <c r="GL6" s="179">
        <f t="shared" si="15"/>
        <v>0</v>
      </c>
      <c r="GM6" s="262">
        <f>'Copia Provisional'!BO5</f>
        <v>0</v>
      </c>
      <c r="GN6" s="170" t="str">
        <f t="shared" si="137"/>
        <v>P</v>
      </c>
      <c r="GO6" s="179">
        <f t="shared" si="16"/>
        <v>0</v>
      </c>
      <c r="GP6" s="182">
        <f>'Copia Provisional'!BP5</f>
        <v>0</v>
      </c>
      <c r="GQ6" s="170" t="str">
        <f t="shared" si="138"/>
        <v>P</v>
      </c>
      <c r="GR6" s="179">
        <f t="shared" si="17"/>
        <v>0</v>
      </c>
      <c r="GS6" s="182">
        <f>'Copia Provisional'!BQ5</f>
        <v>0</v>
      </c>
      <c r="GT6" s="170" t="str">
        <f t="shared" si="139"/>
        <v>P</v>
      </c>
      <c r="GU6" s="179">
        <f t="shared" si="18"/>
        <v>0</v>
      </c>
      <c r="GV6" s="258">
        <f>'Copia Provisional'!BR5</f>
        <v>0</v>
      </c>
      <c r="GW6" s="170" t="str">
        <f t="shared" si="140"/>
        <v>P</v>
      </c>
      <c r="GX6" s="179">
        <f t="shared" si="19"/>
        <v>0</v>
      </c>
      <c r="GY6" s="179">
        <f>'Copia Provisional'!BS5</f>
        <v>0</v>
      </c>
      <c r="GZ6" s="170" t="str">
        <f t="shared" si="141"/>
        <v>P</v>
      </c>
      <c r="HA6" s="179">
        <f t="shared" si="20"/>
        <v>0</v>
      </c>
      <c r="HB6" s="262">
        <f>'Copia Provisional'!BT5</f>
        <v>0</v>
      </c>
      <c r="HC6" s="170" t="str">
        <f t="shared" si="142"/>
        <v>P</v>
      </c>
      <c r="HD6" s="179">
        <f t="shared" si="21"/>
        <v>0</v>
      </c>
      <c r="HE6" s="179">
        <f>'Copia Provisional'!BU5</f>
        <v>0</v>
      </c>
      <c r="HF6" s="170" t="str">
        <f t="shared" si="143"/>
        <v>P</v>
      </c>
      <c r="HG6" s="179">
        <f t="shared" si="22"/>
        <v>0</v>
      </c>
      <c r="HH6" s="262">
        <f>'Copia Provisional'!BV5</f>
        <v>0</v>
      </c>
      <c r="HI6" s="170" t="str">
        <f t="shared" si="144"/>
        <v>P</v>
      </c>
      <c r="HJ6" s="179">
        <f t="shared" si="23"/>
        <v>0</v>
      </c>
      <c r="HK6" s="178">
        <f t="shared" si="24"/>
        <v>0</v>
      </c>
    </row>
    <row r="7" spans="1:219">
      <c r="A7" s="177">
        <f>Participantes!B6</f>
        <v>5</v>
      </c>
      <c r="B7" s="178" t="str">
        <f>IF(Participantes!C6="","",Participantes!C6)</f>
        <v/>
      </c>
      <c r="C7" s="181">
        <f>'Copia Provisional'!C6</f>
        <v>0</v>
      </c>
      <c r="D7" s="170" t="str">
        <f t="shared" si="25"/>
        <v>P</v>
      </c>
      <c r="E7" s="179">
        <f t="shared" si="26"/>
        <v>0</v>
      </c>
      <c r="F7" s="182">
        <f>'Copia Provisional'!D6</f>
        <v>0</v>
      </c>
      <c r="G7" s="170" t="str">
        <f t="shared" si="27"/>
        <v>P</v>
      </c>
      <c r="H7" s="179">
        <f t="shared" si="28"/>
        <v>0</v>
      </c>
      <c r="I7" s="181">
        <f>'Copia Provisional'!E6</f>
        <v>0</v>
      </c>
      <c r="J7" s="170" t="str">
        <f t="shared" si="29"/>
        <v>P</v>
      </c>
      <c r="K7" s="179">
        <f t="shared" si="30"/>
        <v>0</v>
      </c>
      <c r="L7" s="182">
        <f>'Copia Provisional'!F6</f>
        <v>0</v>
      </c>
      <c r="M7" s="170" t="str">
        <f t="shared" si="31"/>
        <v>P</v>
      </c>
      <c r="N7" s="179">
        <f t="shared" si="32"/>
        <v>0</v>
      </c>
      <c r="O7" s="181">
        <f>'Copia Provisional'!G6</f>
        <v>0</v>
      </c>
      <c r="P7" s="170" t="str">
        <f t="shared" si="33"/>
        <v>P</v>
      </c>
      <c r="Q7" s="179">
        <f t="shared" si="34"/>
        <v>0</v>
      </c>
      <c r="R7" s="182">
        <f>'Copia Provisional'!H6</f>
        <v>0</v>
      </c>
      <c r="S7" s="170" t="str">
        <f t="shared" si="35"/>
        <v>P</v>
      </c>
      <c r="T7" s="179">
        <f t="shared" si="36"/>
        <v>0</v>
      </c>
      <c r="U7" s="181">
        <f>'Copia Provisional'!I6</f>
        <v>0</v>
      </c>
      <c r="V7" s="170" t="str">
        <f t="shared" si="37"/>
        <v>P</v>
      </c>
      <c r="W7" s="179">
        <f t="shared" si="38"/>
        <v>0</v>
      </c>
      <c r="X7" s="182">
        <f>'Copia Provisional'!J6</f>
        <v>0</v>
      </c>
      <c r="Y7" s="170" t="str">
        <f t="shared" si="39"/>
        <v>P</v>
      </c>
      <c r="Z7" s="179">
        <f t="shared" si="40"/>
        <v>0</v>
      </c>
      <c r="AA7" s="181">
        <f>'Copia Provisional'!K6</f>
        <v>0</v>
      </c>
      <c r="AB7" s="170" t="str">
        <f t="shared" si="41"/>
        <v>P</v>
      </c>
      <c r="AC7" s="179">
        <f t="shared" si="42"/>
        <v>0</v>
      </c>
      <c r="AD7" s="182">
        <f>'Copia Provisional'!L6</f>
        <v>0</v>
      </c>
      <c r="AE7" s="170" t="str">
        <f t="shared" si="43"/>
        <v>P</v>
      </c>
      <c r="AF7" s="179">
        <f t="shared" si="44"/>
        <v>0</v>
      </c>
      <c r="AG7" s="181">
        <f>'Copia Provisional'!M6</f>
        <v>0</v>
      </c>
      <c r="AH7" s="170" t="str">
        <f t="shared" si="45"/>
        <v>P</v>
      </c>
      <c r="AI7" s="179">
        <f t="shared" si="46"/>
        <v>0</v>
      </c>
      <c r="AJ7" s="182">
        <f>'Copia Provisional'!N6</f>
        <v>0</v>
      </c>
      <c r="AK7" s="170" t="str">
        <f t="shared" si="47"/>
        <v>P</v>
      </c>
      <c r="AL7" s="179">
        <f t="shared" si="48"/>
        <v>0</v>
      </c>
      <c r="AM7" s="181">
        <f>'Copia Provisional'!O6</f>
        <v>0</v>
      </c>
      <c r="AN7" s="170" t="str">
        <f t="shared" si="49"/>
        <v>P</v>
      </c>
      <c r="AO7" s="179">
        <f t="shared" si="50"/>
        <v>0</v>
      </c>
      <c r="AP7" s="182">
        <f>'Copia Provisional'!P6</f>
        <v>0</v>
      </c>
      <c r="AQ7" s="170" t="str">
        <f t="shared" si="51"/>
        <v>P</v>
      </c>
      <c r="AR7" s="179">
        <f t="shared" si="52"/>
        <v>0</v>
      </c>
      <c r="AS7" s="181">
        <f>'Copia Provisional'!Q6</f>
        <v>0</v>
      </c>
      <c r="AT7" s="170" t="str">
        <f t="shared" si="53"/>
        <v>P</v>
      </c>
      <c r="AU7" s="179">
        <f t="shared" si="54"/>
        <v>0</v>
      </c>
      <c r="AV7" s="182">
        <f>'Copia Provisional'!R6</f>
        <v>0</v>
      </c>
      <c r="AW7" s="170" t="str">
        <f t="shared" si="55"/>
        <v>P</v>
      </c>
      <c r="AX7" s="179">
        <f t="shared" si="56"/>
        <v>0</v>
      </c>
      <c r="AY7" s="181">
        <f>'Copia Provisional'!S6</f>
        <v>0</v>
      </c>
      <c r="AZ7" s="170" t="str">
        <f t="shared" si="57"/>
        <v>P</v>
      </c>
      <c r="BA7" s="179">
        <f t="shared" si="58"/>
        <v>0</v>
      </c>
      <c r="BB7" s="182">
        <f>'Copia Provisional'!T6</f>
        <v>0</v>
      </c>
      <c r="BC7" s="170" t="str">
        <f t="shared" si="59"/>
        <v>P</v>
      </c>
      <c r="BD7" s="179">
        <f t="shared" si="60"/>
        <v>0</v>
      </c>
      <c r="BE7" s="181">
        <f>'Copia Provisional'!U6</f>
        <v>0</v>
      </c>
      <c r="BF7" s="170" t="str">
        <f t="shared" si="61"/>
        <v>P</v>
      </c>
      <c r="BG7" s="179">
        <f t="shared" si="62"/>
        <v>0</v>
      </c>
      <c r="BH7" s="182">
        <f>'Copia Provisional'!V6</f>
        <v>0</v>
      </c>
      <c r="BI7" s="170" t="str">
        <f t="shared" si="63"/>
        <v>P</v>
      </c>
      <c r="BJ7" s="179">
        <f t="shared" si="64"/>
        <v>0</v>
      </c>
      <c r="BK7" s="181">
        <f>'Copia Provisional'!W6</f>
        <v>0</v>
      </c>
      <c r="BL7" s="170" t="str">
        <f t="shared" si="65"/>
        <v>P</v>
      </c>
      <c r="BM7" s="179">
        <f t="shared" si="66"/>
        <v>0</v>
      </c>
      <c r="BN7" s="182">
        <f>'Copia Provisional'!X6</f>
        <v>0</v>
      </c>
      <c r="BO7" s="170" t="str">
        <f t="shared" si="67"/>
        <v>P</v>
      </c>
      <c r="BP7" s="179">
        <f t="shared" si="68"/>
        <v>0</v>
      </c>
      <c r="BQ7" s="181">
        <f>'Copia Provisional'!Y6</f>
        <v>0</v>
      </c>
      <c r="BR7" s="170" t="str">
        <f t="shared" si="69"/>
        <v>P</v>
      </c>
      <c r="BS7" s="179">
        <f t="shared" si="70"/>
        <v>0</v>
      </c>
      <c r="BT7" s="182">
        <f>'Copia Provisional'!Z6</f>
        <v>0</v>
      </c>
      <c r="BU7" s="170" t="str">
        <f t="shared" si="71"/>
        <v>P</v>
      </c>
      <c r="BV7" s="179">
        <f t="shared" si="72"/>
        <v>0</v>
      </c>
      <c r="BW7" s="181">
        <f>'Copia Provisional'!AA6</f>
        <v>0</v>
      </c>
      <c r="BX7" s="170" t="str">
        <f t="shared" si="73"/>
        <v>P</v>
      </c>
      <c r="BY7" s="179">
        <f t="shared" si="74"/>
        <v>0</v>
      </c>
      <c r="BZ7" s="182">
        <f>'Copia Provisional'!AB6</f>
        <v>0</v>
      </c>
      <c r="CA7" s="170" t="str">
        <f t="shared" si="75"/>
        <v>P</v>
      </c>
      <c r="CB7" s="179">
        <f t="shared" si="76"/>
        <v>0</v>
      </c>
      <c r="CC7" s="181">
        <f>'Copia Provisional'!AC6</f>
        <v>0</v>
      </c>
      <c r="CD7" s="170" t="str">
        <f t="shared" si="77"/>
        <v>P</v>
      </c>
      <c r="CE7" s="179">
        <f t="shared" si="78"/>
        <v>0</v>
      </c>
      <c r="CF7" s="182">
        <f>'Copia Provisional'!AD6</f>
        <v>0</v>
      </c>
      <c r="CG7" s="170" t="str">
        <f t="shared" si="79"/>
        <v>P</v>
      </c>
      <c r="CH7" s="179">
        <f t="shared" si="80"/>
        <v>0</v>
      </c>
      <c r="CI7" s="181">
        <f>'Copia Provisional'!AE6</f>
        <v>0</v>
      </c>
      <c r="CJ7" s="170" t="str">
        <f t="shared" si="81"/>
        <v>P</v>
      </c>
      <c r="CK7" s="179">
        <f t="shared" si="82"/>
        <v>0</v>
      </c>
      <c r="CL7" s="182">
        <f>'Copia Provisional'!AF6</f>
        <v>0</v>
      </c>
      <c r="CM7" s="170" t="str">
        <f t="shared" si="83"/>
        <v>P</v>
      </c>
      <c r="CN7" s="179">
        <f t="shared" si="84"/>
        <v>0</v>
      </c>
      <c r="CO7" s="181">
        <f>'Copia Provisional'!AG6</f>
        <v>0</v>
      </c>
      <c r="CP7" s="170" t="str">
        <f t="shared" si="85"/>
        <v>P</v>
      </c>
      <c r="CQ7" s="179">
        <f t="shared" si="86"/>
        <v>0</v>
      </c>
      <c r="CR7" s="182">
        <f>'Copia Provisional'!AH6</f>
        <v>0</v>
      </c>
      <c r="CS7" s="170" t="str">
        <f t="shared" si="87"/>
        <v>P</v>
      </c>
      <c r="CT7" s="179">
        <f t="shared" si="88"/>
        <v>0</v>
      </c>
      <c r="CU7" s="181">
        <f>'Copia Provisional'!AI6</f>
        <v>0</v>
      </c>
      <c r="CV7" s="170" t="str">
        <f t="shared" si="89"/>
        <v>P</v>
      </c>
      <c r="CW7" s="179">
        <f t="shared" si="90"/>
        <v>0</v>
      </c>
      <c r="CX7" s="182">
        <f>'Copia Provisional'!AJ6</f>
        <v>0</v>
      </c>
      <c r="CY7" s="170" t="str">
        <f t="shared" si="91"/>
        <v>P</v>
      </c>
      <c r="CZ7" s="179">
        <f t="shared" si="92"/>
        <v>0</v>
      </c>
      <c r="DA7" s="181">
        <f>'Copia Provisional'!AK6</f>
        <v>0</v>
      </c>
      <c r="DB7" s="170" t="str">
        <f t="shared" si="93"/>
        <v>P</v>
      </c>
      <c r="DC7" s="179">
        <f t="shared" si="94"/>
        <v>0</v>
      </c>
      <c r="DD7" s="182">
        <f>'Copia Provisional'!AL6</f>
        <v>0</v>
      </c>
      <c r="DE7" s="170" t="str">
        <f t="shared" si="95"/>
        <v>P</v>
      </c>
      <c r="DF7" s="179">
        <f t="shared" si="96"/>
        <v>0</v>
      </c>
      <c r="DG7" s="181">
        <f>'Copia Provisional'!AM6</f>
        <v>0</v>
      </c>
      <c r="DH7" s="170" t="str">
        <f t="shared" si="97"/>
        <v>P</v>
      </c>
      <c r="DI7" s="179">
        <f t="shared" si="98"/>
        <v>0</v>
      </c>
      <c r="DJ7" s="182">
        <f>'Copia Provisional'!AN6</f>
        <v>0</v>
      </c>
      <c r="DK7" s="170" t="str">
        <f t="shared" si="99"/>
        <v>P</v>
      </c>
      <c r="DL7" s="179">
        <f t="shared" si="100"/>
        <v>0</v>
      </c>
      <c r="DM7" s="181">
        <f>'Copia Provisional'!AO6</f>
        <v>0</v>
      </c>
      <c r="DN7" s="170" t="str">
        <f t="shared" si="101"/>
        <v>P</v>
      </c>
      <c r="DO7" s="179">
        <f t="shared" si="102"/>
        <v>0</v>
      </c>
      <c r="DP7" s="182">
        <f>'Copia Provisional'!AP6</f>
        <v>0</v>
      </c>
      <c r="DQ7" s="170" t="str">
        <f t="shared" si="103"/>
        <v>P</v>
      </c>
      <c r="DR7" s="179">
        <f t="shared" si="104"/>
        <v>0</v>
      </c>
      <c r="DS7" s="181">
        <f>'Copia Provisional'!AQ6</f>
        <v>0</v>
      </c>
      <c r="DT7" s="170" t="str">
        <f t="shared" si="105"/>
        <v>P</v>
      </c>
      <c r="DU7" s="179">
        <f t="shared" si="106"/>
        <v>0</v>
      </c>
      <c r="DV7" s="182">
        <f>'Copia Provisional'!AR6</f>
        <v>0</v>
      </c>
      <c r="DW7" s="170" t="str">
        <f t="shared" si="107"/>
        <v>P</v>
      </c>
      <c r="DX7" s="179">
        <f t="shared" si="108"/>
        <v>0</v>
      </c>
      <c r="DY7" s="181">
        <f>'Copia Provisional'!AS6</f>
        <v>0</v>
      </c>
      <c r="DZ7" s="170" t="str">
        <f t="shared" si="109"/>
        <v>P</v>
      </c>
      <c r="EA7" s="179">
        <f t="shared" si="110"/>
        <v>0</v>
      </c>
      <c r="EB7" s="182">
        <f>'Copia Provisional'!AT6</f>
        <v>0</v>
      </c>
      <c r="EC7" s="170" t="str">
        <f t="shared" si="111"/>
        <v>P</v>
      </c>
      <c r="ED7" s="179">
        <f t="shared" si="112"/>
        <v>0</v>
      </c>
      <c r="EE7" s="181">
        <f>'Copia Provisional'!AU6</f>
        <v>0</v>
      </c>
      <c r="EF7" s="170" t="str">
        <f t="shared" si="113"/>
        <v>P</v>
      </c>
      <c r="EG7" s="179">
        <f t="shared" si="114"/>
        <v>0</v>
      </c>
      <c r="EH7" s="182">
        <f>'Copia Provisional'!AV6</f>
        <v>0</v>
      </c>
      <c r="EI7" s="170" t="str">
        <f t="shared" si="115"/>
        <v>P</v>
      </c>
      <c r="EJ7" s="180">
        <f t="shared" si="116"/>
        <v>0</v>
      </c>
      <c r="EK7" s="181">
        <f>'Copia Provisional'!AW6</f>
        <v>0</v>
      </c>
      <c r="EL7" s="170" t="str">
        <f t="shared" si="117"/>
        <v>P</v>
      </c>
      <c r="EM7" s="179">
        <f t="shared" si="118"/>
        <v>0</v>
      </c>
      <c r="EN7" s="182">
        <f>'Copia Provisional'!AX6</f>
        <v>0</v>
      </c>
      <c r="EO7" s="170" t="str">
        <f t="shared" si="119"/>
        <v>P</v>
      </c>
      <c r="EP7" s="179">
        <f t="shared" si="0"/>
        <v>0</v>
      </c>
      <c r="EQ7" s="258">
        <f>'Copia Provisional'!AY6</f>
        <v>0</v>
      </c>
      <c r="ER7" s="170" t="str">
        <f t="shared" si="120"/>
        <v>P</v>
      </c>
      <c r="ES7" s="179">
        <f t="shared" si="1"/>
        <v>0</v>
      </c>
      <c r="ET7" s="179">
        <f>'Copia Provisional'!AZ6</f>
        <v>0</v>
      </c>
      <c r="EU7" s="170" t="str">
        <f t="shared" si="121"/>
        <v>P</v>
      </c>
      <c r="EV7" s="179">
        <f t="shared" si="2"/>
        <v>0</v>
      </c>
      <c r="EW7" s="262">
        <f>'Copia Provisional'!BA6</f>
        <v>0</v>
      </c>
      <c r="EX7" s="170" t="str">
        <f t="shared" si="122"/>
        <v>P</v>
      </c>
      <c r="EY7" s="179">
        <f t="shared" si="3"/>
        <v>0</v>
      </c>
      <c r="EZ7" s="179">
        <f>'Copia Provisional'!BB6</f>
        <v>0</v>
      </c>
      <c r="FA7" s="170" t="str">
        <f t="shared" si="123"/>
        <v>P</v>
      </c>
      <c r="FB7" s="179">
        <f t="shared" si="4"/>
        <v>0</v>
      </c>
      <c r="FC7" s="262">
        <f>'Copia Provisional'!BC6</f>
        <v>0</v>
      </c>
      <c r="FD7" s="170" t="str">
        <f t="shared" si="124"/>
        <v>P</v>
      </c>
      <c r="FE7" s="179">
        <f t="shared" si="5"/>
        <v>0</v>
      </c>
      <c r="FF7" s="182">
        <f>'Copia Provisional'!BD6</f>
        <v>0</v>
      </c>
      <c r="FG7" s="170" t="str">
        <f t="shared" si="125"/>
        <v>P</v>
      </c>
      <c r="FH7" s="182">
        <f t="shared" si="126"/>
        <v>0</v>
      </c>
      <c r="FI7" s="258">
        <f>'Copia Provisional'!BE6</f>
        <v>0</v>
      </c>
      <c r="FJ7" s="170" t="str">
        <f t="shared" si="127"/>
        <v>P</v>
      </c>
      <c r="FK7" s="179">
        <f t="shared" si="6"/>
        <v>0</v>
      </c>
      <c r="FL7" s="179">
        <f>'Copia Provisional'!BF6</f>
        <v>0</v>
      </c>
      <c r="FM7" s="170" t="str">
        <f t="shared" si="128"/>
        <v>P</v>
      </c>
      <c r="FN7" s="179">
        <f t="shared" si="7"/>
        <v>0</v>
      </c>
      <c r="FO7" s="262">
        <f>'Copia Provisional'!BG6</f>
        <v>0</v>
      </c>
      <c r="FP7" s="170" t="str">
        <f t="shared" si="129"/>
        <v>P</v>
      </c>
      <c r="FQ7" s="179">
        <f t="shared" si="8"/>
        <v>0</v>
      </c>
      <c r="FR7" s="179">
        <f>'Copia Provisional'!BH6</f>
        <v>0</v>
      </c>
      <c r="FS7" s="170" t="str">
        <f t="shared" si="130"/>
        <v>P</v>
      </c>
      <c r="FT7" s="179">
        <f t="shared" si="9"/>
        <v>0</v>
      </c>
      <c r="FU7" s="262">
        <f>'Copia Provisional'!BI6</f>
        <v>0</v>
      </c>
      <c r="FV7" s="170" t="str">
        <f t="shared" si="131"/>
        <v>P</v>
      </c>
      <c r="FW7" s="179">
        <f t="shared" si="10"/>
        <v>0</v>
      </c>
      <c r="FX7" s="182">
        <f>'Copia Provisional'!BJ6</f>
        <v>0</v>
      </c>
      <c r="FY7" s="170" t="str">
        <f t="shared" si="132"/>
        <v>P</v>
      </c>
      <c r="FZ7" s="179">
        <f t="shared" si="11"/>
        <v>0</v>
      </c>
      <c r="GA7" s="258">
        <f>'Copia Provisional'!BK6</f>
        <v>0</v>
      </c>
      <c r="GB7" s="170" t="str">
        <f t="shared" si="133"/>
        <v>P</v>
      </c>
      <c r="GC7" s="179">
        <f t="shared" si="12"/>
        <v>0</v>
      </c>
      <c r="GD7" s="179">
        <f>'Copia Provisional'!BL6</f>
        <v>0</v>
      </c>
      <c r="GE7" s="170" t="str">
        <f t="shared" si="134"/>
        <v>P</v>
      </c>
      <c r="GF7" s="179">
        <f t="shared" si="13"/>
        <v>0</v>
      </c>
      <c r="GG7" s="262">
        <f>'Copia Provisional'!BM6</f>
        <v>0</v>
      </c>
      <c r="GH7" s="170" t="str">
        <f t="shared" si="135"/>
        <v>P</v>
      </c>
      <c r="GI7" s="179">
        <f t="shared" si="14"/>
        <v>0</v>
      </c>
      <c r="GJ7" s="179">
        <f>'Copia Provisional'!BN6</f>
        <v>0</v>
      </c>
      <c r="GK7" s="170" t="str">
        <f t="shared" si="136"/>
        <v>P</v>
      </c>
      <c r="GL7" s="179">
        <f t="shared" si="15"/>
        <v>0</v>
      </c>
      <c r="GM7" s="262">
        <f>'Copia Provisional'!BO6</f>
        <v>0</v>
      </c>
      <c r="GN7" s="170" t="str">
        <f t="shared" si="137"/>
        <v>P</v>
      </c>
      <c r="GO7" s="179">
        <f t="shared" si="16"/>
        <v>0</v>
      </c>
      <c r="GP7" s="182">
        <f>'Copia Provisional'!BP6</f>
        <v>0</v>
      </c>
      <c r="GQ7" s="170" t="str">
        <f t="shared" si="138"/>
        <v>P</v>
      </c>
      <c r="GR7" s="179">
        <f t="shared" si="17"/>
        <v>0</v>
      </c>
      <c r="GS7" s="182">
        <f>'Copia Provisional'!BQ6</f>
        <v>0</v>
      </c>
      <c r="GT7" s="170" t="str">
        <f t="shared" si="139"/>
        <v>P</v>
      </c>
      <c r="GU7" s="179">
        <f t="shared" si="18"/>
        <v>0</v>
      </c>
      <c r="GV7" s="258">
        <f>'Copia Provisional'!BR6</f>
        <v>0</v>
      </c>
      <c r="GW7" s="170" t="str">
        <f t="shared" si="140"/>
        <v>P</v>
      </c>
      <c r="GX7" s="179">
        <f t="shared" si="19"/>
        <v>0</v>
      </c>
      <c r="GY7" s="179">
        <f>'Copia Provisional'!BS6</f>
        <v>0</v>
      </c>
      <c r="GZ7" s="170" t="str">
        <f t="shared" si="141"/>
        <v>P</v>
      </c>
      <c r="HA7" s="179">
        <f t="shared" si="20"/>
        <v>0</v>
      </c>
      <c r="HB7" s="262">
        <f>'Copia Provisional'!BT6</f>
        <v>0</v>
      </c>
      <c r="HC7" s="170" t="str">
        <f t="shared" si="142"/>
        <v>P</v>
      </c>
      <c r="HD7" s="179">
        <f t="shared" si="21"/>
        <v>0</v>
      </c>
      <c r="HE7" s="179">
        <f>'Copia Provisional'!BU6</f>
        <v>0</v>
      </c>
      <c r="HF7" s="170" t="str">
        <f t="shared" si="143"/>
        <v>P</v>
      </c>
      <c r="HG7" s="179">
        <f t="shared" si="22"/>
        <v>0</v>
      </c>
      <c r="HH7" s="262">
        <f>'Copia Provisional'!BV6</f>
        <v>0</v>
      </c>
      <c r="HI7" s="170" t="str">
        <f t="shared" si="144"/>
        <v>P</v>
      </c>
      <c r="HJ7" s="179">
        <f t="shared" si="23"/>
        <v>0</v>
      </c>
      <c r="HK7" s="178">
        <f t="shared" si="24"/>
        <v>0</v>
      </c>
    </row>
    <row r="8" spans="1:219">
      <c r="A8" s="177">
        <f>Participantes!B7</f>
        <v>6</v>
      </c>
      <c r="B8" s="178" t="str">
        <f>IF(Participantes!C7="","",Participantes!C7)</f>
        <v/>
      </c>
      <c r="C8" s="181">
        <f>'Copia Provisional'!C7</f>
        <v>0</v>
      </c>
      <c r="D8" s="170" t="str">
        <f t="shared" si="25"/>
        <v>P</v>
      </c>
      <c r="E8" s="179">
        <f t="shared" si="26"/>
        <v>0</v>
      </c>
      <c r="F8" s="182">
        <f>'Copia Provisional'!D7</f>
        <v>0</v>
      </c>
      <c r="G8" s="170" t="str">
        <f t="shared" si="27"/>
        <v>P</v>
      </c>
      <c r="H8" s="179">
        <f t="shared" si="28"/>
        <v>0</v>
      </c>
      <c r="I8" s="181">
        <f>'Copia Provisional'!E7</f>
        <v>0</v>
      </c>
      <c r="J8" s="170" t="str">
        <f t="shared" si="29"/>
        <v>P</v>
      </c>
      <c r="K8" s="179">
        <f t="shared" si="30"/>
        <v>0</v>
      </c>
      <c r="L8" s="182">
        <f>'Copia Provisional'!F7</f>
        <v>0</v>
      </c>
      <c r="M8" s="170" t="str">
        <f t="shared" si="31"/>
        <v>P</v>
      </c>
      <c r="N8" s="179">
        <f t="shared" si="32"/>
        <v>0</v>
      </c>
      <c r="O8" s="181">
        <f>'Copia Provisional'!G7</f>
        <v>0</v>
      </c>
      <c r="P8" s="170" t="str">
        <f t="shared" si="33"/>
        <v>P</v>
      </c>
      <c r="Q8" s="179">
        <f t="shared" si="34"/>
        <v>0</v>
      </c>
      <c r="R8" s="182">
        <f>'Copia Provisional'!H7</f>
        <v>0</v>
      </c>
      <c r="S8" s="170" t="str">
        <f t="shared" si="35"/>
        <v>P</v>
      </c>
      <c r="T8" s="179">
        <f t="shared" si="36"/>
        <v>0</v>
      </c>
      <c r="U8" s="181">
        <f>'Copia Provisional'!I7</f>
        <v>0</v>
      </c>
      <c r="V8" s="170" t="str">
        <f t="shared" si="37"/>
        <v>P</v>
      </c>
      <c r="W8" s="179">
        <f t="shared" si="38"/>
        <v>0</v>
      </c>
      <c r="X8" s="182">
        <f>'Copia Provisional'!J7</f>
        <v>0</v>
      </c>
      <c r="Y8" s="170" t="str">
        <f t="shared" si="39"/>
        <v>P</v>
      </c>
      <c r="Z8" s="179">
        <f t="shared" si="40"/>
        <v>0</v>
      </c>
      <c r="AA8" s="181">
        <f>'Copia Provisional'!K7</f>
        <v>0</v>
      </c>
      <c r="AB8" s="170" t="str">
        <f t="shared" si="41"/>
        <v>P</v>
      </c>
      <c r="AC8" s="179">
        <f t="shared" si="42"/>
        <v>0</v>
      </c>
      <c r="AD8" s="182">
        <f>'Copia Provisional'!L7</f>
        <v>0</v>
      </c>
      <c r="AE8" s="170" t="str">
        <f t="shared" si="43"/>
        <v>P</v>
      </c>
      <c r="AF8" s="179">
        <f t="shared" si="44"/>
        <v>0</v>
      </c>
      <c r="AG8" s="181">
        <f>'Copia Provisional'!M7</f>
        <v>0</v>
      </c>
      <c r="AH8" s="170" t="str">
        <f t="shared" si="45"/>
        <v>P</v>
      </c>
      <c r="AI8" s="179">
        <f t="shared" si="46"/>
        <v>0</v>
      </c>
      <c r="AJ8" s="182">
        <f>'Copia Provisional'!N7</f>
        <v>0</v>
      </c>
      <c r="AK8" s="170" t="str">
        <f t="shared" si="47"/>
        <v>P</v>
      </c>
      <c r="AL8" s="179">
        <f t="shared" si="48"/>
        <v>0</v>
      </c>
      <c r="AM8" s="181">
        <f>'Copia Provisional'!O7</f>
        <v>0</v>
      </c>
      <c r="AN8" s="170" t="str">
        <f t="shared" si="49"/>
        <v>P</v>
      </c>
      <c r="AO8" s="179">
        <f t="shared" si="50"/>
        <v>0</v>
      </c>
      <c r="AP8" s="182">
        <f>'Copia Provisional'!P7</f>
        <v>0</v>
      </c>
      <c r="AQ8" s="170" t="str">
        <f t="shared" si="51"/>
        <v>P</v>
      </c>
      <c r="AR8" s="179">
        <f t="shared" si="52"/>
        <v>0</v>
      </c>
      <c r="AS8" s="181">
        <f>'Copia Provisional'!Q7</f>
        <v>0</v>
      </c>
      <c r="AT8" s="170" t="str">
        <f t="shared" si="53"/>
        <v>P</v>
      </c>
      <c r="AU8" s="179">
        <f t="shared" si="54"/>
        <v>0</v>
      </c>
      <c r="AV8" s="182">
        <f>'Copia Provisional'!R7</f>
        <v>0</v>
      </c>
      <c r="AW8" s="170" t="str">
        <f t="shared" si="55"/>
        <v>P</v>
      </c>
      <c r="AX8" s="179">
        <f t="shared" si="56"/>
        <v>0</v>
      </c>
      <c r="AY8" s="181">
        <f>'Copia Provisional'!S7</f>
        <v>0</v>
      </c>
      <c r="AZ8" s="170" t="str">
        <f t="shared" si="57"/>
        <v>P</v>
      </c>
      <c r="BA8" s="179">
        <f t="shared" si="58"/>
        <v>0</v>
      </c>
      <c r="BB8" s="182">
        <f>'Copia Provisional'!T7</f>
        <v>0</v>
      </c>
      <c r="BC8" s="170" t="str">
        <f t="shared" si="59"/>
        <v>P</v>
      </c>
      <c r="BD8" s="179">
        <f t="shared" si="60"/>
        <v>0</v>
      </c>
      <c r="BE8" s="181">
        <f>'Copia Provisional'!U7</f>
        <v>0</v>
      </c>
      <c r="BF8" s="170" t="str">
        <f t="shared" si="61"/>
        <v>P</v>
      </c>
      <c r="BG8" s="179">
        <f t="shared" si="62"/>
        <v>0</v>
      </c>
      <c r="BH8" s="182">
        <f>'Copia Provisional'!V7</f>
        <v>0</v>
      </c>
      <c r="BI8" s="170" t="str">
        <f t="shared" si="63"/>
        <v>P</v>
      </c>
      <c r="BJ8" s="179">
        <f t="shared" si="64"/>
        <v>0</v>
      </c>
      <c r="BK8" s="181">
        <f>'Copia Provisional'!W7</f>
        <v>0</v>
      </c>
      <c r="BL8" s="170" t="str">
        <f t="shared" si="65"/>
        <v>P</v>
      </c>
      <c r="BM8" s="179">
        <f t="shared" si="66"/>
        <v>0</v>
      </c>
      <c r="BN8" s="182">
        <f>'Copia Provisional'!X7</f>
        <v>0</v>
      </c>
      <c r="BO8" s="170" t="str">
        <f t="shared" si="67"/>
        <v>P</v>
      </c>
      <c r="BP8" s="179">
        <f t="shared" si="68"/>
        <v>0</v>
      </c>
      <c r="BQ8" s="181">
        <f>'Copia Provisional'!Y7</f>
        <v>0</v>
      </c>
      <c r="BR8" s="170" t="str">
        <f t="shared" si="69"/>
        <v>P</v>
      </c>
      <c r="BS8" s="179">
        <f t="shared" si="70"/>
        <v>0</v>
      </c>
      <c r="BT8" s="182">
        <f>'Copia Provisional'!Z7</f>
        <v>0</v>
      </c>
      <c r="BU8" s="170" t="str">
        <f t="shared" si="71"/>
        <v>P</v>
      </c>
      <c r="BV8" s="179">
        <f t="shared" si="72"/>
        <v>0</v>
      </c>
      <c r="BW8" s="181">
        <f>'Copia Provisional'!AA7</f>
        <v>0</v>
      </c>
      <c r="BX8" s="170" t="str">
        <f t="shared" si="73"/>
        <v>P</v>
      </c>
      <c r="BY8" s="179">
        <f t="shared" si="74"/>
        <v>0</v>
      </c>
      <c r="BZ8" s="182">
        <f>'Copia Provisional'!AB7</f>
        <v>0</v>
      </c>
      <c r="CA8" s="170" t="str">
        <f t="shared" si="75"/>
        <v>P</v>
      </c>
      <c r="CB8" s="179">
        <f t="shared" si="76"/>
        <v>0</v>
      </c>
      <c r="CC8" s="181">
        <f>'Copia Provisional'!AC7</f>
        <v>0</v>
      </c>
      <c r="CD8" s="170" t="str">
        <f t="shared" si="77"/>
        <v>P</v>
      </c>
      <c r="CE8" s="179">
        <f t="shared" si="78"/>
        <v>0</v>
      </c>
      <c r="CF8" s="182">
        <f>'Copia Provisional'!AD7</f>
        <v>0</v>
      </c>
      <c r="CG8" s="170" t="str">
        <f t="shared" si="79"/>
        <v>P</v>
      </c>
      <c r="CH8" s="179">
        <f t="shared" si="80"/>
        <v>0</v>
      </c>
      <c r="CI8" s="181">
        <f>'Copia Provisional'!AE7</f>
        <v>0</v>
      </c>
      <c r="CJ8" s="170" t="str">
        <f t="shared" si="81"/>
        <v>P</v>
      </c>
      <c r="CK8" s="179">
        <f t="shared" si="82"/>
        <v>0</v>
      </c>
      <c r="CL8" s="182">
        <f>'Copia Provisional'!AF7</f>
        <v>0</v>
      </c>
      <c r="CM8" s="170" t="str">
        <f t="shared" si="83"/>
        <v>P</v>
      </c>
      <c r="CN8" s="179">
        <f t="shared" si="84"/>
        <v>0</v>
      </c>
      <c r="CO8" s="181">
        <f>'Copia Provisional'!AG7</f>
        <v>0</v>
      </c>
      <c r="CP8" s="170" t="str">
        <f t="shared" si="85"/>
        <v>P</v>
      </c>
      <c r="CQ8" s="179">
        <f t="shared" si="86"/>
        <v>0</v>
      </c>
      <c r="CR8" s="182">
        <f>'Copia Provisional'!AH7</f>
        <v>0</v>
      </c>
      <c r="CS8" s="170" t="str">
        <f t="shared" si="87"/>
        <v>P</v>
      </c>
      <c r="CT8" s="179">
        <f t="shared" si="88"/>
        <v>0</v>
      </c>
      <c r="CU8" s="181">
        <f>'Copia Provisional'!AI7</f>
        <v>0</v>
      </c>
      <c r="CV8" s="170" t="str">
        <f t="shared" si="89"/>
        <v>P</v>
      </c>
      <c r="CW8" s="179">
        <f t="shared" si="90"/>
        <v>0</v>
      </c>
      <c r="CX8" s="182">
        <f>'Copia Provisional'!AJ7</f>
        <v>0</v>
      </c>
      <c r="CY8" s="170" t="str">
        <f t="shared" si="91"/>
        <v>P</v>
      </c>
      <c r="CZ8" s="179">
        <f t="shared" si="92"/>
        <v>0</v>
      </c>
      <c r="DA8" s="181">
        <f>'Copia Provisional'!AK7</f>
        <v>0</v>
      </c>
      <c r="DB8" s="170" t="str">
        <f t="shared" si="93"/>
        <v>P</v>
      </c>
      <c r="DC8" s="179">
        <f t="shared" si="94"/>
        <v>0</v>
      </c>
      <c r="DD8" s="182">
        <f>'Copia Provisional'!AL7</f>
        <v>0</v>
      </c>
      <c r="DE8" s="170" t="str">
        <f t="shared" si="95"/>
        <v>P</v>
      </c>
      <c r="DF8" s="179">
        <f t="shared" si="96"/>
        <v>0</v>
      </c>
      <c r="DG8" s="181">
        <f>'Copia Provisional'!AM7</f>
        <v>0</v>
      </c>
      <c r="DH8" s="170" t="str">
        <f t="shared" si="97"/>
        <v>P</v>
      </c>
      <c r="DI8" s="179">
        <f t="shared" si="98"/>
        <v>0</v>
      </c>
      <c r="DJ8" s="182">
        <f>'Copia Provisional'!AN7</f>
        <v>0</v>
      </c>
      <c r="DK8" s="170" t="str">
        <f t="shared" si="99"/>
        <v>P</v>
      </c>
      <c r="DL8" s="179">
        <f t="shared" si="100"/>
        <v>0</v>
      </c>
      <c r="DM8" s="181">
        <f>'Copia Provisional'!AO7</f>
        <v>0</v>
      </c>
      <c r="DN8" s="170" t="str">
        <f t="shared" si="101"/>
        <v>P</v>
      </c>
      <c r="DO8" s="179">
        <f t="shared" si="102"/>
        <v>0</v>
      </c>
      <c r="DP8" s="182">
        <f>'Copia Provisional'!AP7</f>
        <v>0</v>
      </c>
      <c r="DQ8" s="170" t="str">
        <f t="shared" si="103"/>
        <v>P</v>
      </c>
      <c r="DR8" s="179">
        <f t="shared" si="104"/>
        <v>0</v>
      </c>
      <c r="DS8" s="181">
        <f>'Copia Provisional'!AQ7</f>
        <v>0</v>
      </c>
      <c r="DT8" s="170" t="str">
        <f t="shared" si="105"/>
        <v>P</v>
      </c>
      <c r="DU8" s="179">
        <f t="shared" si="106"/>
        <v>0</v>
      </c>
      <c r="DV8" s="182">
        <f>'Copia Provisional'!AR7</f>
        <v>0</v>
      </c>
      <c r="DW8" s="170" t="str">
        <f t="shared" si="107"/>
        <v>P</v>
      </c>
      <c r="DX8" s="179">
        <f t="shared" si="108"/>
        <v>0</v>
      </c>
      <c r="DY8" s="181">
        <f>'Copia Provisional'!AS7</f>
        <v>0</v>
      </c>
      <c r="DZ8" s="170" t="str">
        <f t="shared" si="109"/>
        <v>P</v>
      </c>
      <c r="EA8" s="179">
        <f t="shared" si="110"/>
        <v>0</v>
      </c>
      <c r="EB8" s="182">
        <f>'Copia Provisional'!AT7</f>
        <v>0</v>
      </c>
      <c r="EC8" s="170" t="str">
        <f t="shared" si="111"/>
        <v>P</v>
      </c>
      <c r="ED8" s="179">
        <f t="shared" si="112"/>
        <v>0</v>
      </c>
      <c r="EE8" s="181">
        <f>'Copia Provisional'!AU7</f>
        <v>0</v>
      </c>
      <c r="EF8" s="170" t="str">
        <f t="shared" si="113"/>
        <v>P</v>
      </c>
      <c r="EG8" s="179">
        <f t="shared" si="114"/>
        <v>0</v>
      </c>
      <c r="EH8" s="182">
        <f>'Copia Provisional'!AV7</f>
        <v>0</v>
      </c>
      <c r="EI8" s="170" t="str">
        <f t="shared" si="115"/>
        <v>P</v>
      </c>
      <c r="EJ8" s="180">
        <f t="shared" si="116"/>
        <v>0</v>
      </c>
      <c r="EK8" s="181">
        <f>'Copia Provisional'!AW7</f>
        <v>0</v>
      </c>
      <c r="EL8" s="170" t="str">
        <f t="shared" si="117"/>
        <v>P</v>
      </c>
      <c r="EM8" s="179">
        <f t="shared" si="118"/>
        <v>0</v>
      </c>
      <c r="EN8" s="182">
        <f>'Copia Provisional'!AX7</f>
        <v>0</v>
      </c>
      <c r="EO8" s="170" t="str">
        <f t="shared" si="119"/>
        <v>P</v>
      </c>
      <c r="EP8" s="179">
        <f t="shared" si="0"/>
        <v>0</v>
      </c>
      <c r="EQ8" s="258">
        <f>'Copia Provisional'!AY7</f>
        <v>0</v>
      </c>
      <c r="ER8" s="170" t="str">
        <f t="shared" si="120"/>
        <v>P</v>
      </c>
      <c r="ES8" s="179">
        <f t="shared" si="1"/>
        <v>0</v>
      </c>
      <c r="ET8" s="179">
        <f>'Copia Provisional'!AZ7</f>
        <v>0</v>
      </c>
      <c r="EU8" s="170" t="str">
        <f t="shared" si="121"/>
        <v>P</v>
      </c>
      <c r="EV8" s="179">
        <f t="shared" si="2"/>
        <v>0</v>
      </c>
      <c r="EW8" s="262">
        <f>'Copia Provisional'!BA7</f>
        <v>0</v>
      </c>
      <c r="EX8" s="170" t="str">
        <f t="shared" si="122"/>
        <v>P</v>
      </c>
      <c r="EY8" s="179">
        <f t="shared" si="3"/>
        <v>0</v>
      </c>
      <c r="EZ8" s="179">
        <f>'Copia Provisional'!BB7</f>
        <v>0</v>
      </c>
      <c r="FA8" s="170" t="str">
        <f t="shared" si="123"/>
        <v>P</v>
      </c>
      <c r="FB8" s="179">
        <f t="shared" si="4"/>
        <v>0</v>
      </c>
      <c r="FC8" s="262">
        <f>'Copia Provisional'!BC7</f>
        <v>0</v>
      </c>
      <c r="FD8" s="170" t="str">
        <f t="shared" si="124"/>
        <v>P</v>
      </c>
      <c r="FE8" s="179">
        <f t="shared" si="5"/>
        <v>0</v>
      </c>
      <c r="FF8" s="182">
        <f>'Copia Provisional'!BD7</f>
        <v>0</v>
      </c>
      <c r="FG8" s="170" t="str">
        <f t="shared" si="125"/>
        <v>P</v>
      </c>
      <c r="FH8" s="182">
        <f t="shared" si="126"/>
        <v>0</v>
      </c>
      <c r="FI8" s="258">
        <f>'Copia Provisional'!BE7</f>
        <v>0</v>
      </c>
      <c r="FJ8" s="170" t="str">
        <f t="shared" si="127"/>
        <v>P</v>
      </c>
      <c r="FK8" s="179">
        <f t="shared" si="6"/>
        <v>0</v>
      </c>
      <c r="FL8" s="179">
        <f>'Copia Provisional'!BF7</f>
        <v>0</v>
      </c>
      <c r="FM8" s="170" t="str">
        <f t="shared" si="128"/>
        <v>P</v>
      </c>
      <c r="FN8" s="179">
        <f t="shared" si="7"/>
        <v>0</v>
      </c>
      <c r="FO8" s="262">
        <f>'Copia Provisional'!BG7</f>
        <v>0</v>
      </c>
      <c r="FP8" s="170" t="str">
        <f t="shared" si="129"/>
        <v>P</v>
      </c>
      <c r="FQ8" s="179">
        <f t="shared" si="8"/>
        <v>0</v>
      </c>
      <c r="FR8" s="179">
        <f>'Copia Provisional'!BH7</f>
        <v>0</v>
      </c>
      <c r="FS8" s="170" t="str">
        <f t="shared" si="130"/>
        <v>P</v>
      </c>
      <c r="FT8" s="179">
        <f t="shared" si="9"/>
        <v>0</v>
      </c>
      <c r="FU8" s="262">
        <f>'Copia Provisional'!BI7</f>
        <v>0</v>
      </c>
      <c r="FV8" s="170" t="str">
        <f t="shared" si="131"/>
        <v>P</v>
      </c>
      <c r="FW8" s="179">
        <f t="shared" si="10"/>
        <v>0</v>
      </c>
      <c r="FX8" s="182">
        <f>'Copia Provisional'!BJ7</f>
        <v>0</v>
      </c>
      <c r="FY8" s="170" t="str">
        <f t="shared" si="132"/>
        <v>P</v>
      </c>
      <c r="FZ8" s="179">
        <f t="shared" si="11"/>
        <v>0</v>
      </c>
      <c r="GA8" s="258">
        <f>'Copia Provisional'!BK7</f>
        <v>0</v>
      </c>
      <c r="GB8" s="170" t="str">
        <f t="shared" si="133"/>
        <v>P</v>
      </c>
      <c r="GC8" s="179">
        <f t="shared" si="12"/>
        <v>0</v>
      </c>
      <c r="GD8" s="179">
        <f>'Copia Provisional'!BL7</f>
        <v>0</v>
      </c>
      <c r="GE8" s="170" t="str">
        <f t="shared" si="134"/>
        <v>P</v>
      </c>
      <c r="GF8" s="179">
        <f t="shared" si="13"/>
        <v>0</v>
      </c>
      <c r="GG8" s="262">
        <f>'Copia Provisional'!BM7</f>
        <v>0</v>
      </c>
      <c r="GH8" s="170" t="str">
        <f t="shared" si="135"/>
        <v>P</v>
      </c>
      <c r="GI8" s="179">
        <f t="shared" si="14"/>
        <v>0</v>
      </c>
      <c r="GJ8" s="179">
        <f>'Copia Provisional'!BN7</f>
        <v>0</v>
      </c>
      <c r="GK8" s="170" t="str">
        <f t="shared" si="136"/>
        <v>P</v>
      </c>
      <c r="GL8" s="179">
        <f t="shared" si="15"/>
        <v>0</v>
      </c>
      <c r="GM8" s="262">
        <f>'Copia Provisional'!BO7</f>
        <v>0</v>
      </c>
      <c r="GN8" s="170" t="str">
        <f t="shared" si="137"/>
        <v>P</v>
      </c>
      <c r="GO8" s="179">
        <f t="shared" si="16"/>
        <v>0</v>
      </c>
      <c r="GP8" s="182">
        <f>'Copia Provisional'!BP7</f>
        <v>0</v>
      </c>
      <c r="GQ8" s="170" t="str">
        <f t="shared" si="138"/>
        <v>P</v>
      </c>
      <c r="GR8" s="179">
        <f t="shared" si="17"/>
        <v>0</v>
      </c>
      <c r="GS8" s="182">
        <f>'Copia Provisional'!BQ7</f>
        <v>0</v>
      </c>
      <c r="GT8" s="170" t="str">
        <f t="shared" si="139"/>
        <v>P</v>
      </c>
      <c r="GU8" s="179">
        <f t="shared" si="18"/>
        <v>0</v>
      </c>
      <c r="GV8" s="258">
        <f>'Copia Provisional'!BR7</f>
        <v>0</v>
      </c>
      <c r="GW8" s="170" t="str">
        <f t="shared" si="140"/>
        <v>P</v>
      </c>
      <c r="GX8" s="179">
        <f t="shared" si="19"/>
        <v>0</v>
      </c>
      <c r="GY8" s="179">
        <f>'Copia Provisional'!BS7</f>
        <v>0</v>
      </c>
      <c r="GZ8" s="170" t="str">
        <f t="shared" si="141"/>
        <v>P</v>
      </c>
      <c r="HA8" s="179">
        <f t="shared" si="20"/>
        <v>0</v>
      </c>
      <c r="HB8" s="262">
        <f>'Copia Provisional'!BT7</f>
        <v>0</v>
      </c>
      <c r="HC8" s="170" t="str">
        <f t="shared" si="142"/>
        <v>P</v>
      </c>
      <c r="HD8" s="179">
        <f t="shared" si="21"/>
        <v>0</v>
      </c>
      <c r="HE8" s="179">
        <f>'Copia Provisional'!BU7</f>
        <v>0</v>
      </c>
      <c r="HF8" s="170" t="str">
        <f t="shared" si="143"/>
        <v>P</v>
      </c>
      <c r="HG8" s="179">
        <f t="shared" si="22"/>
        <v>0</v>
      </c>
      <c r="HH8" s="262">
        <f>'Copia Provisional'!BV7</f>
        <v>0</v>
      </c>
      <c r="HI8" s="170" t="str">
        <f t="shared" si="144"/>
        <v>P</v>
      </c>
      <c r="HJ8" s="179">
        <f t="shared" si="23"/>
        <v>0</v>
      </c>
      <c r="HK8" s="178">
        <f t="shared" si="24"/>
        <v>0</v>
      </c>
    </row>
    <row r="9" spans="1:219">
      <c r="A9" s="177">
        <f>Participantes!B8</f>
        <v>7</v>
      </c>
      <c r="B9" s="178" t="str">
        <f>IF(Participantes!C8="","",Participantes!C8)</f>
        <v/>
      </c>
      <c r="C9" s="181">
        <f>'Copia Provisional'!C8</f>
        <v>0</v>
      </c>
      <c r="D9" s="170" t="str">
        <f t="shared" si="25"/>
        <v>P</v>
      </c>
      <c r="E9" s="179">
        <f t="shared" si="26"/>
        <v>0</v>
      </c>
      <c r="F9" s="182">
        <f>'Copia Provisional'!D8</f>
        <v>0</v>
      </c>
      <c r="G9" s="170" t="str">
        <f t="shared" si="27"/>
        <v>P</v>
      </c>
      <c r="H9" s="179">
        <f t="shared" si="28"/>
        <v>0</v>
      </c>
      <c r="I9" s="181">
        <f>'Copia Provisional'!E8</f>
        <v>0</v>
      </c>
      <c r="J9" s="170" t="str">
        <f t="shared" si="29"/>
        <v>P</v>
      </c>
      <c r="K9" s="179">
        <f t="shared" si="30"/>
        <v>0</v>
      </c>
      <c r="L9" s="182">
        <f>'Copia Provisional'!F8</f>
        <v>0</v>
      </c>
      <c r="M9" s="170" t="str">
        <f t="shared" si="31"/>
        <v>P</v>
      </c>
      <c r="N9" s="179">
        <f t="shared" si="32"/>
        <v>0</v>
      </c>
      <c r="O9" s="181">
        <f>'Copia Provisional'!G8</f>
        <v>0</v>
      </c>
      <c r="P9" s="170" t="str">
        <f t="shared" si="33"/>
        <v>P</v>
      </c>
      <c r="Q9" s="179">
        <f t="shared" si="34"/>
        <v>0</v>
      </c>
      <c r="R9" s="182">
        <f>'Copia Provisional'!H8</f>
        <v>0</v>
      </c>
      <c r="S9" s="170" t="str">
        <f t="shared" si="35"/>
        <v>P</v>
      </c>
      <c r="T9" s="179">
        <f t="shared" si="36"/>
        <v>0</v>
      </c>
      <c r="U9" s="181">
        <f>'Copia Provisional'!I8</f>
        <v>0</v>
      </c>
      <c r="V9" s="170" t="str">
        <f t="shared" si="37"/>
        <v>P</v>
      </c>
      <c r="W9" s="179">
        <f t="shared" si="38"/>
        <v>0</v>
      </c>
      <c r="X9" s="182">
        <f>'Copia Provisional'!J8</f>
        <v>0</v>
      </c>
      <c r="Y9" s="170" t="str">
        <f t="shared" si="39"/>
        <v>P</v>
      </c>
      <c r="Z9" s="179">
        <f t="shared" si="40"/>
        <v>0</v>
      </c>
      <c r="AA9" s="181">
        <f>'Copia Provisional'!K8</f>
        <v>0</v>
      </c>
      <c r="AB9" s="170" t="str">
        <f t="shared" si="41"/>
        <v>P</v>
      </c>
      <c r="AC9" s="179">
        <f t="shared" si="42"/>
        <v>0</v>
      </c>
      <c r="AD9" s="182">
        <f>'Copia Provisional'!L8</f>
        <v>0</v>
      </c>
      <c r="AE9" s="170" t="str">
        <f t="shared" si="43"/>
        <v>P</v>
      </c>
      <c r="AF9" s="179">
        <f t="shared" si="44"/>
        <v>0</v>
      </c>
      <c r="AG9" s="181">
        <f>'Copia Provisional'!M8</f>
        <v>0</v>
      </c>
      <c r="AH9" s="170" t="str">
        <f t="shared" si="45"/>
        <v>P</v>
      </c>
      <c r="AI9" s="179">
        <f t="shared" si="46"/>
        <v>0</v>
      </c>
      <c r="AJ9" s="182">
        <f>'Copia Provisional'!N8</f>
        <v>0</v>
      </c>
      <c r="AK9" s="170" t="str">
        <f t="shared" si="47"/>
        <v>P</v>
      </c>
      <c r="AL9" s="179">
        <f t="shared" si="48"/>
        <v>0</v>
      </c>
      <c r="AM9" s="181">
        <f>'Copia Provisional'!O8</f>
        <v>0</v>
      </c>
      <c r="AN9" s="170" t="str">
        <f t="shared" si="49"/>
        <v>P</v>
      </c>
      <c r="AO9" s="179">
        <f t="shared" si="50"/>
        <v>0</v>
      </c>
      <c r="AP9" s="182">
        <f>'Copia Provisional'!P8</f>
        <v>0</v>
      </c>
      <c r="AQ9" s="170" t="str">
        <f t="shared" si="51"/>
        <v>P</v>
      </c>
      <c r="AR9" s="179">
        <f t="shared" si="52"/>
        <v>0</v>
      </c>
      <c r="AS9" s="181">
        <f>'Copia Provisional'!Q8</f>
        <v>0</v>
      </c>
      <c r="AT9" s="170" t="str">
        <f t="shared" si="53"/>
        <v>P</v>
      </c>
      <c r="AU9" s="179">
        <f t="shared" si="54"/>
        <v>0</v>
      </c>
      <c r="AV9" s="182">
        <f>'Copia Provisional'!R8</f>
        <v>0</v>
      </c>
      <c r="AW9" s="170" t="str">
        <f t="shared" si="55"/>
        <v>P</v>
      </c>
      <c r="AX9" s="179">
        <f t="shared" si="56"/>
        <v>0</v>
      </c>
      <c r="AY9" s="181">
        <f>'Copia Provisional'!S8</f>
        <v>0</v>
      </c>
      <c r="AZ9" s="170" t="str">
        <f t="shared" si="57"/>
        <v>P</v>
      </c>
      <c r="BA9" s="179">
        <f t="shared" si="58"/>
        <v>0</v>
      </c>
      <c r="BB9" s="182">
        <f>'Copia Provisional'!T8</f>
        <v>0</v>
      </c>
      <c r="BC9" s="170" t="str">
        <f t="shared" si="59"/>
        <v>P</v>
      </c>
      <c r="BD9" s="179">
        <f t="shared" si="60"/>
        <v>0</v>
      </c>
      <c r="BE9" s="181">
        <f>'Copia Provisional'!U8</f>
        <v>0</v>
      </c>
      <c r="BF9" s="170" t="str">
        <f t="shared" si="61"/>
        <v>P</v>
      </c>
      <c r="BG9" s="179">
        <f t="shared" si="62"/>
        <v>0</v>
      </c>
      <c r="BH9" s="182">
        <f>'Copia Provisional'!V8</f>
        <v>0</v>
      </c>
      <c r="BI9" s="170" t="str">
        <f t="shared" si="63"/>
        <v>P</v>
      </c>
      <c r="BJ9" s="179">
        <f t="shared" si="64"/>
        <v>0</v>
      </c>
      <c r="BK9" s="181">
        <f>'Copia Provisional'!W8</f>
        <v>0</v>
      </c>
      <c r="BL9" s="170" t="str">
        <f t="shared" si="65"/>
        <v>P</v>
      </c>
      <c r="BM9" s="179">
        <f t="shared" si="66"/>
        <v>0</v>
      </c>
      <c r="BN9" s="182">
        <f>'Copia Provisional'!X8</f>
        <v>0</v>
      </c>
      <c r="BO9" s="170" t="str">
        <f t="shared" si="67"/>
        <v>P</v>
      </c>
      <c r="BP9" s="179">
        <f t="shared" si="68"/>
        <v>0</v>
      </c>
      <c r="BQ9" s="181">
        <f>'Copia Provisional'!Y8</f>
        <v>0</v>
      </c>
      <c r="BR9" s="170" t="str">
        <f t="shared" si="69"/>
        <v>P</v>
      </c>
      <c r="BS9" s="179">
        <f t="shared" si="70"/>
        <v>0</v>
      </c>
      <c r="BT9" s="182">
        <f>'Copia Provisional'!Z8</f>
        <v>0</v>
      </c>
      <c r="BU9" s="170" t="str">
        <f t="shared" si="71"/>
        <v>P</v>
      </c>
      <c r="BV9" s="179">
        <f t="shared" si="72"/>
        <v>0</v>
      </c>
      <c r="BW9" s="181">
        <f>'Copia Provisional'!AA8</f>
        <v>0</v>
      </c>
      <c r="BX9" s="170" t="str">
        <f t="shared" si="73"/>
        <v>P</v>
      </c>
      <c r="BY9" s="179">
        <f t="shared" si="74"/>
        <v>0</v>
      </c>
      <c r="BZ9" s="182">
        <f>'Copia Provisional'!AB8</f>
        <v>0</v>
      </c>
      <c r="CA9" s="170" t="str">
        <f t="shared" si="75"/>
        <v>P</v>
      </c>
      <c r="CB9" s="179">
        <f t="shared" si="76"/>
        <v>0</v>
      </c>
      <c r="CC9" s="181">
        <f>'Copia Provisional'!AC8</f>
        <v>0</v>
      </c>
      <c r="CD9" s="170" t="str">
        <f t="shared" si="77"/>
        <v>P</v>
      </c>
      <c r="CE9" s="179">
        <f t="shared" si="78"/>
        <v>0</v>
      </c>
      <c r="CF9" s="182">
        <f>'Copia Provisional'!AD8</f>
        <v>0</v>
      </c>
      <c r="CG9" s="170" t="str">
        <f t="shared" si="79"/>
        <v>P</v>
      </c>
      <c r="CH9" s="179">
        <f t="shared" si="80"/>
        <v>0</v>
      </c>
      <c r="CI9" s="181">
        <f>'Copia Provisional'!AE8</f>
        <v>0</v>
      </c>
      <c r="CJ9" s="170" t="str">
        <f t="shared" si="81"/>
        <v>P</v>
      </c>
      <c r="CK9" s="179">
        <f t="shared" si="82"/>
        <v>0</v>
      </c>
      <c r="CL9" s="182">
        <f>'Copia Provisional'!AF8</f>
        <v>0</v>
      </c>
      <c r="CM9" s="170" t="str">
        <f t="shared" si="83"/>
        <v>P</v>
      </c>
      <c r="CN9" s="179">
        <f t="shared" si="84"/>
        <v>0</v>
      </c>
      <c r="CO9" s="181">
        <f>'Copia Provisional'!AG8</f>
        <v>0</v>
      </c>
      <c r="CP9" s="170" t="str">
        <f t="shared" si="85"/>
        <v>P</v>
      </c>
      <c r="CQ9" s="179">
        <f t="shared" si="86"/>
        <v>0</v>
      </c>
      <c r="CR9" s="182">
        <f>'Copia Provisional'!AH8</f>
        <v>0</v>
      </c>
      <c r="CS9" s="170" t="str">
        <f t="shared" si="87"/>
        <v>P</v>
      </c>
      <c r="CT9" s="179">
        <f t="shared" si="88"/>
        <v>0</v>
      </c>
      <c r="CU9" s="181">
        <f>'Copia Provisional'!AI8</f>
        <v>0</v>
      </c>
      <c r="CV9" s="170" t="str">
        <f t="shared" si="89"/>
        <v>P</v>
      </c>
      <c r="CW9" s="179">
        <f t="shared" si="90"/>
        <v>0</v>
      </c>
      <c r="CX9" s="182">
        <f>'Copia Provisional'!AJ8</f>
        <v>0</v>
      </c>
      <c r="CY9" s="170" t="str">
        <f t="shared" si="91"/>
        <v>P</v>
      </c>
      <c r="CZ9" s="179">
        <f t="shared" si="92"/>
        <v>0</v>
      </c>
      <c r="DA9" s="181">
        <f>'Copia Provisional'!AK8</f>
        <v>0</v>
      </c>
      <c r="DB9" s="170" t="str">
        <f t="shared" si="93"/>
        <v>P</v>
      </c>
      <c r="DC9" s="179">
        <f t="shared" si="94"/>
        <v>0</v>
      </c>
      <c r="DD9" s="182">
        <f>'Copia Provisional'!AL8</f>
        <v>0</v>
      </c>
      <c r="DE9" s="170" t="str">
        <f t="shared" si="95"/>
        <v>P</v>
      </c>
      <c r="DF9" s="179">
        <f t="shared" si="96"/>
        <v>0</v>
      </c>
      <c r="DG9" s="181">
        <f>'Copia Provisional'!AM8</f>
        <v>0</v>
      </c>
      <c r="DH9" s="170" t="str">
        <f t="shared" si="97"/>
        <v>P</v>
      </c>
      <c r="DI9" s="179">
        <f t="shared" si="98"/>
        <v>0</v>
      </c>
      <c r="DJ9" s="182">
        <f>'Copia Provisional'!AN8</f>
        <v>0</v>
      </c>
      <c r="DK9" s="170" t="str">
        <f t="shared" si="99"/>
        <v>P</v>
      </c>
      <c r="DL9" s="179">
        <f t="shared" si="100"/>
        <v>0</v>
      </c>
      <c r="DM9" s="181">
        <f>'Copia Provisional'!AO8</f>
        <v>0</v>
      </c>
      <c r="DN9" s="170" t="str">
        <f t="shared" si="101"/>
        <v>P</v>
      </c>
      <c r="DO9" s="179">
        <f t="shared" si="102"/>
        <v>0</v>
      </c>
      <c r="DP9" s="182">
        <f>'Copia Provisional'!AP8</f>
        <v>0</v>
      </c>
      <c r="DQ9" s="170" t="str">
        <f t="shared" si="103"/>
        <v>P</v>
      </c>
      <c r="DR9" s="179">
        <f t="shared" si="104"/>
        <v>0</v>
      </c>
      <c r="DS9" s="181">
        <f>'Copia Provisional'!AQ8</f>
        <v>0</v>
      </c>
      <c r="DT9" s="170" t="str">
        <f t="shared" si="105"/>
        <v>P</v>
      </c>
      <c r="DU9" s="179">
        <f t="shared" si="106"/>
        <v>0</v>
      </c>
      <c r="DV9" s="182">
        <f>'Copia Provisional'!AR8</f>
        <v>0</v>
      </c>
      <c r="DW9" s="170" t="str">
        <f t="shared" si="107"/>
        <v>P</v>
      </c>
      <c r="DX9" s="179">
        <f t="shared" si="108"/>
        <v>0</v>
      </c>
      <c r="DY9" s="181">
        <f>'Copia Provisional'!AS8</f>
        <v>0</v>
      </c>
      <c r="DZ9" s="170" t="str">
        <f t="shared" si="109"/>
        <v>P</v>
      </c>
      <c r="EA9" s="179">
        <f t="shared" si="110"/>
        <v>0</v>
      </c>
      <c r="EB9" s="182">
        <f>'Copia Provisional'!AT8</f>
        <v>0</v>
      </c>
      <c r="EC9" s="170" t="str">
        <f t="shared" si="111"/>
        <v>P</v>
      </c>
      <c r="ED9" s="179">
        <f t="shared" si="112"/>
        <v>0</v>
      </c>
      <c r="EE9" s="181">
        <f>'Copia Provisional'!AU8</f>
        <v>0</v>
      </c>
      <c r="EF9" s="170" t="str">
        <f t="shared" si="113"/>
        <v>P</v>
      </c>
      <c r="EG9" s="179">
        <f t="shared" si="114"/>
        <v>0</v>
      </c>
      <c r="EH9" s="182">
        <f>'Copia Provisional'!AV8</f>
        <v>0</v>
      </c>
      <c r="EI9" s="170" t="str">
        <f t="shared" si="115"/>
        <v>P</v>
      </c>
      <c r="EJ9" s="180">
        <f t="shared" si="116"/>
        <v>0</v>
      </c>
      <c r="EK9" s="181">
        <f>'Copia Provisional'!AW8</f>
        <v>0</v>
      </c>
      <c r="EL9" s="170" t="str">
        <f t="shared" si="117"/>
        <v>P</v>
      </c>
      <c r="EM9" s="179">
        <f t="shared" si="118"/>
        <v>0</v>
      </c>
      <c r="EN9" s="182">
        <f>'Copia Provisional'!AX8</f>
        <v>0</v>
      </c>
      <c r="EO9" s="170" t="str">
        <f t="shared" si="119"/>
        <v>P</v>
      </c>
      <c r="EP9" s="179">
        <f t="shared" si="0"/>
        <v>0</v>
      </c>
      <c r="EQ9" s="258">
        <f>'Copia Provisional'!AY8</f>
        <v>0</v>
      </c>
      <c r="ER9" s="170" t="str">
        <f t="shared" si="120"/>
        <v>P</v>
      </c>
      <c r="ES9" s="179">
        <f t="shared" si="1"/>
        <v>0</v>
      </c>
      <c r="ET9" s="179">
        <f>'Copia Provisional'!AZ8</f>
        <v>0</v>
      </c>
      <c r="EU9" s="170" t="str">
        <f t="shared" si="121"/>
        <v>P</v>
      </c>
      <c r="EV9" s="179">
        <f t="shared" si="2"/>
        <v>0</v>
      </c>
      <c r="EW9" s="262">
        <f>'Copia Provisional'!BA8</f>
        <v>0</v>
      </c>
      <c r="EX9" s="170" t="str">
        <f t="shared" si="122"/>
        <v>P</v>
      </c>
      <c r="EY9" s="179">
        <f t="shared" si="3"/>
        <v>0</v>
      </c>
      <c r="EZ9" s="179">
        <f>'Copia Provisional'!BB8</f>
        <v>0</v>
      </c>
      <c r="FA9" s="170" t="str">
        <f t="shared" si="123"/>
        <v>P</v>
      </c>
      <c r="FB9" s="179">
        <f t="shared" si="4"/>
        <v>0</v>
      </c>
      <c r="FC9" s="262">
        <f>'Copia Provisional'!BC8</f>
        <v>0</v>
      </c>
      <c r="FD9" s="170" t="str">
        <f t="shared" si="124"/>
        <v>P</v>
      </c>
      <c r="FE9" s="179">
        <f t="shared" si="5"/>
        <v>0</v>
      </c>
      <c r="FF9" s="182">
        <f>'Copia Provisional'!BD8</f>
        <v>0</v>
      </c>
      <c r="FG9" s="170" t="str">
        <f t="shared" si="125"/>
        <v>P</v>
      </c>
      <c r="FH9" s="182">
        <f t="shared" si="126"/>
        <v>0</v>
      </c>
      <c r="FI9" s="258">
        <f>'Copia Provisional'!BE8</f>
        <v>0</v>
      </c>
      <c r="FJ9" s="170" t="str">
        <f t="shared" si="127"/>
        <v>P</v>
      </c>
      <c r="FK9" s="179">
        <f t="shared" si="6"/>
        <v>0</v>
      </c>
      <c r="FL9" s="179">
        <f>'Copia Provisional'!BF8</f>
        <v>0</v>
      </c>
      <c r="FM9" s="170" t="str">
        <f t="shared" si="128"/>
        <v>P</v>
      </c>
      <c r="FN9" s="179">
        <f t="shared" si="7"/>
        <v>0</v>
      </c>
      <c r="FO9" s="262">
        <f>'Copia Provisional'!BG8</f>
        <v>0</v>
      </c>
      <c r="FP9" s="170" t="str">
        <f t="shared" si="129"/>
        <v>P</v>
      </c>
      <c r="FQ9" s="179">
        <f t="shared" si="8"/>
        <v>0</v>
      </c>
      <c r="FR9" s="179">
        <f>'Copia Provisional'!BH8</f>
        <v>0</v>
      </c>
      <c r="FS9" s="170" t="str">
        <f t="shared" si="130"/>
        <v>P</v>
      </c>
      <c r="FT9" s="179">
        <f t="shared" si="9"/>
        <v>0</v>
      </c>
      <c r="FU9" s="262">
        <f>'Copia Provisional'!BI8</f>
        <v>0</v>
      </c>
      <c r="FV9" s="170" t="str">
        <f t="shared" si="131"/>
        <v>P</v>
      </c>
      <c r="FW9" s="179">
        <f t="shared" si="10"/>
        <v>0</v>
      </c>
      <c r="FX9" s="182">
        <f>'Copia Provisional'!BJ8</f>
        <v>0</v>
      </c>
      <c r="FY9" s="170" t="str">
        <f t="shared" si="132"/>
        <v>P</v>
      </c>
      <c r="FZ9" s="179">
        <f t="shared" si="11"/>
        <v>0</v>
      </c>
      <c r="GA9" s="258">
        <f>'Copia Provisional'!BK8</f>
        <v>0</v>
      </c>
      <c r="GB9" s="170" t="str">
        <f t="shared" si="133"/>
        <v>P</v>
      </c>
      <c r="GC9" s="179">
        <f t="shared" si="12"/>
        <v>0</v>
      </c>
      <c r="GD9" s="179">
        <f>'Copia Provisional'!BL8</f>
        <v>0</v>
      </c>
      <c r="GE9" s="170" t="str">
        <f t="shared" si="134"/>
        <v>P</v>
      </c>
      <c r="GF9" s="179">
        <f t="shared" si="13"/>
        <v>0</v>
      </c>
      <c r="GG9" s="262">
        <f>'Copia Provisional'!BM8</f>
        <v>0</v>
      </c>
      <c r="GH9" s="170" t="str">
        <f t="shared" si="135"/>
        <v>P</v>
      </c>
      <c r="GI9" s="179">
        <f t="shared" si="14"/>
        <v>0</v>
      </c>
      <c r="GJ9" s="179">
        <f>'Copia Provisional'!BN8</f>
        <v>0</v>
      </c>
      <c r="GK9" s="170" t="str">
        <f t="shared" si="136"/>
        <v>P</v>
      </c>
      <c r="GL9" s="179">
        <f t="shared" si="15"/>
        <v>0</v>
      </c>
      <c r="GM9" s="262">
        <f>'Copia Provisional'!BO8</f>
        <v>0</v>
      </c>
      <c r="GN9" s="170" t="str">
        <f t="shared" si="137"/>
        <v>P</v>
      </c>
      <c r="GO9" s="179">
        <f t="shared" si="16"/>
        <v>0</v>
      </c>
      <c r="GP9" s="182">
        <f>'Copia Provisional'!BP8</f>
        <v>0</v>
      </c>
      <c r="GQ9" s="170" t="str">
        <f t="shared" si="138"/>
        <v>P</v>
      </c>
      <c r="GR9" s="179">
        <f t="shared" si="17"/>
        <v>0</v>
      </c>
      <c r="GS9" s="182">
        <f>'Copia Provisional'!BQ8</f>
        <v>0</v>
      </c>
      <c r="GT9" s="170" t="str">
        <f t="shared" si="139"/>
        <v>P</v>
      </c>
      <c r="GU9" s="179">
        <f t="shared" si="18"/>
        <v>0</v>
      </c>
      <c r="GV9" s="258">
        <f>'Copia Provisional'!BR8</f>
        <v>0</v>
      </c>
      <c r="GW9" s="170" t="str">
        <f t="shared" si="140"/>
        <v>P</v>
      </c>
      <c r="GX9" s="179">
        <f t="shared" si="19"/>
        <v>0</v>
      </c>
      <c r="GY9" s="179">
        <f>'Copia Provisional'!BS8</f>
        <v>0</v>
      </c>
      <c r="GZ9" s="170" t="str">
        <f t="shared" si="141"/>
        <v>P</v>
      </c>
      <c r="HA9" s="179">
        <f t="shared" si="20"/>
        <v>0</v>
      </c>
      <c r="HB9" s="262">
        <f>'Copia Provisional'!BT8</f>
        <v>0</v>
      </c>
      <c r="HC9" s="170" t="str">
        <f t="shared" si="142"/>
        <v>P</v>
      </c>
      <c r="HD9" s="179">
        <f t="shared" si="21"/>
        <v>0</v>
      </c>
      <c r="HE9" s="179">
        <f>'Copia Provisional'!BU8</f>
        <v>0</v>
      </c>
      <c r="HF9" s="170" t="str">
        <f t="shared" si="143"/>
        <v>P</v>
      </c>
      <c r="HG9" s="179">
        <f t="shared" si="22"/>
        <v>0</v>
      </c>
      <c r="HH9" s="262">
        <f>'Copia Provisional'!BV8</f>
        <v>0</v>
      </c>
      <c r="HI9" s="170" t="str">
        <f t="shared" si="144"/>
        <v>P</v>
      </c>
      <c r="HJ9" s="179">
        <f t="shared" si="23"/>
        <v>0</v>
      </c>
      <c r="HK9" s="178">
        <f t="shared" si="24"/>
        <v>0</v>
      </c>
    </row>
    <row r="10" spans="1:219">
      <c r="A10" s="177">
        <f>Participantes!B9</f>
        <v>8</v>
      </c>
      <c r="B10" s="178" t="str">
        <f>IF(Participantes!C9="","",Participantes!C9)</f>
        <v/>
      </c>
      <c r="C10" s="181">
        <f>'Copia Provisional'!C9</f>
        <v>0</v>
      </c>
      <c r="D10" s="170" t="str">
        <f t="shared" si="25"/>
        <v>P</v>
      </c>
      <c r="E10" s="179">
        <f t="shared" si="26"/>
        <v>0</v>
      </c>
      <c r="F10" s="182">
        <f>'Copia Provisional'!D9</f>
        <v>0</v>
      </c>
      <c r="G10" s="170" t="str">
        <f t="shared" si="27"/>
        <v>P</v>
      </c>
      <c r="H10" s="179">
        <f t="shared" si="28"/>
        <v>0</v>
      </c>
      <c r="I10" s="181">
        <f>'Copia Provisional'!E9</f>
        <v>0</v>
      </c>
      <c r="J10" s="170" t="str">
        <f t="shared" si="29"/>
        <v>P</v>
      </c>
      <c r="K10" s="179">
        <f t="shared" si="30"/>
        <v>0</v>
      </c>
      <c r="L10" s="182">
        <f>'Copia Provisional'!F9</f>
        <v>0</v>
      </c>
      <c r="M10" s="170" t="str">
        <f t="shared" si="31"/>
        <v>P</v>
      </c>
      <c r="N10" s="179">
        <f t="shared" si="32"/>
        <v>0</v>
      </c>
      <c r="O10" s="181">
        <f>'Copia Provisional'!G9</f>
        <v>0</v>
      </c>
      <c r="P10" s="170" t="str">
        <f t="shared" si="33"/>
        <v>P</v>
      </c>
      <c r="Q10" s="179">
        <f t="shared" si="34"/>
        <v>0</v>
      </c>
      <c r="R10" s="182">
        <f>'Copia Provisional'!H9</f>
        <v>0</v>
      </c>
      <c r="S10" s="170" t="str">
        <f t="shared" si="35"/>
        <v>P</v>
      </c>
      <c r="T10" s="179">
        <f t="shared" si="36"/>
        <v>0</v>
      </c>
      <c r="U10" s="181">
        <f>'Copia Provisional'!I9</f>
        <v>0</v>
      </c>
      <c r="V10" s="170" t="str">
        <f t="shared" si="37"/>
        <v>P</v>
      </c>
      <c r="W10" s="179">
        <f t="shared" si="38"/>
        <v>0</v>
      </c>
      <c r="X10" s="182">
        <f>'Copia Provisional'!J9</f>
        <v>0</v>
      </c>
      <c r="Y10" s="170" t="str">
        <f t="shared" si="39"/>
        <v>P</v>
      </c>
      <c r="Z10" s="179">
        <f t="shared" si="40"/>
        <v>0</v>
      </c>
      <c r="AA10" s="181">
        <f>'Copia Provisional'!K9</f>
        <v>0</v>
      </c>
      <c r="AB10" s="170" t="str">
        <f t="shared" si="41"/>
        <v>P</v>
      </c>
      <c r="AC10" s="179">
        <f t="shared" si="42"/>
        <v>0</v>
      </c>
      <c r="AD10" s="182">
        <f>'Copia Provisional'!L9</f>
        <v>0</v>
      </c>
      <c r="AE10" s="170" t="str">
        <f t="shared" si="43"/>
        <v>P</v>
      </c>
      <c r="AF10" s="179">
        <f t="shared" si="44"/>
        <v>0</v>
      </c>
      <c r="AG10" s="181">
        <f>'Copia Provisional'!M9</f>
        <v>0</v>
      </c>
      <c r="AH10" s="170" t="str">
        <f t="shared" si="45"/>
        <v>P</v>
      </c>
      <c r="AI10" s="179">
        <f t="shared" si="46"/>
        <v>0</v>
      </c>
      <c r="AJ10" s="182">
        <f>'Copia Provisional'!N9</f>
        <v>0</v>
      </c>
      <c r="AK10" s="170" t="str">
        <f t="shared" si="47"/>
        <v>P</v>
      </c>
      <c r="AL10" s="179">
        <f t="shared" si="48"/>
        <v>0</v>
      </c>
      <c r="AM10" s="181">
        <f>'Copia Provisional'!O9</f>
        <v>0</v>
      </c>
      <c r="AN10" s="170" t="str">
        <f t="shared" si="49"/>
        <v>P</v>
      </c>
      <c r="AO10" s="179">
        <f t="shared" si="50"/>
        <v>0</v>
      </c>
      <c r="AP10" s="182">
        <f>'Copia Provisional'!P9</f>
        <v>0</v>
      </c>
      <c r="AQ10" s="170" t="str">
        <f t="shared" si="51"/>
        <v>P</v>
      </c>
      <c r="AR10" s="179">
        <f t="shared" si="52"/>
        <v>0</v>
      </c>
      <c r="AS10" s="181">
        <f>'Copia Provisional'!Q9</f>
        <v>0</v>
      </c>
      <c r="AT10" s="170" t="str">
        <f t="shared" si="53"/>
        <v>P</v>
      </c>
      <c r="AU10" s="179">
        <f t="shared" si="54"/>
        <v>0</v>
      </c>
      <c r="AV10" s="182">
        <f>'Copia Provisional'!R9</f>
        <v>0</v>
      </c>
      <c r="AW10" s="170" t="str">
        <f t="shared" si="55"/>
        <v>P</v>
      </c>
      <c r="AX10" s="179">
        <f t="shared" si="56"/>
        <v>0</v>
      </c>
      <c r="AY10" s="181">
        <f>'Copia Provisional'!S9</f>
        <v>0</v>
      </c>
      <c r="AZ10" s="170" t="str">
        <f t="shared" si="57"/>
        <v>P</v>
      </c>
      <c r="BA10" s="179">
        <f t="shared" si="58"/>
        <v>0</v>
      </c>
      <c r="BB10" s="182">
        <f>'Copia Provisional'!T9</f>
        <v>0</v>
      </c>
      <c r="BC10" s="170" t="str">
        <f t="shared" si="59"/>
        <v>P</v>
      </c>
      <c r="BD10" s="179">
        <f t="shared" si="60"/>
        <v>0</v>
      </c>
      <c r="BE10" s="181">
        <f>'Copia Provisional'!U9</f>
        <v>0</v>
      </c>
      <c r="BF10" s="170" t="str">
        <f t="shared" si="61"/>
        <v>P</v>
      </c>
      <c r="BG10" s="179">
        <f t="shared" si="62"/>
        <v>0</v>
      </c>
      <c r="BH10" s="182">
        <f>'Copia Provisional'!V9</f>
        <v>0</v>
      </c>
      <c r="BI10" s="170" t="str">
        <f t="shared" si="63"/>
        <v>P</v>
      </c>
      <c r="BJ10" s="179">
        <f t="shared" si="64"/>
        <v>0</v>
      </c>
      <c r="BK10" s="181">
        <f>'Copia Provisional'!W9</f>
        <v>0</v>
      </c>
      <c r="BL10" s="170" t="str">
        <f t="shared" si="65"/>
        <v>P</v>
      </c>
      <c r="BM10" s="179">
        <f t="shared" si="66"/>
        <v>0</v>
      </c>
      <c r="BN10" s="182">
        <f>'Copia Provisional'!X9</f>
        <v>0</v>
      </c>
      <c r="BO10" s="170" t="str">
        <f t="shared" si="67"/>
        <v>P</v>
      </c>
      <c r="BP10" s="179">
        <f t="shared" si="68"/>
        <v>0</v>
      </c>
      <c r="BQ10" s="181">
        <f>'Copia Provisional'!Y9</f>
        <v>0</v>
      </c>
      <c r="BR10" s="170" t="str">
        <f t="shared" si="69"/>
        <v>P</v>
      </c>
      <c r="BS10" s="179">
        <f t="shared" si="70"/>
        <v>0</v>
      </c>
      <c r="BT10" s="182">
        <f>'Copia Provisional'!Z9</f>
        <v>0</v>
      </c>
      <c r="BU10" s="170" t="str">
        <f t="shared" si="71"/>
        <v>P</v>
      </c>
      <c r="BV10" s="179">
        <f t="shared" si="72"/>
        <v>0</v>
      </c>
      <c r="BW10" s="181">
        <f>'Copia Provisional'!AA9</f>
        <v>0</v>
      </c>
      <c r="BX10" s="170" t="str">
        <f t="shared" si="73"/>
        <v>P</v>
      </c>
      <c r="BY10" s="179">
        <f t="shared" si="74"/>
        <v>0</v>
      </c>
      <c r="BZ10" s="182">
        <f>'Copia Provisional'!AB9</f>
        <v>0</v>
      </c>
      <c r="CA10" s="170" t="str">
        <f t="shared" si="75"/>
        <v>P</v>
      </c>
      <c r="CB10" s="179">
        <f t="shared" si="76"/>
        <v>0</v>
      </c>
      <c r="CC10" s="181">
        <f>'Copia Provisional'!AC9</f>
        <v>0</v>
      </c>
      <c r="CD10" s="170" t="str">
        <f t="shared" si="77"/>
        <v>P</v>
      </c>
      <c r="CE10" s="179">
        <f t="shared" si="78"/>
        <v>0</v>
      </c>
      <c r="CF10" s="182">
        <f>'Copia Provisional'!AD9</f>
        <v>0</v>
      </c>
      <c r="CG10" s="170" t="str">
        <f t="shared" si="79"/>
        <v>P</v>
      </c>
      <c r="CH10" s="179">
        <f t="shared" si="80"/>
        <v>0</v>
      </c>
      <c r="CI10" s="181">
        <f>'Copia Provisional'!AE9</f>
        <v>0</v>
      </c>
      <c r="CJ10" s="170" t="str">
        <f t="shared" si="81"/>
        <v>P</v>
      </c>
      <c r="CK10" s="179">
        <f t="shared" si="82"/>
        <v>0</v>
      </c>
      <c r="CL10" s="182">
        <f>'Copia Provisional'!AF9</f>
        <v>0</v>
      </c>
      <c r="CM10" s="170" t="str">
        <f t="shared" si="83"/>
        <v>P</v>
      </c>
      <c r="CN10" s="179">
        <f t="shared" si="84"/>
        <v>0</v>
      </c>
      <c r="CO10" s="181">
        <f>'Copia Provisional'!AG9</f>
        <v>0</v>
      </c>
      <c r="CP10" s="170" t="str">
        <f t="shared" si="85"/>
        <v>P</v>
      </c>
      <c r="CQ10" s="179">
        <f t="shared" si="86"/>
        <v>0</v>
      </c>
      <c r="CR10" s="182">
        <f>'Copia Provisional'!AH9</f>
        <v>0</v>
      </c>
      <c r="CS10" s="170" t="str">
        <f t="shared" si="87"/>
        <v>P</v>
      </c>
      <c r="CT10" s="179">
        <f t="shared" si="88"/>
        <v>0</v>
      </c>
      <c r="CU10" s="181">
        <f>'Copia Provisional'!AI9</f>
        <v>0</v>
      </c>
      <c r="CV10" s="170" t="str">
        <f t="shared" si="89"/>
        <v>P</v>
      </c>
      <c r="CW10" s="179">
        <f t="shared" si="90"/>
        <v>0</v>
      </c>
      <c r="CX10" s="182">
        <f>'Copia Provisional'!AJ9</f>
        <v>0</v>
      </c>
      <c r="CY10" s="170" t="str">
        <f t="shared" si="91"/>
        <v>P</v>
      </c>
      <c r="CZ10" s="179">
        <f t="shared" si="92"/>
        <v>0</v>
      </c>
      <c r="DA10" s="181">
        <f>'Copia Provisional'!AK9</f>
        <v>0</v>
      </c>
      <c r="DB10" s="170" t="str">
        <f t="shared" si="93"/>
        <v>P</v>
      </c>
      <c r="DC10" s="179">
        <f t="shared" si="94"/>
        <v>0</v>
      </c>
      <c r="DD10" s="182">
        <f>'Copia Provisional'!AL9</f>
        <v>0</v>
      </c>
      <c r="DE10" s="170" t="str">
        <f t="shared" si="95"/>
        <v>P</v>
      </c>
      <c r="DF10" s="179">
        <f t="shared" si="96"/>
        <v>0</v>
      </c>
      <c r="DG10" s="181">
        <f>'Copia Provisional'!AM9</f>
        <v>0</v>
      </c>
      <c r="DH10" s="170" t="str">
        <f t="shared" si="97"/>
        <v>P</v>
      </c>
      <c r="DI10" s="179">
        <f t="shared" si="98"/>
        <v>0</v>
      </c>
      <c r="DJ10" s="182">
        <f>'Copia Provisional'!AN9</f>
        <v>0</v>
      </c>
      <c r="DK10" s="170" t="str">
        <f t="shared" si="99"/>
        <v>P</v>
      </c>
      <c r="DL10" s="179">
        <f t="shared" si="100"/>
        <v>0</v>
      </c>
      <c r="DM10" s="181">
        <f>'Copia Provisional'!AO9</f>
        <v>0</v>
      </c>
      <c r="DN10" s="170" t="str">
        <f t="shared" si="101"/>
        <v>P</v>
      </c>
      <c r="DO10" s="179">
        <f t="shared" si="102"/>
        <v>0</v>
      </c>
      <c r="DP10" s="182">
        <f>'Copia Provisional'!AP9</f>
        <v>0</v>
      </c>
      <c r="DQ10" s="170" t="str">
        <f t="shared" si="103"/>
        <v>P</v>
      </c>
      <c r="DR10" s="179">
        <f t="shared" si="104"/>
        <v>0</v>
      </c>
      <c r="DS10" s="181">
        <f>'Copia Provisional'!AQ9</f>
        <v>0</v>
      </c>
      <c r="DT10" s="170" t="str">
        <f t="shared" si="105"/>
        <v>P</v>
      </c>
      <c r="DU10" s="179">
        <f t="shared" si="106"/>
        <v>0</v>
      </c>
      <c r="DV10" s="182">
        <f>'Copia Provisional'!AR9</f>
        <v>0</v>
      </c>
      <c r="DW10" s="170" t="str">
        <f t="shared" si="107"/>
        <v>P</v>
      </c>
      <c r="DX10" s="179">
        <f t="shared" si="108"/>
        <v>0</v>
      </c>
      <c r="DY10" s="181">
        <f>'Copia Provisional'!AS9</f>
        <v>0</v>
      </c>
      <c r="DZ10" s="170" t="str">
        <f t="shared" si="109"/>
        <v>P</v>
      </c>
      <c r="EA10" s="179">
        <f t="shared" si="110"/>
        <v>0</v>
      </c>
      <c r="EB10" s="182">
        <f>'Copia Provisional'!AT9</f>
        <v>0</v>
      </c>
      <c r="EC10" s="170" t="str">
        <f t="shared" si="111"/>
        <v>P</v>
      </c>
      <c r="ED10" s="179">
        <f t="shared" si="112"/>
        <v>0</v>
      </c>
      <c r="EE10" s="181">
        <f>'Copia Provisional'!AU9</f>
        <v>0</v>
      </c>
      <c r="EF10" s="170" t="str">
        <f t="shared" si="113"/>
        <v>P</v>
      </c>
      <c r="EG10" s="179">
        <f t="shared" si="114"/>
        <v>0</v>
      </c>
      <c r="EH10" s="182">
        <f>'Copia Provisional'!AV9</f>
        <v>0</v>
      </c>
      <c r="EI10" s="170" t="str">
        <f t="shared" si="115"/>
        <v>P</v>
      </c>
      <c r="EJ10" s="180">
        <f t="shared" si="116"/>
        <v>0</v>
      </c>
      <c r="EK10" s="181">
        <f>'Copia Provisional'!AW9</f>
        <v>0</v>
      </c>
      <c r="EL10" s="170" t="str">
        <f t="shared" si="117"/>
        <v>P</v>
      </c>
      <c r="EM10" s="179">
        <f t="shared" si="118"/>
        <v>0</v>
      </c>
      <c r="EN10" s="182">
        <f>'Copia Provisional'!AX9</f>
        <v>0</v>
      </c>
      <c r="EO10" s="170" t="str">
        <f t="shared" si="119"/>
        <v>P</v>
      </c>
      <c r="EP10" s="179">
        <f t="shared" si="0"/>
        <v>0</v>
      </c>
      <c r="EQ10" s="258">
        <f>'Copia Provisional'!AY9</f>
        <v>0</v>
      </c>
      <c r="ER10" s="170" t="str">
        <f t="shared" si="120"/>
        <v>P</v>
      </c>
      <c r="ES10" s="179">
        <f t="shared" si="1"/>
        <v>0</v>
      </c>
      <c r="ET10" s="179">
        <f>'Copia Provisional'!AZ9</f>
        <v>0</v>
      </c>
      <c r="EU10" s="170" t="str">
        <f t="shared" si="121"/>
        <v>P</v>
      </c>
      <c r="EV10" s="179">
        <f t="shared" si="2"/>
        <v>0</v>
      </c>
      <c r="EW10" s="262">
        <f>'Copia Provisional'!BA9</f>
        <v>0</v>
      </c>
      <c r="EX10" s="170" t="str">
        <f t="shared" si="122"/>
        <v>P</v>
      </c>
      <c r="EY10" s="179">
        <f t="shared" si="3"/>
        <v>0</v>
      </c>
      <c r="EZ10" s="179">
        <f>'Copia Provisional'!BB9</f>
        <v>0</v>
      </c>
      <c r="FA10" s="170" t="str">
        <f t="shared" si="123"/>
        <v>P</v>
      </c>
      <c r="FB10" s="179">
        <f t="shared" si="4"/>
        <v>0</v>
      </c>
      <c r="FC10" s="262">
        <f>'Copia Provisional'!BC9</f>
        <v>0</v>
      </c>
      <c r="FD10" s="170" t="str">
        <f t="shared" si="124"/>
        <v>P</v>
      </c>
      <c r="FE10" s="179">
        <f t="shared" si="5"/>
        <v>0</v>
      </c>
      <c r="FF10" s="182">
        <f>'Copia Provisional'!BD9</f>
        <v>0</v>
      </c>
      <c r="FG10" s="170" t="str">
        <f t="shared" si="125"/>
        <v>P</v>
      </c>
      <c r="FH10" s="182">
        <f t="shared" si="126"/>
        <v>0</v>
      </c>
      <c r="FI10" s="258">
        <f>'Copia Provisional'!BE9</f>
        <v>0</v>
      </c>
      <c r="FJ10" s="170" t="str">
        <f t="shared" si="127"/>
        <v>P</v>
      </c>
      <c r="FK10" s="179">
        <f t="shared" si="6"/>
        <v>0</v>
      </c>
      <c r="FL10" s="179">
        <f>'Copia Provisional'!BF9</f>
        <v>0</v>
      </c>
      <c r="FM10" s="170" t="str">
        <f t="shared" si="128"/>
        <v>P</v>
      </c>
      <c r="FN10" s="179">
        <f t="shared" si="7"/>
        <v>0</v>
      </c>
      <c r="FO10" s="262">
        <f>'Copia Provisional'!BG9</f>
        <v>0</v>
      </c>
      <c r="FP10" s="170" t="str">
        <f t="shared" si="129"/>
        <v>P</v>
      </c>
      <c r="FQ10" s="179">
        <f t="shared" si="8"/>
        <v>0</v>
      </c>
      <c r="FR10" s="179">
        <f>'Copia Provisional'!BH9</f>
        <v>0</v>
      </c>
      <c r="FS10" s="170" t="str">
        <f t="shared" si="130"/>
        <v>P</v>
      </c>
      <c r="FT10" s="179">
        <f t="shared" si="9"/>
        <v>0</v>
      </c>
      <c r="FU10" s="262">
        <f>'Copia Provisional'!BI9</f>
        <v>0</v>
      </c>
      <c r="FV10" s="170" t="str">
        <f t="shared" si="131"/>
        <v>P</v>
      </c>
      <c r="FW10" s="179">
        <f t="shared" si="10"/>
        <v>0</v>
      </c>
      <c r="FX10" s="182">
        <f>'Copia Provisional'!BJ9</f>
        <v>0</v>
      </c>
      <c r="FY10" s="170" t="str">
        <f t="shared" si="132"/>
        <v>P</v>
      </c>
      <c r="FZ10" s="179">
        <f t="shared" si="11"/>
        <v>0</v>
      </c>
      <c r="GA10" s="258">
        <f>'Copia Provisional'!BK9</f>
        <v>0</v>
      </c>
      <c r="GB10" s="170" t="str">
        <f t="shared" si="133"/>
        <v>P</v>
      </c>
      <c r="GC10" s="179">
        <f t="shared" si="12"/>
        <v>0</v>
      </c>
      <c r="GD10" s="179">
        <f>'Copia Provisional'!BL9</f>
        <v>0</v>
      </c>
      <c r="GE10" s="170" t="str">
        <f t="shared" si="134"/>
        <v>P</v>
      </c>
      <c r="GF10" s="179">
        <f t="shared" si="13"/>
        <v>0</v>
      </c>
      <c r="GG10" s="262">
        <f>'Copia Provisional'!BM9</f>
        <v>0</v>
      </c>
      <c r="GH10" s="170" t="str">
        <f t="shared" si="135"/>
        <v>P</v>
      </c>
      <c r="GI10" s="179">
        <f t="shared" si="14"/>
        <v>0</v>
      </c>
      <c r="GJ10" s="179">
        <f>'Copia Provisional'!BN9</f>
        <v>0</v>
      </c>
      <c r="GK10" s="170" t="str">
        <f t="shared" si="136"/>
        <v>P</v>
      </c>
      <c r="GL10" s="179">
        <f t="shared" si="15"/>
        <v>0</v>
      </c>
      <c r="GM10" s="262">
        <f>'Copia Provisional'!BO9</f>
        <v>0</v>
      </c>
      <c r="GN10" s="170" t="str">
        <f t="shared" si="137"/>
        <v>P</v>
      </c>
      <c r="GO10" s="179">
        <f t="shared" si="16"/>
        <v>0</v>
      </c>
      <c r="GP10" s="182">
        <f>'Copia Provisional'!BP9</f>
        <v>0</v>
      </c>
      <c r="GQ10" s="170" t="str">
        <f t="shared" si="138"/>
        <v>P</v>
      </c>
      <c r="GR10" s="179">
        <f t="shared" si="17"/>
        <v>0</v>
      </c>
      <c r="GS10" s="182">
        <f>'Copia Provisional'!BQ9</f>
        <v>0</v>
      </c>
      <c r="GT10" s="170" t="str">
        <f t="shared" si="139"/>
        <v>P</v>
      </c>
      <c r="GU10" s="179">
        <f t="shared" si="18"/>
        <v>0</v>
      </c>
      <c r="GV10" s="258">
        <f>'Copia Provisional'!BR9</f>
        <v>0</v>
      </c>
      <c r="GW10" s="170" t="str">
        <f t="shared" si="140"/>
        <v>P</v>
      </c>
      <c r="GX10" s="179">
        <f t="shared" si="19"/>
        <v>0</v>
      </c>
      <c r="GY10" s="179">
        <f>'Copia Provisional'!BS9</f>
        <v>0</v>
      </c>
      <c r="GZ10" s="170" t="str">
        <f t="shared" si="141"/>
        <v>P</v>
      </c>
      <c r="HA10" s="179">
        <f t="shared" si="20"/>
        <v>0</v>
      </c>
      <c r="HB10" s="262">
        <f>'Copia Provisional'!BT9</f>
        <v>0</v>
      </c>
      <c r="HC10" s="170" t="str">
        <f t="shared" si="142"/>
        <v>P</v>
      </c>
      <c r="HD10" s="179">
        <f t="shared" si="21"/>
        <v>0</v>
      </c>
      <c r="HE10" s="179">
        <f>'Copia Provisional'!BU9</f>
        <v>0</v>
      </c>
      <c r="HF10" s="170" t="str">
        <f t="shared" si="143"/>
        <v>P</v>
      </c>
      <c r="HG10" s="179">
        <f t="shared" si="22"/>
        <v>0</v>
      </c>
      <c r="HH10" s="262">
        <f>'Copia Provisional'!BV9</f>
        <v>0</v>
      </c>
      <c r="HI10" s="170" t="str">
        <f t="shared" si="144"/>
        <v>P</v>
      </c>
      <c r="HJ10" s="179">
        <f t="shared" si="23"/>
        <v>0</v>
      </c>
      <c r="HK10" s="178">
        <f t="shared" si="24"/>
        <v>0</v>
      </c>
    </row>
    <row r="11" spans="1:219">
      <c r="A11" s="177">
        <f>Participantes!B10</f>
        <v>9</v>
      </c>
      <c r="B11" s="178" t="str">
        <f>IF(Participantes!C10="","",Participantes!C10)</f>
        <v/>
      </c>
      <c r="C11" s="181">
        <f>'Copia Provisional'!C10</f>
        <v>0</v>
      </c>
      <c r="D11" s="170" t="str">
        <f t="shared" si="25"/>
        <v>P</v>
      </c>
      <c r="E11" s="179">
        <f t="shared" si="26"/>
        <v>0</v>
      </c>
      <c r="F11" s="182">
        <f>'Copia Provisional'!D10</f>
        <v>0</v>
      </c>
      <c r="G11" s="170" t="str">
        <f t="shared" si="27"/>
        <v>P</v>
      </c>
      <c r="H11" s="179">
        <f t="shared" si="28"/>
        <v>0</v>
      </c>
      <c r="I11" s="181">
        <f>'Copia Provisional'!E10</f>
        <v>0</v>
      </c>
      <c r="J11" s="170" t="str">
        <f t="shared" si="29"/>
        <v>P</v>
      </c>
      <c r="K11" s="179">
        <f t="shared" si="30"/>
        <v>0</v>
      </c>
      <c r="L11" s="182">
        <f>'Copia Provisional'!F10</f>
        <v>0</v>
      </c>
      <c r="M11" s="170" t="str">
        <f t="shared" si="31"/>
        <v>P</v>
      </c>
      <c r="N11" s="179">
        <f t="shared" si="32"/>
        <v>0</v>
      </c>
      <c r="O11" s="181">
        <f>'Copia Provisional'!G10</f>
        <v>0</v>
      </c>
      <c r="P11" s="170" t="str">
        <f t="shared" si="33"/>
        <v>P</v>
      </c>
      <c r="Q11" s="179">
        <f t="shared" si="34"/>
        <v>0</v>
      </c>
      <c r="R11" s="182">
        <f>'Copia Provisional'!H10</f>
        <v>0</v>
      </c>
      <c r="S11" s="170" t="str">
        <f t="shared" si="35"/>
        <v>P</v>
      </c>
      <c r="T11" s="179">
        <f t="shared" si="36"/>
        <v>0</v>
      </c>
      <c r="U11" s="181">
        <f>'Copia Provisional'!I10</f>
        <v>0</v>
      </c>
      <c r="V11" s="170" t="str">
        <f t="shared" si="37"/>
        <v>P</v>
      </c>
      <c r="W11" s="179">
        <f t="shared" si="38"/>
        <v>0</v>
      </c>
      <c r="X11" s="182">
        <f>'Copia Provisional'!J10</f>
        <v>0</v>
      </c>
      <c r="Y11" s="170" t="str">
        <f t="shared" si="39"/>
        <v>P</v>
      </c>
      <c r="Z11" s="179">
        <f t="shared" si="40"/>
        <v>0</v>
      </c>
      <c r="AA11" s="181">
        <f>'Copia Provisional'!K10</f>
        <v>0</v>
      </c>
      <c r="AB11" s="170" t="str">
        <f t="shared" si="41"/>
        <v>P</v>
      </c>
      <c r="AC11" s="179">
        <f t="shared" si="42"/>
        <v>0</v>
      </c>
      <c r="AD11" s="182">
        <f>'Copia Provisional'!L10</f>
        <v>0</v>
      </c>
      <c r="AE11" s="170" t="str">
        <f t="shared" si="43"/>
        <v>P</v>
      </c>
      <c r="AF11" s="179">
        <f t="shared" si="44"/>
        <v>0</v>
      </c>
      <c r="AG11" s="181">
        <f>'Copia Provisional'!M10</f>
        <v>0</v>
      </c>
      <c r="AH11" s="170" t="str">
        <f t="shared" si="45"/>
        <v>P</v>
      </c>
      <c r="AI11" s="179">
        <f t="shared" si="46"/>
        <v>0</v>
      </c>
      <c r="AJ11" s="182">
        <f>'Copia Provisional'!N10</f>
        <v>0</v>
      </c>
      <c r="AK11" s="170" t="str">
        <f t="shared" si="47"/>
        <v>P</v>
      </c>
      <c r="AL11" s="179">
        <f t="shared" si="48"/>
        <v>0</v>
      </c>
      <c r="AM11" s="181">
        <f>'Copia Provisional'!O10</f>
        <v>0</v>
      </c>
      <c r="AN11" s="170" t="str">
        <f t="shared" si="49"/>
        <v>P</v>
      </c>
      <c r="AO11" s="179">
        <f t="shared" si="50"/>
        <v>0</v>
      </c>
      <c r="AP11" s="182">
        <f>'Copia Provisional'!P10</f>
        <v>0</v>
      </c>
      <c r="AQ11" s="170" t="str">
        <f t="shared" si="51"/>
        <v>P</v>
      </c>
      <c r="AR11" s="179">
        <f t="shared" si="52"/>
        <v>0</v>
      </c>
      <c r="AS11" s="181">
        <f>'Copia Provisional'!Q10</f>
        <v>0</v>
      </c>
      <c r="AT11" s="170" t="str">
        <f t="shared" si="53"/>
        <v>P</v>
      </c>
      <c r="AU11" s="179">
        <f t="shared" si="54"/>
        <v>0</v>
      </c>
      <c r="AV11" s="182">
        <f>'Copia Provisional'!R10</f>
        <v>0</v>
      </c>
      <c r="AW11" s="170" t="str">
        <f t="shared" si="55"/>
        <v>P</v>
      </c>
      <c r="AX11" s="179">
        <f t="shared" si="56"/>
        <v>0</v>
      </c>
      <c r="AY11" s="181">
        <f>'Copia Provisional'!S10</f>
        <v>0</v>
      </c>
      <c r="AZ11" s="170" t="str">
        <f t="shared" si="57"/>
        <v>P</v>
      </c>
      <c r="BA11" s="179">
        <f t="shared" si="58"/>
        <v>0</v>
      </c>
      <c r="BB11" s="182">
        <f>'Copia Provisional'!T10</f>
        <v>0</v>
      </c>
      <c r="BC11" s="170" t="str">
        <f t="shared" si="59"/>
        <v>P</v>
      </c>
      <c r="BD11" s="179">
        <f t="shared" si="60"/>
        <v>0</v>
      </c>
      <c r="BE11" s="181">
        <f>'Copia Provisional'!U10</f>
        <v>0</v>
      </c>
      <c r="BF11" s="170" t="str">
        <f t="shared" si="61"/>
        <v>P</v>
      </c>
      <c r="BG11" s="179">
        <f t="shared" si="62"/>
        <v>0</v>
      </c>
      <c r="BH11" s="182">
        <f>'Copia Provisional'!V10</f>
        <v>0</v>
      </c>
      <c r="BI11" s="170" t="str">
        <f t="shared" si="63"/>
        <v>P</v>
      </c>
      <c r="BJ11" s="179">
        <f t="shared" si="64"/>
        <v>0</v>
      </c>
      <c r="BK11" s="181">
        <f>'Copia Provisional'!W10</f>
        <v>0</v>
      </c>
      <c r="BL11" s="170" t="str">
        <f t="shared" si="65"/>
        <v>P</v>
      </c>
      <c r="BM11" s="179">
        <f t="shared" si="66"/>
        <v>0</v>
      </c>
      <c r="BN11" s="182">
        <f>'Copia Provisional'!X10</f>
        <v>0</v>
      </c>
      <c r="BO11" s="170" t="str">
        <f t="shared" si="67"/>
        <v>P</v>
      </c>
      <c r="BP11" s="179">
        <f t="shared" si="68"/>
        <v>0</v>
      </c>
      <c r="BQ11" s="181">
        <f>'Copia Provisional'!Y10</f>
        <v>0</v>
      </c>
      <c r="BR11" s="170" t="str">
        <f t="shared" si="69"/>
        <v>P</v>
      </c>
      <c r="BS11" s="179">
        <f t="shared" si="70"/>
        <v>0</v>
      </c>
      <c r="BT11" s="182">
        <f>'Copia Provisional'!Z10</f>
        <v>0</v>
      </c>
      <c r="BU11" s="170" t="str">
        <f t="shared" si="71"/>
        <v>P</v>
      </c>
      <c r="BV11" s="179">
        <f t="shared" si="72"/>
        <v>0</v>
      </c>
      <c r="BW11" s="181">
        <f>'Copia Provisional'!AA10</f>
        <v>0</v>
      </c>
      <c r="BX11" s="170" t="str">
        <f t="shared" si="73"/>
        <v>P</v>
      </c>
      <c r="BY11" s="179">
        <f t="shared" si="74"/>
        <v>0</v>
      </c>
      <c r="BZ11" s="182">
        <f>'Copia Provisional'!AB10</f>
        <v>0</v>
      </c>
      <c r="CA11" s="170" t="str">
        <f t="shared" si="75"/>
        <v>P</v>
      </c>
      <c r="CB11" s="179">
        <f t="shared" si="76"/>
        <v>0</v>
      </c>
      <c r="CC11" s="181">
        <f>'Copia Provisional'!AC10</f>
        <v>0</v>
      </c>
      <c r="CD11" s="170" t="str">
        <f t="shared" si="77"/>
        <v>P</v>
      </c>
      <c r="CE11" s="179">
        <f t="shared" si="78"/>
        <v>0</v>
      </c>
      <c r="CF11" s="182">
        <f>'Copia Provisional'!AD10</f>
        <v>0</v>
      </c>
      <c r="CG11" s="170" t="str">
        <f t="shared" si="79"/>
        <v>P</v>
      </c>
      <c r="CH11" s="179">
        <f t="shared" si="80"/>
        <v>0</v>
      </c>
      <c r="CI11" s="181">
        <f>'Copia Provisional'!AE10</f>
        <v>0</v>
      </c>
      <c r="CJ11" s="170" t="str">
        <f t="shared" si="81"/>
        <v>P</v>
      </c>
      <c r="CK11" s="179">
        <f t="shared" si="82"/>
        <v>0</v>
      </c>
      <c r="CL11" s="182">
        <f>'Copia Provisional'!AF10</f>
        <v>0</v>
      </c>
      <c r="CM11" s="170" t="str">
        <f t="shared" si="83"/>
        <v>P</v>
      </c>
      <c r="CN11" s="179">
        <f t="shared" si="84"/>
        <v>0</v>
      </c>
      <c r="CO11" s="181">
        <f>'Copia Provisional'!AG10</f>
        <v>0</v>
      </c>
      <c r="CP11" s="170" t="str">
        <f t="shared" si="85"/>
        <v>P</v>
      </c>
      <c r="CQ11" s="179">
        <f t="shared" si="86"/>
        <v>0</v>
      </c>
      <c r="CR11" s="182">
        <f>'Copia Provisional'!AH10</f>
        <v>0</v>
      </c>
      <c r="CS11" s="170" t="str">
        <f t="shared" si="87"/>
        <v>P</v>
      </c>
      <c r="CT11" s="179">
        <f t="shared" si="88"/>
        <v>0</v>
      </c>
      <c r="CU11" s="181">
        <f>'Copia Provisional'!AI10</f>
        <v>0</v>
      </c>
      <c r="CV11" s="170" t="str">
        <f t="shared" si="89"/>
        <v>P</v>
      </c>
      <c r="CW11" s="179">
        <f t="shared" si="90"/>
        <v>0</v>
      </c>
      <c r="CX11" s="182">
        <f>'Copia Provisional'!AJ10</f>
        <v>0</v>
      </c>
      <c r="CY11" s="170" t="str">
        <f t="shared" si="91"/>
        <v>P</v>
      </c>
      <c r="CZ11" s="179">
        <f t="shared" si="92"/>
        <v>0</v>
      </c>
      <c r="DA11" s="181">
        <f>'Copia Provisional'!AK10</f>
        <v>0</v>
      </c>
      <c r="DB11" s="170" t="str">
        <f t="shared" si="93"/>
        <v>P</v>
      </c>
      <c r="DC11" s="179">
        <f t="shared" si="94"/>
        <v>0</v>
      </c>
      <c r="DD11" s="182">
        <f>'Copia Provisional'!AL10</f>
        <v>0</v>
      </c>
      <c r="DE11" s="170" t="str">
        <f t="shared" si="95"/>
        <v>P</v>
      </c>
      <c r="DF11" s="179">
        <f t="shared" si="96"/>
        <v>0</v>
      </c>
      <c r="DG11" s="181">
        <f>'Copia Provisional'!AM10</f>
        <v>0</v>
      </c>
      <c r="DH11" s="170" t="str">
        <f t="shared" si="97"/>
        <v>P</v>
      </c>
      <c r="DI11" s="179">
        <f t="shared" si="98"/>
        <v>0</v>
      </c>
      <c r="DJ11" s="182">
        <f>'Copia Provisional'!AN10</f>
        <v>0</v>
      </c>
      <c r="DK11" s="170" t="str">
        <f t="shared" si="99"/>
        <v>P</v>
      </c>
      <c r="DL11" s="179">
        <f t="shared" si="100"/>
        <v>0</v>
      </c>
      <c r="DM11" s="181">
        <f>'Copia Provisional'!AO10</f>
        <v>0</v>
      </c>
      <c r="DN11" s="170" t="str">
        <f t="shared" si="101"/>
        <v>P</v>
      </c>
      <c r="DO11" s="179">
        <f t="shared" si="102"/>
        <v>0</v>
      </c>
      <c r="DP11" s="182">
        <f>'Copia Provisional'!AP10</f>
        <v>0</v>
      </c>
      <c r="DQ11" s="170" t="str">
        <f t="shared" si="103"/>
        <v>P</v>
      </c>
      <c r="DR11" s="179">
        <f t="shared" si="104"/>
        <v>0</v>
      </c>
      <c r="DS11" s="181">
        <f>'Copia Provisional'!AQ10</f>
        <v>0</v>
      </c>
      <c r="DT11" s="170" t="str">
        <f t="shared" si="105"/>
        <v>P</v>
      </c>
      <c r="DU11" s="179">
        <f t="shared" si="106"/>
        <v>0</v>
      </c>
      <c r="DV11" s="182">
        <f>'Copia Provisional'!AR10</f>
        <v>0</v>
      </c>
      <c r="DW11" s="170" t="str">
        <f t="shared" si="107"/>
        <v>P</v>
      </c>
      <c r="DX11" s="179">
        <f t="shared" si="108"/>
        <v>0</v>
      </c>
      <c r="DY11" s="181">
        <f>'Copia Provisional'!AS10</f>
        <v>0</v>
      </c>
      <c r="DZ11" s="170" t="str">
        <f t="shared" si="109"/>
        <v>P</v>
      </c>
      <c r="EA11" s="179">
        <f t="shared" si="110"/>
        <v>0</v>
      </c>
      <c r="EB11" s="182">
        <f>'Copia Provisional'!AT10</f>
        <v>0</v>
      </c>
      <c r="EC11" s="170" t="str">
        <f t="shared" si="111"/>
        <v>P</v>
      </c>
      <c r="ED11" s="179">
        <f t="shared" si="112"/>
        <v>0</v>
      </c>
      <c r="EE11" s="181">
        <f>'Copia Provisional'!AU10</f>
        <v>0</v>
      </c>
      <c r="EF11" s="170" t="str">
        <f t="shared" si="113"/>
        <v>P</v>
      </c>
      <c r="EG11" s="179">
        <f t="shared" si="114"/>
        <v>0</v>
      </c>
      <c r="EH11" s="182">
        <f>'Copia Provisional'!AV10</f>
        <v>0</v>
      </c>
      <c r="EI11" s="170" t="str">
        <f t="shared" si="115"/>
        <v>P</v>
      </c>
      <c r="EJ11" s="180">
        <f t="shared" si="116"/>
        <v>0</v>
      </c>
      <c r="EK11" s="181">
        <f>'Copia Provisional'!AW10</f>
        <v>0</v>
      </c>
      <c r="EL11" s="170" t="str">
        <f t="shared" si="117"/>
        <v>P</v>
      </c>
      <c r="EM11" s="179">
        <f t="shared" si="118"/>
        <v>0</v>
      </c>
      <c r="EN11" s="182">
        <f>'Copia Provisional'!AX10</f>
        <v>0</v>
      </c>
      <c r="EO11" s="170" t="str">
        <f t="shared" si="119"/>
        <v>P</v>
      </c>
      <c r="EP11" s="179">
        <f t="shared" si="0"/>
        <v>0</v>
      </c>
      <c r="EQ11" s="258">
        <f>'Copia Provisional'!AY10</f>
        <v>0</v>
      </c>
      <c r="ER11" s="170" t="str">
        <f t="shared" si="120"/>
        <v>P</v>
      </c>
      <c r="ES11" s="179">
        <f t="shared" si="1"/>
        <v>0</v>
      </c>
      <c r="ET11" s="179">
        <f>'Copia Provisional'!AZ10</f>
        <v>0</v>
      </c>
      <c r="EU11" s="170" t="str">
        <f t="shared" si="121"/>
        <v>P</v>
      </c>
      <c r="EV11" s="179">
        <f t="shared" si="2"/>
        <v>0</v>
      </c>
      <c r="EW11" s="262">
        <f>'Copia Provisional'!BA10</f>
        <v>0</v>
      </c>
      <c r="EX11" s="170" t="str">
        <f t="shared" si="122"/>
        <v>P</v>
      </c>
      <c r="EY11" s="179">
        <f t="shared" si="3"/>
        <v>0</v>
      </c>
      <c r="EZ11" s="179">
        <f>'Copia Provisional'!BB10</f>
        <v>0</v>
      </c>
      <c r="FA11" s="170" t="str">
        <f t="shared" si="123"/>
        <v>P</v>
      </c>
      <c r="FB11" s="179">
        <f t="shared" si="4"/>
        <v>0</v>
      </c>
      <c r="FC11" s="262">
        <f>'Copia Provisional'!BC10</f>
        <v>0</v>
      </c>
      <c r="FD11" s="170" t="str">
        <f t="shared" si="124"/>
        <v>P</v>
      </c>
      <c r="FE11" s="179">
        <f t="shared" si="5"/>
        <v>0</v>
      </c>
      <c r="FF11" s="182">
        <f>'Copia Provisional'!BD10</f>
        <v>0</v>
      </c>
      <c r="FG11" s="170" t="str">
        <f t="shared" si="125"/>
        <v>P</v>
      </c>
      <c r="FH11" s="182">
        <f t="shared" si="126"/>
        <v>0</v>
      </c>
      <c r="FI11" s="258">
        <f>'Copia Provisional'!BE10</f>
        <v>0</v>
      </c>
      <c r="FJ11" s="170" t="str">
        <f t="shared" si="127"/>
        <v>P</v>
      </c>
      <c r="FK11" s="179">
        <f t="shared" si="6"/>
        <v>0</v>
      </c>
      <c r="FL11" s="179">
        <f>'Copia Provisional'!BF10</f>
        <v>0</v>
      </c>
      <c r="FM11" s="170" t="str">
        <f t="shared" si="128"/>
        <v>P</v>
      </c>
      <c r="FN11" s="179">
        <f t="shared" si="7"/>
        <v>0</v>
      </c>
      <c r="FO11" s="262">
        <f>'Copia Provisional'!BG10</f>
        <v>0</v>
      </c>
      <c r="FP11" s="170" t="str">
        <f t="shared" si="129"/>
        <v>P</v>
      </c>
      <c r="FQ11" s="179">
        <f t="shared" si="8"/>
        <v>0</v>
      </c>
      <c r="FR11" s="179">
        <f>'Copia Provisional'!BH10</f>
        <v>0</v>
      </c>
      <c r="FS11" s="170" t="str">
        <f t="shared" si="130"/>
        <v>P</v>
      </c>
      <c r="FT11" s="179">
        <f t="shared" si="9"/>
        <v>0</v>
      </c>
      <c r="FU11" s="262">
        <f>'Copia Provisional'!BI10</f>
        <v>0</v>
      </c>
      <c r="FV11" s="170" t="str">
        <f t="shared" si="131"/>
        <v>P</v>
      </c>
      <c r="FW11" s="179">
        <f t="shared" si="10"/>
        <v>0</v>
      </c>
      <c r="FX11" s="182">
        <f>'Copia Provisional'!BJ10</f>
        <v>0</v>
      </c>
      <c r="FY11" s="170" t="str">
        <f t="shared" si="132"/>
        <v>P</v>
      </c>
      <c r="FZ11" s="179">
        <f t="shared" si="11"/>
        <v>0</v>
      </c>
      <c r="GA11" s="258">
        <f>'Copia Provisional'!BK10</f>
        <v>0</v>
      </c>
      <c r="GB11" s="170" t="str">
        <f t="shared" si="133"/>
        <v>P</v>
      </c>
      <c r="GC11" s="179">
        <f t="shared" si="12"/>
        <v>0</v>
      </c>
      <c r="GD11" s="179">
        <f>'Copia Provisional'!BL10</f>
        <v>0</v>
      </c>
      <c r="GE11" s="170" t="str">
        <f t="shared" si="134"/>
        <v>P</v>
      </c>
      <c r="GF11" s="179">
        <f t="shared" si="13"/>
        <v>0</v>
      </c>
      <c r="GG11" s="262">
        <f>'Copia Provisional'!BM10</f>
        <v>0</v>
      </c>
      <c r="GH11" s="170" t="str">
        <f t="shared" si="135"/>
        <v>P</v>
      </c>
      <c r="GI11" s="179">
        <f t="shared" si="14"/>
        <v>0</v>
      </c>
      <c r="GJ11" s="179">
        <f>'Copia Provisional'!BN10</f>
        <v>0</v>
      </c>
      <c r="GK11" s="170" t="str">
        <f t="shared" si="136"/>
        <v>P</v>
      </c>
      <c r="GL11" s="179">
        <f t="shared" si="15"/>
        <v>0</v>
      </c>
      <c r="GM11" s="262">
        <f>'Copia Provisional'!BO10</f>
        <v>0</v>
      </c>
      <c r="GN11" s="170" t="str">
        <f t="shared" si="137"/>
        <v>P</v>
      </c>
      <c r="GO11" s="179">
        <f t="shared" si="16"/>
        <v>0</v>
      </c>
      <c r="GP11" s="182">
        <f>'Copia Provisional'!BP10</f>
        <v>0</v>
      </c>
      <c r="GQ11" s="170" t="str">
        <f t="shared" si="138"/>
        <v>P</v>
      </c>
      <c r="GR11" s="179">
        <f t="shared" si="17"/>
        <v>0</v>
      </c>
      <c r="GS11" s="182">
        <f>'Copia Provisional'!BQ10</f>
        <v>0</v>
      </c>
      <c r="GT11" s="170" t="str">
        <f t="shared" si="139"/>
        <v>P</v>
      </c>
      <c r="GU11" s="179">
        <f t="shared" si="18"/>
        <v>0</v>
      </c>
      <c r="GV11" s="258">
        <f>'Copia Provisional'!BR10</f>
        <v>0</v>
      </c>
      <c r="GW11" s="170" t="str">
        <f t="shared" si="140"/>
        <v>P</v>
      </c>
      <c r="GX11" s="179">
        <f t="shared" si="19"/>
        <v>0</v>
      </c>
      <c r="GY11" s="179">
        <f>'Copia Provisional'!BS10</f>
        <v>0</v>
      </c>
      <c r="GZ11" s="170" t="str">
        <f t="shared" si="141"/>
        <v>P</v>
      </c>
      <c r="HA11" s="179">
        <f t="shared" si="20"/>
        <v>0</v>
      </c>
      <c r="HB11" s="262">
        <f>'Copia Provisional'!BT10</f>
        <v>0</v>
      </c>
      <c r="HC11" s="170" t="str">
        <f t="shared" si="142"/>
        <v>P</v>
      </c>
      <c r="HD11" s="179">
        <f t="shared" si="21"/>
        <v>0</v>
      </c>
      <c r="HE11" s="179">
        <f>'Copia Provisional'!BU10</f>
        <v>0</v>
      </c>
      <c r="HF11" s="170" t="str">
        <f t="shared" si="143"/>
        <v>P</v>
      </c>
      <c r="HG11" s="179">
        <f t="shared" si="22"/>
        <v>0</v>
      </c>
      <c r="HH11" s="262">
        <f>'Copia Provisional'!BV10</f>
        <v>0</v>
      </c>
      <c r="HI11" s="170" t="str">
        <f t="shared" si="144"/>
        <v>P</v>
      </c>
      <c r="HJ11" s="179">
        <f t="shared" si="23"/>
        <v>0</v>
      </c>
      <c r="HK11" s="178">
        <f t="shared" si="24"/>
        <v>0</v>
      </c>
    </row>
    <row r="12" spans="1:219">
      <c r="A12" s="177">
        <f>Participantes!B11</f>
        <v>10</v>
      </c>
      <c r="B12" s="178" t="str">
        <f>IF(Participantes!C11="","",Participantes!C11)</f>
        <v/>
      </c>
      <c r="C12" s="181">
        <f>'Copia Provisional'!C11</f>
        <v>0</v>
      </c>
      <c r="D12" s="170" t="str">
        <f t="shared" si="25"/>
        <v>P</v>
      </c>
      <c r="E12" s="179">
        <f t="shared" si="26"/>
        <v>0</v>
      </c>
      <c r="F12" s="182">
        <f>'Copia Provisional'!D11</f>
        <v>0</v>
      </c>
      <c r="G12" s="170" t="str">
        <f t="shared" si="27"/>
        <v>P</v>
      </c>
      <c r="H12" s="179">
        <f t="shared" si="28"/>
        <v>0</v>
      </c>
      <c r="I12" s="181">
        <f>'Copia Provisional'!E11</f>
        <v>0</v>
      </c>
      <c r="J12" s="170" t="str">
        <f t="shared" si="29"/>
        <v>P</v>
      </c>
      <c r="K12" s="179">
        <f t="shared" si="30"/>
        <v>0</v>
      </c>
      <c r="L12" s="182">
        <f>'Copia Provisional'!F11</f>
        <v>0</v>
      </c>
      <c r="M12" s="170" t="str">
        <f t="shared" si="31"/>
        <v>P</v>
      </c>
      <c r="N12" s="179">
        <f t="shared" si="32"/>
        <v>0</v>
      </c>
      <c r="O12" s="181">
        <f>'Copia Provisional'!G11</f>
        <v>0</v>
      </c>
      <c r="P12" s="170" t="str">
        <f t="shared" si="33"/>
        <v>P</v>
      </c>
      <c r="Q12" s="179">
        <f t="shared" si="34"/>
        <v>0</v>
      </c>
      <c r="R12" s="182">
        <f>'Copia Provisional'!H11</f>
        <v>0</v>
      </c>
      <c r="S12" s="170" t="str">
        <f t="shared" si="35"/>
        <v>P</v>
      </c>
      <c r="T12" s="179">
        <f t="shared" si="36"/>
        <v>0</v>
      </c>
      <c r="U12" s="181">
        <f>'Copia Provisional'!I11</f>
        <v>0</v>
      </c>
      <c r="V12" s="170" t="str">
        <f t="shared" si="37"/>
        <v>P</v>
      </c>
      <c r="W12" s="179">
        <f t="shared" si="38"/>
        <v>0</v>
      </c>
      <c r="X12" s="182">
        <f>'Copia Provisional'!J11</f>
        <v>0</v>
      </c>
      <c r="Y12" s="170" t="str">
        <f t="shared" si="39"/>
        <v>P</v>
      </c>
      <c r="Z12" s="179">
        <f t="shared" si="40"/>
        <v>0</v>
      </c>
      <c r="AA12" s="181">
        <f>'Copia Provisional'!K11</f>
        <v>0</v>
      </c>
      <c r="AB12" s="170" t="str">
        <f t="shared" si="41"/>
        <v>P</v>
      </c>
      <c r="AC12" s="179">
        <f t="shared" si="42"/>
        <v>0</v>
      </c>
      <c r="AD12" s="182">
        <f>'Copia Provisional'!L11</f>
        <v>0</v>
      </c>
      <c r="AE12" s="170" t="str">
        <f t="shared" si="43"/>
        <v>P</v>
      </c>
      <c r="AF12" s="179">
        <f t="shared" si="44"/>
        <v>0</v>
      </c>
      <c r="AG12" s="181">
        <f>'Copia Provisional'!M11</f>
        <v>0</v>
      </c>
      <c r="AH12" s="170" t="str">
        <f t="shared" si="45"/>
        <v>P</v>
      </c>
      <c r="AI12" s="179">
        <f t="shared" si="46"/>
        <v>0</v>
      </c>
      <c r="AJ12" s="182">
        <f>'Copia Provisional'!N11</f>
        <v>0</v>
      </c>
      <c r="AK12" s="170" t="str">
        <f t="shared" si="47"/>
        <v>P</v>
      </c>
      <c r="AL12" s="179">
        <f t="shared" si="48"/>
        <v>0</v>
      </c>
      <c r="AM12" s="181">
        <f>'Copia Provisional'!O11</f>
        <v>0</v>
      </c>
      <c r="AN12" s="170" t="str">
        <f t="shared" si="49"/>
        <v>P</v>
      </c>
      <c r="AO12" s="179">
        <f t="shared" si="50"/>
        <v>0</v>
      </c>
      <c r="AP12" s="182">
        <f>'Copia Provisional'!P11</f>
        <v>0</v>
      </c>
      <c r="AQ12" s="170" t="str">
        <f t="shared" si="51"/>
        <v>P</v>
      </c>
      <c r="AR12" s="179">
        <f t="shared" si="52"/>
        <v>0</v>
      </c>
      <c r="AS12" s="181">
        <f>'Copia Provisional'!Q11</f>
        <v>0</v>
      </c>
      <c r="AT12" s="170" t="str">
        <f t="shared" si="53"/>
        <v>P</v>
      </c>
      <c r="AU12" s="179">
        <f t="shared" si="54"/>
        <v>0</v>
      </c>
      <c r="AV12" s="182">
        <f>'Copia Provisional'!R11</f>
        <v>0</v>
      </c>
      <c r="AW12" s="170" t="str">
        <f t="shared" si="55"/>
        <v>P</v>
      </c>
      <c r="AX12" s="179">
        <f t="shared" si="56"/>
        <v>0</v>
      </c>
      <c r="AY12" s="181">
        <f>'Copia Provisional'!S11</f>
        <v>0</v>
      </c>
      <c r="AZ12" s="170" t="str">
        <f t="shared" si="57"/>
        <v>P</v>
      </c>
      <c r="BA12" s="179">
        <f t="shared" si="58"/>
        <v>0</v>
      </c>
      <c r="BB12" s="182">
        <f>'Copia Provisional'!T11</f>
        <v>0</v>
      </c>
      <c r="BC12" s="170" t="str">
        <f t="shared" si="59"/>
        <v>P</v>
      </c>
      <c r="BD12" s="179">
        <f t="shared" si="60"/>
        <v>0</v>
      </c>
      <c r="BE12" s="181">
        <f>'Copia Provisional'!U11</f>
        <v>0</v>
      </c>
      <c r="BF12" s="170" t="str">
        <f t="shared" si="61"/>
        <v>P</v>
      </c>
      <c r="BG12" s="179">
        <f t="shared" si="62"/>
        <v>0</v>
      </c>
      <c r="BH12" s="182">
        <f>'Copia Provisional'!V11</f>
        <v>0</v>
      </c>
      <c r="BI12" s="170" t="str">
        <f t="shared" si="63"/>
        <v>P</v>
      </c>
      <c r="BJ12" s="179">
        <f t="shared" si="64"/>
        <v>0</v>
      </c>
      <c r="BK12" s="181">
        <f>'Copia Provisional'!W11</f>
        <v>0</v>
      </c>
      <c r="BL12" s="170" t="str">
        <f t="shared" si="65"/>
        <v>P</v>
      </c>
      <c r="BM12" s="179">
        <f t="shared" si="66"/>
        <v>0</v>
      </c>
      <c r="BN12" s="182">
        <f>'Copia Provisional'!X11</f>
        <v>0</v>
      </c>
      <c r="BO12" s="170" t="str">
        <f t="shared" si="67"/>
        <v>P</v>
      </c>
      <c r="BP12" s="179">
        <f t="shared" si="68"/>
        <v>0</v>
      </c>
      <c r="BQ12" s="181">
        <f>'Copia Provisional'!Y11</f>
        <v>0</v>
      </c>
      <c r="BR12" s="170" t="str">
        <f t="shared" si="69"/>
        <v>P</v>
      </c>
      <c r="BS12" s="179">
        <f t="shared" si="70"/>
        <v>0</v>
      </c>
      <c r="BT12" s="182">
        <f>'Copia Provisional'!Z11</f>
        <v>0</v>
      </c>
      <c r="BU12" s="170" t="str">
        <f t="shared" si="71"/>
        <v>P</v>
      </c>
      <c r="BV12" s="179">
        <f t="shared" si="72"/>
        <v>0</v>
      </c>
      <c r="BW12" s="181">
        <f>'Copia Provisional'!AA11</f>
        <v>0</v>
      </c>
      <c r="BX12" s="170" t="str">
        <f t="shared" si="73"/>
        <v>P</v>
      </c>
      <c r="BY12" s="179">
        <f t="shared" si="74"/>
        <v>0</v>
      </c>
      <c r="BZ12" s="182">
        <f>'Copia Provisional'!AB11</f>
        <v>0</v>
      </c>
      <c r="CA12" s="170" t="str">
        <f t="shared" si="75"/>
        <v>P</v>
      </c>
      <c r="CB12" s="179">
        <f t="shared" si="76"/>
        <v>0</v>
      </c>
      <c r="CC12" s="181">
        <f>'Copia Provisional'!AC11</f>
        <v>0</v>
      </c>
      <c r="CD12" s="170" t="str">
        <f t="shared" si="77"/>
        <v>P</v>
      </c>
      <c r="CE12" s="179">
        <f t="shared" si="78"/>
        <v>0</v>
      </c>
      <c r="CF12" s="182">
        <f>'Copia Provisional'!AD11</f>
        <v>0</v>
      </c>
      <c r="CG12" s="170" t="str">
        <f t="shared" si="79"/>
        <v>P</v>
      </c>
      <c r="CH12" s="179">
        <f t="shared" si="80"/>
        <v>0</v>
      </c>
      <c r="CI12" s="181">
        <f>'Copia Provisional'!AE11</f>
        <v>0</v>
      </c>
      <c r="CJ12" s="170" t="str">
        <f t="shared" si="81"/>
        <v>P</v>
      </c>
      <c r="CK12" s="179">
        <f t="shared" si="82"/>
        <v>0</v>
      </c>
      <c r="CL12" s="182">
        <f>'Copia Provisional'!AF11</f>
        <v>0</v>
      </c>
      <c r="CM12" s="170" t="str">
        <f t="shared" si="83"/>
        <v>P</v>
      </c>
      <c r="CN12" s="179">
        <f t="shared" si="84"/>
        <v>0</v>
      </c>
      <c r="CO12" s="181">
        <f>'Copia Provisional'!AG11</f>
        <v>0</v>
      </c>
      <c r="CP12" s="170" t="str">
        <f t="shared" si="85"/>
        <v>P</v>
      </c>
      <c r="CQ12" s="179">
        <f t="shared" si="86"/>
        <v>0</v>
      </c>
      <c r="CR12" s="182">
        <f>'Copia Provisional'!AH11</f>
        <v>0</v>
      </c>
      <c r="CS12" s="170" t="str">
        <f t="shared" si="87"/>
        <v>P</v>
      </c>
      <c r="CT12" s="179">
        <f t="shared" si="88"/>
        <v>0</v>
      </c>
      <c r="CU12" s="181">
        <f>'Copia Provisional'!AI11</f>
        <v>0</v>
      </c>
      <c r="CV12" s="170" t="str">
        <f t="shared" si="89"/>
        <v>P</v>
      </c>
      <c r="CW12" s="179">
        <f t="shared" si="90"/>
        <v>0</v>
      </c>
      <c r="CX12" s="182">
        <f>'Copia Provisional'!AJ11</f>
        <v>0</v>
      </c>
      <c r="CY12" s="170" t="str">
        <f t="shared" si="91"/>
        <v>P</v>
      </c>
      <c r="CZ12" s="179">
        <f t="shared" si="92"/>
        <v>0</v>
      </c>
      <c r="DA12" s="181">
        <f>'Copia Provisional'!AK11</f>
        <v>0</v>
      </c>
      <c r="DB12" s="170" t="str">
        <f t="shared" si="93"/>
        <v>P</v>
      </c>
      <c r="DC12" s="179">
        <f t="shared" si="94"/>
        <v>0</v>
      </c>
      <c r="DD12" s="182">
        <f>'Copia Provisional'!AL11</f>
        <v>0</v>
      </c>
      <c r="DE12" s="170" t="str">
        <f t="shared" si="95"/>
        <v>P</v>
      </c>
      <c r="DF12" s="179">
        <f t="shared" si="96"/>
        <v>0</v>
      </c>
      <c r="DG12" s="181">
        <f>'Copia Provisional'!AM11</f>
        <v>0</v>
      </c>
      <c r="DH12" s="170" t="str">
        <f t="shared" si="97"/>
        <v>P</v>
      </c>
      <c r="DI12" s="179">
        <f t="shared" si="98"/>
        <v>0</v>
      </c>
      <c r="DJ12" s="182">
        <f>'Copia Provisional'!AN11</f>
        <v>0</v>
      </c>
      <c r="DK12" s="170" t="str">
        <f t="shared" si="99"/>
        <v>P</v>
      </c>
      <c r="DL12" s="179">
        <f t="shared" si="100"/>
        <v>0</v>
      </c>
      <c r="DM12" s="181">
        <f>'Copia Provisional'!AO11</f>
        <v>0</v>
      </c>
      <c r="DN12" s="170" t="str">
        <f t="shared" si="101"/>
        <v>P</v>
      </c>
      <c r="DO12" s="179">
        <f t="shared" si="102"/>
        <v>0</v>
      </c>
      <c r="DP12" s="182">
        <f>'Copia Provisional'!AP11</f>
        <v>0</v>
      </c>
      <c r="DQ12" s="170" t="str">
        <f t="shared" si="103"/>
        <v>P</v>
      </c>
      <c r="DR12" s="179">
        <f t="shared" si="104"/>
        <v>0</v>
      </c>
      <c r="DS12" s="181">
        <f>'Copia Provisional'!AQ11</f>
        <v>0</v>
      </c>
      <c r="DT12" s="170" t="str">
        <f t="shared" si="105"/>
        <v>P</v>
      </c>
      <c r="DU12" s="179">
        <f t="shared" si="106"/>
        <v>0</v>
      </c>
      <c r="DV12" s="182">
        <f>'Copia Provisional'!AR11</f>
        <v>0</v>
      </c>
      <c r="DW12" s="170" t="str">
        <f t="shared" si="107"/>
        <v>P</v>
      </c>
      <c r="DX12" s="179">
        <f t="shared" si="108"/>
        <v>0</v>
      </c>
      <c r="DY12" s="181">
        <f>'Copia Provisional'!AS11</f>
        <v>0</v>
      </c>
      <c r="DZ12" s="170" t="str">
        <f t="shared" si="109"/>
        <v>P</v>
      </c>
      <c r="EA12" s="179">
        <f t="shared" si="110"/>
        <v>0</v>
      </c>
      <c r="EB12" s="182">
        <f>'Copia Provisional'!AT11</f>
        <v>0</v>
      </c>
      <c r="EC12" s="170" t="str">
        <f t="shared" si="111"/>
        <v>P</v>
      </c>
      <c r="ED12" s="179">
        <f t="shared" si="112"/>
        <v>0</v>
      </c>
      <c r="EE12" s="181">
        <f>'Copia Provisional'!AU11</f>
        <v>0</v>
      </c>
      <c r="EF12" s="170" t="str">
        <f t="shared" si="113"/>
        <v>P</v>
      </c>
      <c r="EG12" s="179">
        <f t="shared" si="114"/>
        <v>0</v>
      </c>
      <c r="EH12" s="182">
        <f>'Copia Provisional'!AV11</f>
        <v>0</v>
      </c>
      <c r="EI12" s="170" t="str">
        <f t="shared" si="115"/>
        <v>P</v>
      </c>
      <c r="EJ12" s="180">
        <f t="shared" si="116"/>
        <v>0</v>
      </c>
      <c r="EK12" s="181">
        <f>'Copia Provisional'!AW11</f>
        <v>0</v>
      </c>
      <c r="EL12" s="170" t="str">
        <f t="shared" si="117"/>
        <v>P</v>
      </c>
      <c r="EM12" s="179">
        <f t="shared" si="118"/>
        <v>0</v>
      </c>
      <c r="EN12" s="182">
        <f>'Copia Provisional'!AX11</f>
        <v>0</v>
      </c>
      <c r="EO12" s="170" t="str">
        <f t="shared" si="119"/>
        <v>P</v>
      </c>
      <c r="EP12" s="179">
        <f t="shared" si="0"/>
        <v>0</v>
      </c>
      <c r="EQ12" s="258">
        <f>'Copia Provisional'!AY11</f>
        <v>0</v>
      </c>
      <c r="ER12" s="170" t="str">
        <f t="shared" si="120"/>
        <v>P</v>
      </c>
      <c r="ES12" s="179">
        <f t="shared" si="1"/>
        <v>0</v>
      </c>
      <c r="ET12" s="179">
        <f>'Copia Provisional'!AZ11</f>
        <v>0</v>
      </c>
      <c r="EU12" s="170" t="str">
        <f t="shared" si="121"/>
        <v>P</v>
      </c>
      <c r="EV12" s="179">
        <f t="shared" si="2"/>
        <v>0</v>
      </c>
      <c r="EW12" s="262">
        <f>'Copia Provisional'!BA11</f>
        <v>0</v>
      </c>
      <c r="EX12" s="170" t="str">
        <f t="shared" si="122"/>
        <v>P</v>
      </c>
      <c r="EY12" s="179">
        <f t="shared" si="3"/>
        <v>0</v>
      </c>
      <c r="EZ12" s="179">
        <f>'Copia Provisional'!BB11</f>
        <v>0</v>
      </c>
      <c r="FA12" s="170" t="str">
        <f t="shared" si="123"/>
        <v>P</v>
      </c>
      <c r="FB12" s="179">
        <f t="shared" si="4"/>
        <v>0</v>
      </c>
      <c r="FC12" s="262">
        <f>'Copia Provisional'!BC11</f>
        <v>0</v>
      </c>
      <c r="FD12" s="170" t="str">
        <f t="shared" si="124"/>
        <v>P</v>
      </c>
      <c r="FE12" s="179">
        <f t="shared" si="5"/>
        <v>0</v>
      </c>
      <c r="FF12" s="182">
        <f>'Copia Provisional'!BD11</f>
        <v>0</v>
      </c>
      <c r="FG12" s="170" t="str">
        <f t="shared" si="125"/>
        <v>P</v>
      </c>
      <c r="FH12" s="182">
        <f t="shared" si="126"/>
        <v>0</v>
      </c>
      <c r="FI12" s="258">
        <f>'Copia Provisional'!BE11</f>
        <v>0</v>
      </c>
      <c r="FJ12" s="170" t="str">
        <f t="shared" si="127"/>
        <v>P</v>
      </c>
      <c r="FK12" s="179">
        <f t="shared" si="6"/>
        <v>0</v>
      </c>
      <c r="FL12" s="179">
        <f>'Copia Provisional'!BF11</f>
        <v>0</v>
      </c>
      <c r="FM12" s="170" t="str">
        <f t="shared" si="128"/>
        <v>P</v>
      </c>
      <c r="FN12" s="179">
        <f t="shared" si="7"/>
        <v>0</v>
      </c>
      <c r="FO12" s="262">
        <f>'Copia Provisional'!BG11</f>
        <v>0</v>
      </c>
      <c r="FP12" s="170" t="str">
        <f t="shared" si="129"/>
        <v>P</v>
      </c>
      <c r="FQ12" s="179">
        <f t="shared" si="8"/>
        <v>0</v>
      </c>
      <c r="FR12" s="179">
        <f>'Copia Provisional'!BH11</f>
        <v>0</v>
      </c>
      <c r="FS12" s="170" t="str">
        <f t="shared" si="130"/>
        <v>P</v>
      </c>
      <c r="FT12" s="179">
        <f t="shared" si="9"/>
        <v>0</v>
      </c>
      <c r="FU12" s="262">
        <f>'Copia Provisional'!BI11</f>
        <v>0</v>
      </c>
      <c r="FV12" s="170" t="str">
        <f t="shared" si="131"/>
        <v>P</v>
      </c>
      <c r="FW12" s="179">
        <f t="shared" si="10"/>
        <v>0</v>
      </c>
      <c r="FX12" s="182">
        <f>'Copia Provisional'!BJ11</f>
        <v>0</v>
      </c>
      <c r="FY12" s="170" t="str">
        <f t="shared" si="132"/>
        <v>P</v>
      </c>
      <c r="FZ12" s="179">
        <f t="shared" si="11"/>
        <v>0</v>
      </c>
      <c r="GA12" s="258">
        <f>'Copia Provisional'!BK11</f>
        <v>0</v>
      </c>
      <c r="GB12" s="170" t="str">
        <f t="shared" si="133"/>
        <v>P</v>
      </c>
      <c r="GC12" s="179">
        <f t="shared" si="12"/>
        <v>0</v>
      </c>
      <c r="GD12" s="179">
        <f>'Copia Provisional'!BL11</f>
        <v>0</v>
      </c>
      <c r="GE12" s="170" t="str">
        <f t="shared" si="134"/>
        <v>P</v>
      </c>
      <c r="GF12" s="179">
        <f t="shared" si="13"/>
        <v>0</v>
      </c>
      <c r="GG12" s="262">
        <f>'Copia Provisional'!BM11</f>
        <v>0</v>
      </c>
      <c r="GH12" s="170" t="str">
        <f t="shared" si="135"/>
        <v>P</v>
      </c>
      <c r="GI12" s="179">
        <f t="shared" si="14"/>
        <v>0</v>
      </c>
      <c r="GJ12" s="179">
        <f>'Copia Provisional'!BN11</f>
        <v>0</v>
      </c>
      <c r="GK12" s="170" t="str">
        <f t="shared" si="136"/>
        <v>P</v>
      </c>
      <c r="GL12" s="179">
        <f t="shared" si="15"/>
        <v>0</v>
      </c>
      <c r="GM12" s="262">
        <f>'Copia Provisional'!BO11</f>
        <v>0</v>
      </c>
      <c r="GN12" s="170" t="str">
        <f t="shared" si="137"/>
        <v>P</v>
      </c>
      <c r="GO12" s="179">
        <f t="shared" si="16"/>
        <v>0</v>
      </c>
      <c r="GP12" s="182">
        <f>'Copia Provisional'!BP11</f>
        <v>0</v>
      </c>
      <c r="GQ12" s="170" t="str">
        <f t="shared" si="138"/>
        <v>P</v>
      </c>
      <c r="GR12" s="179">
        <f t="shared" si="17"/>
        <v>0</v>
      </c>
      <c r="GS12" s="182">
        <f>'Copia Provisional'!BQ11</f>
        <v>0</v>
      </c>
      <c r="GT12" s="170" t="str">
        <f t="shared" si="139"/>
        <v>P</v>
      </c>
      <c r="GU12" s="179">
        <f t="shared" si="18"/>
        <v>0</v>
      </c>
      <c r="GV12" s="258">
        <f>'Copia Provisional'!BR11</f>
        <v>0</v>
      </c>
      <c r="GW12" s="170" t="str">
        <f t="shared" si="140"/>
        <v>P</v>
      </c>
      <c r="GX12" s="179">
        <f t="shared" si="19"/>
        <v>0</v>
      </c>
      <c r="GY12" s="179">
        <f>'Copia Provisional'!BS11</f>
        <v>0</v>
      </c>
      <c r="GZ12" s="170" t="str">
        <f t="shared" si="141"/>
        <v>P</v>
      </c>
      <c r="HA12" s="179">
        <f t="shared" si="20"/>
        <v>0</v>
      </c>
      <c r="HB12" s="262">
        <f>'Copia Provisional'!BT11</f>
        <v>0</v>
      </c>
      <c r="HC12" s="170" t="str">
        <f t="shared" si="142"/>
        <v>P</v>
      </c>
      <c r="HD12" s="179">
        <f t="shared" si="21"/>
        <v>0</v>
      </c>
      <c r="HE12" s="179">
        <f>'Copia Provisional'!BU11</f>
        <v>0</v>
      </c>
      <c r="HF12" s="170" t="str">
        <f t="shared" si="143"/>
        <v>P</v>
      </c>
      <c r="HG12" s="179">
        <f t="shared" si="22"/>
        <v>0</v>
      </c>
      <c r="HH12" s="262">
        <f>'Copia Provisional'!BV11</f>
        <v>0</v>
      </c>
      <c r="HI12" s="170" t="str">
        <f t="shared" si="144"/>
        <v>P</v>
      </c>
      <c r="HJ12" s="179">
        <f t="shared" si="23"/>
        <v>0</v>
      </c>
      <c r="HK12" s="178">
        <f t="shared" si="24"/>
        <v>0</v>
      </c>
    </row>
    <row r="13" spans="1:219">
      <c r="A13" s="177">
        <f>Participantes!B12</f>
        <v>11</v>
      </c>
      <c r="B13" s="178" t="str">
        <f>IF(Participantes!C12="","",Participantes!C12)</f>
        <v/>
      </c>
      <c r="C13" s="181">
        <f>'Copia Provisional'!C12</f>
        <v>0</v>
      </c>
      <c r="D13" s="170" t="str">
        <f t="shared" si="25"/>
        <v>P</v>
      </c>
      <c r="E13" s="179">
        <f t="shared" si="26"/>
        <v>0</v>
      </c>
      <c r="F13" s="182">
        <f>'Copia Provisional'!D12</f>
        <v>0</v>
      </c>
      <c r="G13" s="170" t="str">
        <f t="shared" si="27"/>
        <v>P</v>
      </c>
      <c r="H13" s="179">
        <f t="shared" si="28"/>
        <v>0</v>
      </c>
      <c r="I13" s="181">
        <f>'Copia Provisional'!E12</f>
        <v>0</v>
      </c>
      <c r="J13" s="170" t="str">
        <f t="shared" si="29"/>
        <v>P</v>
      </c>
      <c r="K13" s="179">
        <f t="shared" si="30"/>
        <v>0</v>
      </c>
      <c r="L13" s="182">
        <f>'Copia Provisional'!F12</f>
        <v>0</v>
      </c>
      <c r="M13" s="170" t="str">
        <f t="shared" si="31"/>
        <v>P</v>
      </c>
      <c r="N13" s="179">
        <f t="shared" si="32"/>
        <v>0</v>
      </c>
      <c r="O13" s="181">
        <f>'Copia Provisional'!G12</f>
        <v>0</v>
      </c>
      <c r="P13" s="170" t="str">
        <f t="shared" si="33"/>
        <v>P</v>
      </c>
      <c r="Q13" s="179">
        <f t="shared" si="34"/>
        <v>0</v>
      </c>
      <c r="R13" s="182">
        <f>'Copia Provisional'!H12</f>
        <v>0</v>
      </c>
      <c r="S13" s="170" t="str">
        <f t="shared" si="35"/>
        <v>P</v>
      </c>
      <c r="T13" s="179">
        <f t="shared" si="36"/>
        <v>0</v>
      </c>
      <c r="U13" s="181">
        <f>'Copia Provisional'!I12</f>
        <v>0</v>
      </c>
      <c r="V13" s="170" t="str">
        <f t="shared" si="37"/>
        <v>P</v>
      </c>
      <c r="W13" s="179">
        <f t="shared" si="38"/>
        <v>0</v>
      </c>
      <c r="X13" s="182">
        <f>'Copia Provisional'!J12</f>
        <v>0</v>
      </c>
      <c r="Y13" s="170" t="str">
        <f t="shared" si="39"/>
        <v>P</v>
      </c>
      <c r="Z13" s="179">
        <f t="shared" si="40"/>
        <v>0</v>
      </c>
      <c r="AA13" s="181">
        <f>'Copia Provisional'!K12</f>
        <v>0</v>
      </c>
      <c r="AB13" s="170" t="str">
        <f t="shared" si="41"/>
        <v>P</v>
      </c>
      <c r="AC13" s="179">
        <f t="shared" si="42"/>
        <v>0</v>
      </c>
      <c r="AD13" s="182">
        <f>'Copia Provisional'!L12</f>
        <v>0</v>
      </c>
      <c r="AE13" s="170" t="str">
        <f t="shared" si="43"/>
        <v>P</v>
      </c>
      <c r="AF13" s="179">
        <f t="shared" si="44"/>
        <v>0</v>
      </c>
      <c r="AG13" s="181">
        <f>'Copia Provisional'!M12</f>
        <v>0</v>
      </c>
      <c r="AH13" s="170" t="str">
        <f t="shared" si="45"/>
        <v>P</v>
      </c>
      <c r="AI13" s="179">
        <f t="shared" si="46"/>
        <v>0</v>
      </c>
      <c r="AJ13" s="182">
        <f>'Copia Provisional'!N12</f>
        <v>0</v>
      </c>
      <c r="AK13" s="170" t="str">
        <f t="shared" si="47"/>
        <v>P</v>
      </c>
      <c r="AL13" s="179">
        <f t="shared" si="48"/>
        <v>0</v>
      </c>
      <c r="AM13" s="181">
        <f>'Copia Provisional'!O12</f>
        <v>0</v>
      </c>
      <c r="AN13" s="170" t="str">
        <f t="shared" si="49"/>
        <v>P</v>
      </c>
      <c r="AO13" s="179">
        <f t="shared" si="50"/>
        <v>0</v>
      </c>
      <c r="AP13" s="182">
        <f>'Copia Provisional'!P12</f>
        <v>0</v>
      </c>
      <c r="AQ13" s="170" t="str">
        <f t="shared" si="51"/>
        <v>P</v>
      </c>
      <c r="AR13" s="179">
        <f t="shared" si="52"/>
        <v>0</v>
      </c>
      <c r="AS13" s="181">
        <f>'Copia Provisional'!Q12</f>
        <v>0</v>
      </c>
      <c r="AT13" s="170" t="str">
        <f t="shared" si="53"/>
        <v>P</v>
      </c>
      <c r="AU13" s="179">
        <f t="shared" si="54"/>
        <v>0</v>
      </c>
      <c r="AV13" s="182">
        <f>'Copia Provisional'!R12</f>
        <v>0</v>
      </c>
      <c r="AW13" s="170" t="str">
        <f t="shared" si="55"/>
        <v>P</v>
      </c>
      <c r="AX13" s="179">
        <f t="shared" si="56"/>
        <v>0</v>
      </c>
      <c r="AY13" s="181">
        <f>'Copia Provisional'!S12</f>
        <v>0</v>
      </c>
      <c r="AZ13" s="170" t="str">
        <f t="shared" si="57"/>
        <v>P</v>
      </c>
      <c r="BA13" s="179">
        <f t="shared" si="58"/>
        <v>0</v>
      </c>
      <c r="BB13" s="182">
        <f>'Copia Provisional'!T12</f>
        <v>0</v>
      </c>
      <c r="BC13" s="170" t="str">
        <f t="shared" si="59"/>
        <v>P</v>
      </c>
      <c r="BD13" s="179">
        <f t="shared" si="60"/>
        <v>0</v>
      </c>
      <c r="BE13" s="181">
        <f>'Copia Provisional'!U12</f>
        <v>0</v>
      </c>
      <c r="BF13" s="170" t="str">
        <f t="shared" si="61"/>
        <v>P</v>
      </c>
      <c r="BG13" s="179">
        <f t="shared" si="62"/>
        <v>0</v>
      </c>
      <c r="BH13" s="182">
        <f>'Copia Provisional'!V12</f>
        <v>0</v>
      </c>
      <c r="BI13" s="170" t="str">
        <f t="shared" si="63"/>
        <v>P</v>
      </c>
      <c r="BJ13" s="179">
        <f t="shared" si="64"/>
        <v>0</v>
      </c>
      <c r="BK13" s="181">
        <f>'Copia Provisional'!W12</f>
        <v>0</v>
      </c>
      <c r="BL13" s="170" t="str">
        <f t="shared" si="65"/>
        <v>P</v>
      </c>
      <c r="BM13" s="179">
        <f t="shared" si="66"/>
        <v>0</v>
      </c>
      <c r="BN13" s="182">
        <f>'Copia Provisional'!X12</f>
        <v>0</v>
      </c>
      <c r="BO13" s="170" t="str">
        <f t="shared" si="67"/>
        <v>P</v>
      </c>
      <c r="BP13" s="179">
        <f t="shared" si="68"/>
        <v>0</v>
      </c>
      <c r="BQ13" s="181">
        <f>'Copia Provisional'!Y12</f>
        <v>0</v>
      </c>
      <c r="BR13" s="170" t="str">
        <f t="shared" si="69"/>
        <v>P</v>
      </c>
      <c r="BS13" s="179">
        <f t="shared" si="70"/>
        <v>0</v>
      </c>
      <c r="BT13" s="182">
        <f>'Copia Provisional'!Z12</f>
        <v>0</v>
      </c>
      <c r="BU13" s="170" t="str">
        <f t="shared" si="71"/>
        <v>P</v>
      </c>
      <c r="BV13" s="179">
        <f t="shared" si="72"/>
        <v>0</v>
      </c>
      <c r="BW13" s="181">
        <f>'Copia Provisional'!AA12</f>
        <v>0</v>
      </c>
      <c r="BX13" s="170" t="str">
        <f t="shared" si="73"/>
        <v>P</v>
      </c>
      <c r="BY13" s="179">
        <f t="shared" si="74"/>
        <v>0</v>
      </c>
      <c r="BZ13" s="182">
        <f>'Copia Provisional'!AB12</f>
        <v>0</v>
      </c>
      <c r="CA13" s="170" t="str">
        <f t="shared" si="75"/>
        <v>P</v>
      </c>
      <c r="CB13" s="179">
        <f t="shared" si="76"/>
        <v>0</v>
      </c>
      <c r="CC13" s="181">
        <f>'Copia Provisional'!AC12</f>
        <v>0</v>
      </c>
      <c r="CD13" s="170" t="str">
        <f t="shared" si="77"/>
        <v>P</v>
      </c>
      <c r="CE13" s="179">
        <f t="shared" si="78"/>
        <v>0</v>
      </c>
      <c r="CF13" s="182">
        <f>'Copia Provisional'!AD12</f>
        <v>0</v>
      </c>
      <c r="CG13" s="170" t="str">
        <f t="shared" si="79"/>
        <v>P</v>
      </c>
      <c r="CH13" s="179">
        <f t="shared" si="80"/>
        <v>0</v>
      </c>
      <c r="CI13" s="181">
        <f>'Copia Provisional'!AE12</f>
        <v>0</v>
      </c>
      <c r="CJ13" s="170" t="str">
        <f t="shared" si="81"/>
        <v>P</v>
      </c>
      <c r="CK13" s="179">
        <f t="shared" si="82"/>
        <v>0</v>
      </c>
      <c r="CL13" s="182">
        <f>'Copia Provisional'!AF12</f>
        <v>0</v>
      </c>
      <c r="CM13" s="170" t="str">
        <f t="shared" si="83"/>
        <v>P</v>
      </c>
      <c r="CN13" s="179">
        <f t="shared" si="84"/>
        <v>0</v>
      </c>
      <c r="CO13" s="181">
        <f>'Copia Provisional'!AG12</f>
        <v>0</v>
      </c>
      <c r="CP13" s="170" t="str">
        <f t="shared" si="85"/>
        <v>P</v>
      </c>
      <c r="CQ13" s="179">
        <f t="shared" si="86"/>
        <v>0</v>
      </c>
      <c r="CR13" s="182">
        <f>'Copia Provisional'!AH12</f>
        <v>0</v>
      </c>
      <c r="CS13" s="170" t="str">
        <f t="shared" si="87"/>
        <v>P</v>
      </c>
      <c r="CT13" s="179">
        <f t="shared" si="88"/>
        <v>0</v>
      </c>
      <c r="CU13" s="181">
        <f>'Copia Provisional'!AI12</f>
        <v>0</v>
      </c>
      <c r="CV13" s="170" t="str">
        <f t="shared" si="89"/>
        <v>P</v>
      </c>
      <c r="CW13" s="179">
        <f t="shared" si="90"/>
        <v>0</v>
      </c>
      <c r="CX13" s="182">
        <f>'Copia Provisional'!AJ12</f>
        <v>0</v>
      </c>
      <c r="CY13" s="170" t="str">
        <f t="shared" si="91"/>
        <v>P</v>
      </c>
      <c r="CZ13" s="179">
        <f t="shared" si="92"/>
        <v>0</v>
      </c>
      <c r="DA13" s="181">
        <f>'Copia Provisional'!AK12</f>
        <v>0</v>
      </c>
      <c r="DB13" s="170" t="str">
        <f t="shared" si="93"/>
        <v>P</v>
      </c>
      <c r="DC13" s="179">
        <f t="shared" si="94"/>
        <v>0</v>
      </c>
      <c r="DD13" s="182">
        <f>'Copia Provisional'!AL12</f>
        <v>0</v>
      </c>
      <c r="DE13" s="170" t="str">
        <f t="shared" si="95"/>
        <v>P</v>
      </c>
      <c r="DF13" s="179">
        <f t="shared" si="96"/>
        <v>0</v>
      </c>
      <c r="DG13" s="181">
        <f>'Copia Provisional'!AM12</f>
        <v>0</v>
      </c>
      <c r="DH13" s="170" t="str">
        <f t="shared" si="97"/>
        <v>P</v>
      </c>
      <c r="DI13" s="179">
        <f t="shared" si="98"/>
        <v>0</v>
      </c>
      <c r="DJ13" s="182">
        <f>'Copia Provisional'!AN12</f>
        <v>0</v>
      </c>
      <c r="DK13" s="170" t="str">
        <f t="shared" si="99"/>
        <v>P</v>
      </c>
      <c r="DL13" s="179">
        <f t="shared" si="100"/>
        <v>0</v>
      </c>
      <c r="DM13" s="181">
        <f>'Copia Provisional'!AO12</f>
        <v>0</v>
      </c>
      <c r="DN13" s="170" t="str">
        <f t="shared" si="101"/>
        <v>P</v>
      </c>
      <c r="DO13" s="179">
        <f t="shared" si="102"/>
        <v>0</v>
      </c>
      <c r="DP13" s="182">
        <f>'Copia Provisional'!AP12</f>
        <v>0</v>
      </c>
      <c r="DQ13" s="170" t="str">
        <f t="shared" si="103"/>
        <v>P</v>
      </c>
      <c r="DR13" s="179">
        <f t="shared" si="104"/>
        <v>0</v>
      </c>
      <c r="DS13" s="181">
        <f>'Copia Provisional'!AQ12</f>
        <v>0</v>
      </c>
      <c r="DT13" s="170" t="str">
        <f t="shared" si="105"/>
        <v>P</v>
      </c>
      <c r="DU13" s="179">
        <f t="shared" si="106"/>
        <v>0</v>
      </c>
      <c r="DV13" s="182">
        <f>'Copia Provisional'!AR12</f>
        <v>0</v>
      </c>
      <c r="DW13" s="170" t="str">
        <f t="shared" si="107"/>
        <v>P</v>
      </c>
      <c r="DX13" s="179">
        <f t="shared" si="108"/>
        <v>0</v>
      </c>
      <c r="DY13" s="181">
        <f>'Copia Provisional'!AS12</f>
        <v>0</v>
      </c>
      <c r="DZ13" s="170" t="str">
        <f t="shared" si="109"/>
        <v>P</v>
      </c>
      <c r="EA13" s="179">
        <f t="shared" si="110"/>
        <v>0</v>
      </c>
      <c r="EB13" s="182">
        <f>'Copia Provisional'!AT12</f>
        <v>0</v>
      </c>
      <c r="EC13" s="170" t="str">
        <f t="shared" si="111"/>
        <v>P</v>
      </c>
      <c r="ED13" s="179">
        <f t="shared" si="112"/>
        <v>0</v>
      </c>
      <c r="EE13" s="181">
        <f>'Copia Provisional'!AU12</f>
        <v>0</v>
      </c>
      <c r="EF13" s="170" t="str">
        <f t="shared" si="113"/>
        <v>P</v>
      </c>
      <c r="EG13" s="179">
        <f t="shared" si="114"/>
        <v>0</v>
      </c>
      <c r="EH13" s="182">
        <f>'Copia Provisional'!AV12</f>
        <v>0</v>
      </c>
      <c r="EI13" s="170" t="str">
        <f t="shared" si="115"/>
        <v>P</v>
      </c>
      <c r="EJ13" s="180">
        <f t="shared" si="116"/>
        <v>0</v>
      </c>
      <c r="EK13" s="181">
        <f>'Copia Provisional'!AW12</f>
        <v>0</v>
      </c>
      <c r="EL13" s="170" t="str">
        <f t="shared" si="117"/>
        <v>P</v>
      </c>
      <c r="EM13" s="179">
        <f t="shared" si="118"/>
        <v>0</v>
      </c>
      <c r="EN13" s="182">
        <f>'Copia Provisional'!AX12</f>
        <v>0</v>
      </c>
      <c r="EO13" s="170" t="str">
        <f t="shared" si="119"/>
        <v>P</v>
      </c>
      <c r="EP13" s="179">
        <f t="shared" si="0"/>
        <v>0</v>
      </c>
      <c r="EQ13" s="258">
        <f>'Copia Provisional'!AY12</f>
        <v>0</v>
      </c>
      <c r="ER13" s="170" t="str">
        <f t="shared" si="120"/>
        <v>P</v>
      </c>
      <c r="ES13" s="179">
        <f t="shared" si="1"/>
        <v>0</v>
      </c>
      <c r="ET13" s="179">
        <f>'Copia Provisional'!AZ12</f>
        <v>0</v>
      </c>
      <c r="EU13" s="170" t="str">
        <f t="shared" si="121"/>
        <v>P</v>
      </c>
      <c r="EV13" s="179">
        <f t="shared" si="2"/>
        <v>0</v>
      </c>
      <c r="EW13" s="262">
        <f>'Copia Provisional'!BA12</f>
        <v>0</v>
      </c>
      <c r="EX13" s="170" t="str">
        <f t="shared" si="122"/>
        <v>P</v>
      </c>
      <c r="EY13" s="179">
        <f t="shared" si="3"/>
        <v>0</v>
      </c>
      <c r="EZ13" s="179">
        <f>'Copia Provisional'!BB12</f>
        <v>0</v>
      </c>
      <c r="FA13" s="170" t="str">
        <f t="shared" si="123"/>
        <v>P</v>
      </c>
      <c r="FB13" s="179">
        <f t="shared" si="4"/>
        <v>0</v>
      </c>
      <c r="FC13" s="262">
        <f>'Copia Provisional'!BC12</f>
        <v>0</v>
      </c>
      <c r="FD13" s="170" t="str">
        <f t="shared" si="124"/>
        <v>P</v>
      </c>
      <c r="FE13" s="179">
        <f t="shared" si="5"/>
        <v>0</v>
      </c>
      <c r="FF13" s="182">
        <f>'Copia Provisional'!BD12</f>
        <v>0</v>
      </c>
      <c r="FG13" s="170" t="str">
        <f t="shared" si="125"/>
        <v>P</v>
      </c>
      <c r="FH13" s="182">
        <f t="shared" si="126"/>
        <v>0</v>
      </c>
      <c r="FI13" s="258">
        <f>'Copia Provisional'!BE12</f>
        <v>0</v>
      </c>
      <c r="FJ13" s="170" t="str">
        <f t="shared" si="127"/>
        <v>P</v>
      </c>
      <c r="FK13" s="179">
        <f t="shared" si="6"/>
        <v>0</v>
      </c>
      <c r="FL13" s="179">
        <f>'Copia Provisional'!BF12</f>
        <v>0</v>
      </c>
      <c r="FM13" s="170" t="str">
        <f t="shared" si="128"/>
        <v>P</v>
      </c>
      <c r="FN13" s="179">
        <f t="shared" si="7"/>
        <v>0</v>
      </c>
      <c r="FO13" s="262">
        <f>'Copia Provisional'!BG12</f>
        <v>0</v>
      </c>
      <c r="FP13" s="170" t="str">
        <f t="shared" si="129"/>
        <v>P</v>
      </c>
      <c r="FQ13" s="179">
        <f t="shared" si="8"/>
        <v>0</v>
      </c>
      <c r="FR13" s="179">
        <f>'Copia Provisional'!BH12</f>
        <v>0</v>
      </c>
      <c r="FS13" s="170" t="str">
        <f t="shared" si="130"/>
        <v>P</v>
      </c>
      <c r="FT13" s="179">
        <f t="shared" si="9"/>
        <v>0</v>
      </c>
      <c r="FU13" s="262">
        <f>'Copia Provisional'!BI12</f>
        <v>0</v>
      </c>
      <c r="FV13" s="170" t="str">
        <f t="shared" si="131"/>
        <v>P</v>
      </c>
      <c r="FW13" s="179">
        <f t="shared" si="10"/>
        <v>0</v>
      </c>
      <c r="FX13" s="182">
        <f>'Copia Provisional'!BJ12</f>
        <v>0</v>
      </c>
      <c r="FY13" s="170" t="str">
        <f t="shared" si="132"/>
        <v>P</v>
      </c>
      <c r="FZ13" s="179">
        <f t="shared" si="11"/>
        <v>0</v>
      </c>
      <c r="GA13" s="258">
        <f>'Copia Provisional'!BK12</f>
        <v>0</v>
      </c>
      <c r="GB13" s="170" t="str">
        <f t="shared" si="133"/>
        <v>P</v>
      </c>
      <c r="GC13" s="179">
        <f t="shared" si="12"/>
        <v>0</v>
      </c>
      <c r="GD13" s="179">
        <f>'Copia Provisional'!BL12</f>
        <v>0</v>
      </c>
      <c r="GE13" s="170" t="str">
        <f t="shared" si="134"/>
        <v>P</v>
      </c>
      <c r="GF13" s="179">
        <f t="shared" si="13"/>
        <v>0</v>
      </c>
      <c r="GG13" s="262">
        <f>'Copia Provisional'!BM12</f>
        <v>0</v>
      </c>
      <c r="GH13" s="170" t="str">
        <f t="shared" si="135"/>
        <v>P</v>
      </c>
      <c r="GI13" s="179">
        <f t="shared" si="14"/>
        <v>0</v>
      </c>
      <c r="GJ13" s="179">
        <f>'Copia Provisional'!BN12</f>
        <v>0</v>
      </c>
      <c r="GK13" s="170" t="str">
        <f t="shared" si="136"/>
        <v>P</v>
      </c>
      <c r="GL13" s="179">
        <f t="shared" si="15"/>
        <v>0</v>
      </c>
      <c r="GM13" s="262">
        <f>'Copia Provisional'!BO12</f>
        <v>0</v>
      </c>
      <c r="GN13" s="170" t="str">
        <f t="shared" si="137"/>
        <v>P</v>
      </c>
      <c r="GO13" s="179">
        <f t="shared" si="16"/>
        <v>0</v>
      </c>
      <c r="GP13" s="182">
        <f>'Copia Provisional'!BP12</f>
        <v>0</v>
      </c>
      <c r="GQ13" s="170" t="str">
        <f t="shared" si="138"/>
        <v>P</v>
      </c>
      <c r="GR13" s="179">
        <f t="shared" si="17"/>
        <v>0</v>
      </c>
      <c r="GS13" s="182">
        <f>'Copia Provisional'!BQ12</f>
        <v>0</v>
      </c>
      <c r="GT13" s="170" t="str">
        <f t="shared" si="139"/>
        <v>P</v>
      </c>
      <c r="GU13" s="179">
        <f t="shared" si="18"/>
        <v>0</v>
      </c>
      <c r="GV13" s="258">
        <f>'Copia Provisional'!BR12</f>
        <v>0</v>
      </c>
      <c r="GW13" s="170" t="str">
        <f t="shared" si="140"/>
        <v>P</v>
      </c>
      <c r="GX13" s="179">
        <f t="shared" si="19"/>
        <v>0</v>
      </c>
      <c r="GY13" s="179">
        <f>'Copia Provisional'!BS12</f>
        <v>0</v>
      </c>
      <c r="GZ13" s="170" t="str">
        <f t="shared" si="141"/>
        <v>P</v>
      </c>
      <c r="HA13" s="179">
        <f t="shared" si="20"/>
        <v>0</v>
      </c>
      <c r="HB13" s="262">
        <f>'Copia Provisional'!BT12</f>
        <v>0</v>
      </c>
      <c r="HC13" s="170" t="str">
        <f t="shared" si="142"/>
        <v>P</v>
      </c>
      <c r="HD13" s="179">
        <f t="shared" si="21"/>
        <v>0</v>
      </c>
      <c r="HE13" s="179">
        <f>'Copia Provisional'!BU12</f>
        <v>0</v>
      </c>
      <c r="HF13" s="170" t="str">
        <f t="shared" si="143"/>
        <v>P</v>
      </c>
      <c r="HG13" s="179">
        <f t="shared" si="22"/>
        <v>0</v>
      </c>
      <c r="HH13" s="262">
        <f>'Copia Provisional'!BV12</f>
        <v>0</v>
      </c>
      <c r="HI13" s="170" t="str">
        <f t="shared" si="144"/>
        <v>P</v>
      </c>
      <c r="HJ13" s="179">
        <f t="shared" si="23"/>
        <v>0</v>
      </c>
      <c r="HK13" s="178">
        <f t="shared" si="24"/>
        <v>0</v>
      </c>
    </row>
    <row r="14" spans="1:219">
      <c r="A14" s="177">
        <f>Participantes!B13</f>
        <v>12</v>
      </c>
      <c r="B14" s="178" t="str">
        <f>IF(Participantes!C13="","",Participantes!C13)</f>
        <v/>
      </c>
      <c r="C14" s="181">
        <f>'Copia Provisional'!C13</f>
        <v>0</v>
      </c>
      <c r="D14" s="170" t="str">
        <f t="shared" si="25"/>
        <v>P</v>
      </c>
      <c r="E14" s="179">
        <f t="shared" si="26"/>
        <v>0</v>
      </c>
      <c r="F14" s="182">
        <f>'Copia Provisional'!D13</f>
        <v>0</v>
      </c>
      <c r="G14" s="170" t="str">
        <f t="shared" si="27"/>
        <v>P</v>
      </c>
      <c r="H14" s="179">
        <f t="shared" si="28"/>
        <v>0</v>
      </c>
      <c r="I14" s="181">
        <f>'Copia Provisional'!E13</f>
        <v>0</v>
      </c>
      <c r="J14" s="170" t="str">
        <f t="shared" si="29"/>
        <v>P</v>
      </c>
      <c r="K14" s="179">
        <f t="shared" si="30"/>
        <v>0</v>
      </c>
      <c r="L14" s="182">
        <f>'Copia Provisional'!F13</f>
        <v>0</v>
      </c>
      <c r="M14" s="170" t="str">
        <f t="shared" si="31"/>
        <v>P</v>
      </c>
      <c r="N14" s="179">
        <f t="shared" si="32"/>
        <v>0</v>
      </c>
      <c r="O14" s="181">
        <f>'Copia Provisional'!G13</f>
        <v>0</v>
      </c>
      <c r="P14" s="170" t="str">
        <f t="shared" si="33"/>
        <v>P</v>
      </c>
      <c r="Q14" s="179">
        <f t="shared" si="34"/>
        <v>0</v>
      </c>
      <c r="R14" s="182">
        <f>'Copia Provisional'!H13</f>
        <v>0</v>
      </c>
      <c r="S14" s="170" t="str">
        <f t="shared" si="35"/>
        <v>P</v>
      </c>
      <c r="T14" s="179">
        <f t="shared" si="36"/>
        <v>0</v>
      </c>
      <c r="U14" s="181">
        <f>'Copia Provisional'!I13</f>
        <v>0</v>
      </c>
      <c r="V14" s="170" t="str">
        <f t="shared" si="37"/>
        <v>P</v>
      </c>
      <c r="W14" s="179">
        <f t="shared" si="38"/>
        <v>0</v>
      </c>
      <c r="X14" s="182">
        <f>'Copia Provisional'!J13</f>
        <v>0</v>
      </c>
      <c r="Y14" s="170" t="str">
        <f t="shared" si="39"/>
        <v>P</v>
      </c>
      <c r="Z14" s="179">
        <f t="shared" si="40"/>
        <v>0</v>
      </c>
      <c r="AA14" s="181">
        <f>'Copia Provisional'!K13</f>
        <v>0</v>
      </c>
      <c r="AB14" s="170" t="str">
        <f t="shared" si="41"/>
        <v>P</v>
      </c>
      <c r="AC14" s="179">
        <f t="shared" si="42"/>
        <v>0</v>
      </c>
      <c r="AD14" s="182">
        <f>'Copia Provisional'!L13</f>
        <v>0</v>
      </c>
      <c r="AE14" s="170" t="str">
        <f t="shared" si="43"/>
        <v>P</v>
      </c>
      <c r="AF14" s="179">
        <f t="shared" si="44"/>
        <v>0</v>
      </c>
      <c r="AG14" s="181">
        <f>'Copia Provisional'!M13</f>
        <v>0</v>
      </c>
      <c r="AH14" s="170" t="str">
        <f t="shared" si="45"/>
        <v>P</v>
      </c>
      <c r="AI14" s="179">
        <f t="shared" si="46"/>
        <v>0</v>
      </c>
      <c r="AJ14" s="182">
        <f>'Copia Provisional'!N13</f>
        <v>0</v>
      </c>
      <c r="AK14" s="170" t="str">
        <f t="shared" si="47"/>
        <v>P</v>
      </c>
      <c r="AL14" s="179">
        <f t="shared" si="48"/>
        <v>0</v>
      </c>
      <c r="AM14" s="181">
        <f>'Copia Provisional'!O13</f>
        <v>0</v>
      </c>
      <c r="AN14" s="170" t="str">
        <f t="shared" si="49"/>
        <v>P</v>
      </c>
      <c r="AO14" s="179">
        <f t="shared" si="50"/>
        <v>0</v>
      </c>
      <c r="AP14" s="182">
        <f>'Copia Provisional'!P13</f>
        <v>0</v>
      </c>
      <c r="AQ14" s="170" t="str">
        <f t="shared" si="51"/>
        <v>P</v>
      </c>
      <c r="AR14" s="179">
        <f t="shared" si="52"/>
        <v>0</v>
      </c>
      <c r="AS14" s="181">
        <f>'Copia Provisional'!Q13</f>
        <v>0</v>
      </c>
      <c r="AT14" s="170" t="str">
        <f t="shared" si="53"/>
        <v>P</v>
      </c>
      <c r="AU14" s="179">
        <f t="shared" si="54"/>
        <v>0</v>
      </c>
      <c r="AV14" s="182">
        <f>'Copia Provisional'!R13</f>
        <v>0</v>
      </c>
      <c r="AW14" s="170" t="str">
        <f t="shared" si="55"/>
        <v>P</v>
      </c>
      <c r="AX14" s="179">
        <f t="shared" si="56"/>
        <v>0</v>
      </c>
      <c r="AY14" s="181">
        <f>'Copia Provisional'!S13</f>
        <v>0</v>
      </c>
      <c r="AZ14" s="170" t="str">
        <f t="shared" si="57"/>
        <v>P</v>
      </c>
      <c r="BA14" s="179">
        <f t="shared" si="58"/>
        <v>0</v>
      </c>
      <c r="BB14" s="182">
        <f>'Copia Provisional'!T13</f>
        <v>0</v>
      </c>
      <c r="BC14" s="170" t="str">
        <f t="shared" si="59"/>
        <v>P</v>
      </c>
      <c r="BD14" s="179">
        <f t="shared" si="60"/>
        <v>0</v>
      </c>
      <c r="BE14" s="181">
        <f>'Copia Provisional'!U13</f>
        <v>0</v>
      </c>
      <c r="BF14" s="170" t="str">
        <f t="shared" si="61"/>
        <v>P</v>
      </c>
      <c r="BG14" s="179">
        <f t="shared" si="62"/>
        <v>0</v>
      </c>
      <c r="BH14" s="182">
        <f>'Copia Provisional'!V13</f>
        <v>0</v>
      </c>
      <c r="BI14" s="170" t="str">
        <f t="shared" si="63"/>
        <v>P</v>
      </c>
      <c r="BJ14" s="179">
        <f t="shared" si="64"/>
        <v>0</v>
      </c>
      <c r="BK14" s="181">
        <f>'Copia Provisional'!W13</f>
        <v>0</v>
      </c>
      <c r="BL14" s="170" t="str">
        <f t="shared" si="65"/>
        <v>P</v>
      </c>
      <c r="BM14" s="179">
        <f t="shared" si="66"/>
        <v>0</v>
      </c>
      <c r="BN14" s="182">
        <f>'Copia Provisional'!X13</f>
        <v>0</v>
      </c>
      <c r="BO14" s="170" t="str">
        <f t="shared" si="67"/>
        <v>P</v>
      </c>
      <c r="BP14" s="179">
        <f t="shared" si="68"/>
        <v>0</v>
      </c>
      <c r="BQ14" s="181">
        <f>'Copia Provisional'!Y13</f>
        <v>0</v>
      </c>
      <c r="BR14" s="170" t="str">
        <f t="shared" si="69"/>
        <v>P</v>
      </c>
      <c r="BS14" s="179">
        <f t="shared" si="70"/>
        <v>0</v>
      </c>
      <c r="BT14" s="182">
        <f>'Copia Provisional'!Z13</f>
        <v>0</v>
      </c>
      <c r="BU14" s="170" t="str">
        <f t="shared" si="71"/>
        <v>P</v>
      </c>
      <c r="BV14" s="179">
        <f t="shared" si="72"/>
        <v>0</v>
      </c>
      <c r="BW14" s="181">
        <f>'Copia Provisional'!AA13</f>
        <v>0</v>
      </c>
      <c r="BX14" s="170" t="str">
        <f t="shared" si="73"/>
        <v>P</v>
      </c>
      <c r="BY14" s="179">
        <f t="shared" si="74"/>
        <v>0</v>
      </c>
      <c r="BZ14" s="182">
        <f>'Copia Provisional'!AB13</f>
        <v>0</v>
      </c>
      <c r="CA14" s="170" t="str">
        <f t="shared" si="75"/>
        <v>P</v>
      </c>
      <c r="CB14" s="179">
        <f t="shared" si="76"/>
        <v>0</v>
      </c>
      <c r="CC14" s="181">
        <f>'Copia Provisional'!AC13</f>
        <v>0</v>
      </c>
      <c r="CD14" s="170" t="str">
        <f t="shared" si="77"/>
        <v>P</v>
      </c>
      <c r="CE14" s="179">
        <f t="shared" si="78"/>
        <v>0</v>
      </c>
      <c r="CF14" s="182">
        <f>'Copia Provisional'!AD13</f>
        <v>0</v>
      </c>
      <c r="CG14" s="170" t="str">
        <f t="shared" si="79"/>
        <v>P</v>
      </c>
      <c r="CH14" s="179">
        <f t="shared" si="80"/>
        <v>0</v>
      </c>
      <c r="CI14" s="181">
        <f>'Copia Provisional'!AE13</f>
        <v>0</v>
      </c>
      <c r="CJ14" s="170" t="str">
        <f t="shared" si="81"/>
        <v>P</v>
      </c>
      <c r="CK14" s="179">
        <f t="shared" si="82"/>
        <v>0</v>
      </c>
      <c r="CL14" s="182">
        <f>'Copia Provisional'!AF13</f>
        <v>0</v>
      </c>
      <c r="CM14" s="170" t="str">
        <f t="shared" si="83"/>
        <v>P</v>
      </c>
      <c r="CN14" s="179">
        <f t="shared" si="84"/>
        <v>0</v>
      </c>
      <c r="CO14" s="181">
        <f>'Copia Provisional'!AG13</f>
        <v>0</v>
      </c>
      <c r="CP14" s="170" t="str">
        <f t="shared" si="85"/>
        <v>P</v>
      </c>
      <c r="CQ14" s="179">
        <f t="shared" si="86"/>
        <v>0</v>
      </c>
      <c r="CR14" s="182">
        <f>'Copia Provisional'!AH13</f>
        <v>0</v>
      </c>
      <c r="CS14" s="170" t="str">
        <f t="shared" si="87"/>
        <v>P</v>
      </c>
      <c r="CT14" s="179">
        <f t="shared" si="88"/>
        <v>0</v>
      </c>
      <c r="CU14" s="181">
        <f>'Copia Provisional'!AI13</f>
        <v>0</v>
      </c>
      <c r="CV14" s="170" t="str">
        <f t="shared" si="89"/>
        <v>P</v>
      </c>
      <c r="CW14" s="179">
        <f t="shared" si="90"/>
        <v>0</v>
      </c>
      <c r="CX14" s="182">
        <f>'Copia Provisional'!AJ13</f>
        <v>0</v>
      </c>
      <c r="CY14" s="170" t="str">
        <f t="shared" si="91"/>
        <v>P</v>
      </c>
      <c r="CZ14" s="179">
        <f t="shared" si="92"/>
        <v>0</v>
      </c>
      <c r="DA14" s="181">
        <f>'Copia Provisional'!AK13</f>
        <v>0</v>
      </c>
      <c r="DB14" s="170" t="str">
        <f t="shared" si="93"/>
        <v>P</v>
      </c>
      <c r="DC14" s="179">
        <f t="shared" si="94"/>
        <v>0</v>
      </c>
      <c r="DD14" s="182">
        <f>'Copia Provisional'!AL13</f>
        <v>0</v>
      </c>
      <c r="DE14" s="170" t="str">
        <f t="shared" si="95"/>
        <v>P</v>
      </c>
      <c r="DF14" s="179">
        <f t="shared" si="96"/>
        <v>0</v>
      </c>
      <c r="DG14" s="181">
        <f>'Copia Provisional'!AM13</f>
        <v>0</v>
      </c>
      <c r="DH14" s="170" t="str">
        <f t="shared" si="97"/>
        <v>P</v>
      </c>
      <c r="DI14" s="179">
        <f t="shared" si="98"/>
        <v>0</v>
      </c>
      <c r="DJ14" s="182">
        <f>'Copia Provisional'!AN13</f>
        <v>0</v>
      </c>
      <c r="DK14" s="170" t="str">
        <f t="shared" si="99"/>
        <v>P</v>
      </c>
      <c r="DL14" s="179">
        <f t="shared" si="100"/>
        <v>0</v>
      </c>
      <c r="DM14" s="181">
        <f>'Copia Provisional'!AO13</f>
        <v>0</v>
      </c>
      <c r="DN14" s="170" t="str">
        <f t="shared" si="101"/>
        <v>P</v>
      </c>
      <c r="DO14" s="179">
        <f t="shared" si="102"/>
        <v>0</v>
      </c>
      <c r="DP14" s="182">
        <f>'Copia Provisional'!AP13</f>
        <v>0</v>
      </c>
      <c r="DQ14" s="170" t="str">
        <f t="shared" si="103"/>
        <v>P</v>
      </c>
      <c r="DR14" s="179">
        <f t="shared" si="104"/>
        <v>0</v>
      </c>
      <c r="DS14" s="181">
        <f>'Copia Provisional'!AQ13</f>
        <v>0</v>
      </c>
      <c r="DT14" s="170" t="str">
        <f t="shared" si="105"/>
        <v>P</v>
      </c>
      <c r="DU14" s="179">
        <f t="shared" si="106"/>
        <v>0</v>
      </c>
      <c r="DV14" s="182">
        <f>'Copia Provisional'!AR13</f>
        <v>0</v>
      </c>
      <c r="DW14" s="170" t="str">
        <f t="shared" si="107"/>
        <v>P</v>
      </c>
      <c r="DX14" s="179">
        <f t="shared" si="108"/>
        <v>0</v>
      </c>
      <c r="DY14" s="181">
        <f>'Copia Provisional'!AS13</f>
        <v>0</v>
      </c>
      <c r="DZ14" s="170" t="str">
        <f t="shared" si="109"/>
        <v>P</v>
      </c>
      <c r="EA14" s="179">
        <f t="shared" si="110"/>
        <v>0</v>
      </c>
      <c r="EB14" s="182">
        <f>'Copia Provisional'!AT13</f>
        <v>0</v>
      </c>
      <c r="EC14" s="170" t="str">
        <f t="shared" si="111"/>
        <v>P</v>
      </c>
      <c r="ED14" s="179">
        <f t="shared" si="112"/>
        <v>0</v>
      </c>
      <c r="EE14" s="181">
        <f>'Copia Provisional'!AU13</f>
        <v>0</v>
      </c>
      <c r="EF14" s="170" t="str">
        <f t="shared" si="113"/>
        <v>P</v>
      </c>
      <c r="EG14" s="179">
        <f t="shared" si="114"/>
        <v>0</v>
      </c>
      <c r="EH14" s="182">
        <f>'Copia Provisional'!AV13</f>
        <v>0</v>
      </c>
      <c r="EI14" s="170" t="str">
        <f t="shared" si="115"/>
        <v>P</v>
      </c>
      <c r="EJ14" s="180">
        <f t="shared" si="116"/>
        <v>0</v>
      </c>
      <c r="EK14" s="181">
        <f>'Copia Provisional'!AW13</f>
        <v>0</v>
      </c>
      <c r="EL14" s="170" t="str">
        <f t="shared" si="117"/>
        <v>P</v>
      </c>
      <c r="EM14" s="179">
        <f t="shared" si="118"/>
        <v>0</v>
      </c>
      <c r="EN14" s="182">
        <f>'Copia Provisional'!AX13</f>
        <v>0</v>
      </c>
      <c r="EO14" s="170" t="str">
        <f t="shared" si="119"/>
        <v>P</v>
      </c>
      <c r="EP14" s="179">
        <f t="shared" si="0"/>
        <v>0</v>
      </c>
      <c r="EQ14" s="258">
        <f>'Copia Provisional'!AY13</f>
        <v>0</v>
      </c>
      <c r="ER14" s="170" t="str">
        <f t="shared" si="120"/>
        <v>P</v>
      </c>
      <c r="ES14" s="179">
        <f t="shared" si="1"/>
        <v>0</v>
      </c>
      <c r="ET14" s="179">
        <f>'Copia Provisional'!AZ13</f>
        <v>0</v>
      </c>
      <c r="EU14" s="170" t="str">
        <f t="shared" si="121"/>
        <v>P</v>
      </c>
      <c r="EV14" s="179">
        <f t="shared" si="2"/>
        <v>0</v>
      </c>
      <c r="EW14" s="262">
        <f>'Copia Provisional'!BA13</f>
        <v>0</v>
      </c>
      <c r="EX14" s="170" t="str">
        <f t="shared" si="122"/>
        <v>P</v>
      </c>
      <c r="EY14" s="179">
        <f t="shared" si="3"/>
        <v>0</v>
      </c>
      <c r="EZ14" s="179">
        <f>'Copia Provisional'!BB13</f>
        <v>0</v>
      </c>
      <c r="FA14" s="170" t="str">
        <f t="shared" si="123"/>
        <v>P</v>
      </c>
      <c r="FB14" s="179">
        <f t="shared" si="4"/>
        <v>0</v>
      </c>
      <c r="FC14" s="262">
        <f>'Copia Provisional'!BC13</f>
        <v>0</v>
      </c>
      <c r="FD14" s="170" t="str">
        <f t="shared" si="124"/>
        <v>P</v>
      </c>
      <c r="FE14" s="179">
        <f t="shared" si="5"/>
        <v>0</v>
      </c>
      <c r="FF14" s="182">
        <f>'Copia Provisional'!BD13</f>
        <v>0</v>
      </c>
      <c r="FG14" s="170" t="str">
        <f t="shared" si="125"/>
        <v>P</v>
      </c>
      <c r="FH14" s="182">
        <f t="shared" si="126"/>
        <v>0</v>
      </c>
      <c r="FI14" s="258">
        <f>'Copia Provisional'!BE13</f>
        <v>0</v>
      </c>
      <c r="FJ14" s="170" t="str">
        <f t="shared" si="127"/>
        <v>P</v>
      </c>
      <c r="FK14" s="179">
        <f t="shared" si="6"/>
        <v>0</v>
      </c>
      <c r="FL14" s="179">
        <f>'Copia Provisional'!BF13</f>
        <v>0</v>
      </c>
      <c r="FM14" s="170" t="str">
        <f t="shared" si="128"/>
        <v>P</v>
      </c>
      <c r="FN14" s="179">
        <f t="shared" si="7"/>
        <v>0</v>
      </c>
      <c r="FO14" s="262">
        <f>'Copia Provisional'!BG13</f>
        <v>0</v>
      </c>
      <c r="FP14" s="170" t="str">
        <f t="shared" si="129"/>
        <v>P</v>
      </c>
      <c r="FQ14" s="179">
        <f t="shared" si="8"/>
        <v>0</v>
      </c>
      <c r="FR14" s="179">
        <f>'Copia Provisional'!BH13</f>
        <v>0</v>
      </c>
      <c r="FS14" s="170" t="str">
        <f t="shared" si="130"/>
        <v>P</v>
      </c>
      <c r="FT14" s="179">
        <f t="shared" si="9"/>
        <v>0</v>
      </c>
      <c r="FU14" s="262">
        <f>'Copia Provisional'!BI13</f>
        <v>0</v>
      </c>
      <c r="FV14" s="170" t="str">
        <f t="shared" si="131"/>
        <v>P</v>
      </c>
      <c r="FW14" s="179">
        <f t="shared" si="10"/>
        <v>0</v>
      </c>
      <c r="FX14" s="182">
        <f>'Copia Provisional'!BJ13</f>
        <v>0</v>
      </c>
      <c r="FY14" s="170" t="str">
        <f t="shared" si="132"/>
        <v>P</v>
      </c>
      <c r="FZ14" s="179">
        <f t="shared" si="11"/>
        <v>0</v>
      </c>
      <c r="GA14" s="258">
        <f>'Copia Provisional'!BK13</f>
        <v>0</v>
      </c>
      <c r="GB14" s="170" t="str">
        <f t="shared" si="133"/>
        <v>P</v>
      </c>
      <c r="GC14" s="179">
        <f t="shared" si="12"/>
        <v>0</v>
      </c>
      <c r="GD14" s="179">
        <f>'Copia Provisional'!BL13</f>
        <v>0</v>
      </c>
      <c r="GE14" s="170" t="str">
        <f t="shared" si="134"/>
        <v>P</v>
      </c>
      <c r="GF14" s="179">
        <f t="shared" si="13"/>
        <v>0</v>
      </c>
      <c r="GG14" s="262">
        <f>'Copia Provisional'!BM13</f>
        <v>0</v>
      </c>
      <c r="GH14" s="170" t="str">
        <f t="shared" si="135"/>
        <v>P</v>
      </c>
      <c r="GI14" s="179">
        <f t="shared" si="14"/>
        <v>0</v>
      </c>
      <c r="GJ14" s="179">
        <f>'Copia Provisional'!BN13</f>
        <v>0</v>
      </c>
      <c r="GK14" s="170" t="str">
        <f t="shared" si="136"/>
        <v>P</v>
      </c>
      <c r="GL14" s="179">
        <f t="shared" si="15"/>
        <v>0</v>
      </c>
      <c r="GM14" s="262">
        <f>'Copia Provisional'!BO13</f>
        <v>0</v>
      </c>
      <c r="GN14" s="170" t="str">
        <f t="shared" si="137"/>
        <v>P</v>
      </c>
      <c r="GO14" s="179">
        <f t="shared" si="16"/>
        <v>0</v>
      </c>
      <c r="GP14" s="182">
        <f>'Copia Provisional'!BP13</f>
        <v>0</v>
      </c>
      <c r="GQ14" s="170" t="str">
        <f t="shared" si="138"/>
        <v>P</v>
      </c>
      <c r="GR14" s="179">
        <f t="shared" si="17"/>
        <v>0</v>
      </c>
      <c r="GS14" s="182">
        <f>'Copia Provisional'!BQ13</f>
        <v>0</v>
      </c>
      <c r="GT14" s="170" t="str">
        <f t="shared" si="139"/>
        <v>P</v>
      </c>
      <c r="GU14" s="179">
        <f t="shared" si="18"/>
        <v>0</v>
      </c>
      <c r="GV14" s="258">
        <f>'Copia Provisional'!BR13</f>
        <v>0</v>
      </c>
      <c r="GW14" s="170" t="str">
        <f t="shared" si="140"/>
        <v>P</v>
      </c>
      <c r="GX14" s="179">
        <f t="shared" si="19"/>
        <v>0</v>
      </c>
      <c r="GY14" s="179">
        <f>'Copia Provisional'!BS13</f>
        <v>0</v>
      </c>
      <c r="GZ14" s="170" t="str">
        <f t="shared" si="141"/>
        <v>P</v>
      </c>
      <c r="HA14" s="179">
        <f t="shared" si="20"/>
        <v>0</v>
      </c>
      <c r="HB14" s="262">
        <f>'Copia Provisional'!BT13</f>
        <v>0</v>
      </c>
      <c r="HC14" s="170" t="str">
        <f t="shared" si="142"/>
        <v>P</v>
      </c>
      <c r="HD14" s="179">
        <f t="shared" si="21"/>
        <v>0</v>
      </c>
      <c r="HE14" s="179">
        <f>'Copia Provisional'!BU13</f>
        <v>0</v>
      </c>
      <c r="HF14" s="170" t="str">
        <f t="shared" si="143"/>
        <v>P</v>
      </c>
      <c r="HG14" s="179">
        <f t="shared" si="22"/>
        <v>0</v>
      </c>
      <c r="HH14" s="262">
        <f>'Copia Provisional'!BV13</f>
        <v>0</v>
      </c>
      <c r="HI14" s="170" t="str">
        <f t="shared" si="144"/>
        <v>P</v>
      </c>
      <c r="HJ14" s="179">
        <f t="shared" si="23"/>
        <v>0</v>
      </c>
      <c r="HK14" s="178">
        <f t="shared" si="24"/>
        <v>0</v>
      </c>
    </row>
    <row r="15" spans="1:219">
      <c r="A15" s="177">
        <f>Participantes!B14</f>
        <v>13</v>
      </c>
      <c r="B15" s="178" t="str">
        <f>IF(Participantes!C14="","",Participantes!C14)</f>
        <v/>
      </c>
      <c r="C15" s="181">
        <f>'Copia Provisional'!C14</f>
        <v>0</v>
      </c>
      <c r="D15" s="170" t="str">
        <f t="shared" si="25"/>
        <v>P</v>
      </c>
      <c r="E15" s="179">
        <f t="shared" si="26"/>
        <v>0</v>
      </c>
      <c r="F15" s="182">
        <f>'Copia Provisional'!D14</f>
        <v>0</v>
      </c>
      <c r="G15" s="170" t="str">
        <f t="shared" si="27"/>
        <v>P</v>
      </c>
      <c r="H15" s="179">
        <f t="shared" si="28"/>
        <v>0</v>
      </c>
      <c r="I15" s="181">
        <f>'Copia Provisional'!E14</f>
        <v>0</v>
      </c>
      <c r="J15" s="170" t="str">
        <f t="shared" si="29"/>
        <v>P</v>
      </c>
      <c r="K15" s="179">
        <f t="shared" si="30"/>
        <v>0</v>
      </c>
      <c r="L15" s="182">
        <f>'Copia Provisional'!F14</f>
        <v>0</v>
      </c>
      <c r="M15" s="170" t="str">
        <f t="shared" si="31"/>
        <v>P</v>
      </c>
      <c r="N15" s="179">
        <f t="shared" si="32"/>
        <v>0</v>
      </c>
      <c r="O15" s="181">
        <f>'Copia Provisional'!G14</f>
        <v>0</v>
      </c>
      <c r="P15" s="170" t="str">
        <f t="shared" si="33"/>
        <v>P</v>
      </c>
      <c r="Q15" s="179">
        <f t="shared" si="34"/>
        <v>0</v>
      </c>
      <c r="R15" s="182">
        <f>'Copia Provisional'!H14</f>
        <v>0</v>
      </c>
      <c r="S15" s="170" t="str">
        <f t="shared" si="35"/>
        <v>P</v>
      </c>
      <c r="T15" s="179">
        <f t="shared" si="36"/>
        <v>0</v>
      </c>
      <c r="U15" s="181">
        <f>'Copia Provisional'!I14</f>
        <v>0</v>
      </c>
      <c r="V15" s="170" t="str">
        <f t="shared" si="37"/>
        <v>P</v>
      </c>
      <c r="W15" s="179">
        <f t="shared" si="38"/>
        <v>0</v>
      </c>
      <c r="X15" s="182">
        <f>'Copia Provisional'!J14</f>
        <v>0</v>
      </c>
      <c r="Y15" s="170" t="str">
        <f t="shared" si="39"/>
        <v>P</v>
      </c>
      <c r="Z15" s="179">
        <f t="shared" si="40"/>
        <v>0</v>
      </c>
      <c r="AA15" s="181">
        <f>'Copia Provisional'!K14</f>
        <v>0</v>
      </c>
      <c r="AB15" s="170" t="str">
        <f t="shared" si="41"/>
        <v>P</v>
      </c>
      <c r="AC15" s="179">
        <f t="shared" si="42"/>
        <v>0</v>
      </c>
      <c r="AD15" s="182">
        <f>'Copia Provisional'!L14</f>
        <v>0</v>
      </c>
      <c r="AE15" s="170" t="str">
        <f t="shared" si="43"/>
        <v>P</v>
      </c>
      <c r="AF15" s="179">
        <f t="shared" si="44"/>
        <v>0</v>
      </c>
      <c r="AG15" s="181">
        <f>'Copia Provisional'!M14</f>
        <v>0</v>
      </c>
      <c r="AH15" s="170" t="str">
        <f t="shared" si="45"/>
        <v>P</v>
      </c>
      <c r="AI15" s="179">
        <f t="shared" si="46"/>
        <v>0</v>
      </c>
      <c r="AJ15" s="182">
        <f>'Copia Provisional'!N14</f>
        <v>0</v>
      </c>
      <c r="AK15" s="170" t="str">
        <f t="shared" si="47"/>
        <v>P</v>
      </c>
      <c r="AL15" s="179">
        <f t="shared" si="48"/>
        <v>0</v>
      </c>
      <c r="AM15" s="181">
        <f>'Copia Provisional'!O14</f>
        <v>0</v>
      </c>
      <c r="AN15" s="170" t="str">
        <f t="shared" si="49"/>
        <v>P</v>
      </c>
      <c r="AO15" s="179">
        <f t="shared" si="50"/>
        <v>0</v>
      </c>
      <c r="AP15" s="182">
        <f>'Copia Provisional'!P14</f>
        <v>0</v>
      </c>
      <c r="AQ15" s="170" t="str">
        <f t="shared" si="51"/>
        <v>P</v>
      </c>
      <c r="AR15" s="179">
        <f t="shared" si="52"/>
        <v>0</v>
      </c>
      <c r="AS15" s="181">
        <f>'Copia Provisional'!Q14</f>
        <v>0</v>
      </c>
      <c r="AT15" s="170" t="str">
        <f t="shared" si="53"/>
        <v>P</v>
      </c>
      <c r="AU15" s="179">
        <f t="shared" si="54"/>
        <v>0</v>
      </c>
      <c r="AV15" s="182">
        <f>'Copia Provisional'!R14</f>
        <v>0</v>
      </c>
      <c r="AW15" s="170" t="str">
        <f t="shared" si="55"/>
        <v>P</v>
      </c>
      <c r="AX15" s="179">
        <f t="shared" si="56"/>
        <v>0</v>
      </c>
      <c r="AY15" s="181">
        <f>'Copia Provisional'!S14</f>
        <v>0</v>
      </c>
      <c r="AZ15" s="170" t="str">
        <f t="shared" si="57"/>
        <v>P</v>
      </c>
      <c r="BA15" s="179">
        <f t="shared" si="58"/>
        <v>0</v>
      </c>
      <c r="BB15" s="182">
        <f>'Copia Provisional'!T14</f>
        <v>0</v>
      </c>
      <c r="BC15" s="170" t="str">
        <f t="shared" si="59"/>
        <v>P</v>
      </c>
      <c r="BD15" s="179">
        <f t="shared" si="60"/>
        <v>0</v>
      </c>
      <c r="BE15" s="181">
        <f>'Copia Provisional'!U14</f>
        <v>0</v>
      </c>
      <c r="BF15" s="170" t="str">
        <f t="shared" si="61"/>
        <v>P</v>
      </c>
      <c r="BG15" s="179">
        <f t="shared" si="62"/>
        <v>0</v>
      </c>
      <c r="BH15" s="182">
        <f>'Copia Provisional'!V14</f>
        <v>0</v>
      </c>
      <c r="BI15" s="170" t="str">
        <f t="shared" si="63"/>
        <v>P</v>
      </c>
      <c r="BJ15" s="179">
        <f t="shared" si="64"/>
        <v>0</v>
      </c>
      <c r="BK15" s="181">
        <f>'Copia Provisional'!W14</f>
        <v>0</v>
      </c>
      <c r="BL15" s="170" t="str">
        <f t="shared" si="65"/>
        <v>P</v>
      </c>
      <c r="BM15" s="179">
        <f t="shared" si="66"/>
        <v>0</v>
      </c>
      <c r="BN15" s="182">
        <f>'Copia Provisional'!X14</f>
        <v>0</v>
      </c>
      <c r="BO15" s="170" t="str">
        <f t="shared" si="67"/>
        <v>P</v>
      </c>
      <c r="BP15" s="179">
        <f t="shared" si="68"/>
        <v>0</v>
      </c>
      <c r="BQ15" s="181">
        <f>'Copia Provisional'!Y14</f>
        <v>0</v>
      </c>
      <c r="BR15" s="170" t="str">
        <f t="shared" si="69"/>
        <v>P</v>
      </c>
      <c r="BS15" s="179">
        <f t="shared" si="70"/>
        <v>0</v>
      </c>
      <c r="BT15" s="182">
        <f>'Copia Provisional'!Z14</f>
        <v>0</v>
      </c>
      <c r="BU15" s="170" t="str">
        <f t="shared" si="71"/>
        <v>P</v>
      </c>
      <c r="BV15" s="179">
        <f t="shared" si="72"/>
        <v>0</v>
      </c>
      <c r="BW15" s="181">
        <f>'Copia Provisional'!AA14</f>
        <v>0</v>
      </c>
      <c r="BX15" s="170" t="str">
        <f t="shared" si="73"/>
        <v>P</v>
      </c>
      <c r="BY15" s="179">
        <f t="shared" si="74"/>
        <v>0</v>
      </c>
      <c r="BZ15" s="182">
        <f>'Copia Provisional'!AB14</f>
        <v>0</v>
      </c>
      <c r="CA15" s="170" t="str">
        <f t="shared" si="75"/>
        <v>P</v>
      </c>
      <c r="CB15" s="179">
        <f t="shared" si="76"/>
        <v>0</v>
      </c>
      <c r="CC15" s="181">
        <f>'Copia Provisional'!AC14</f>
        <v>0</v>
      </c>
      <c r="CD15" s="170" t="str">
        <f t="shared" si="77"/>
        <v>P</v>
      </c>
      <c r="CE15" s="179">
        <f t="shared" si="78"/>
        <v>0</v>
      </c>
      <c r="CF15" s="182">
        <f>'Copia Provisional'!AD14</f>
        <v>0</v>
      </c>
      <c r="CG15" s="170" t="str">
        <f t="shared" si="79"/>
        <v>P</v>
      </c>
      <c r="CH15" s="179">
        <f t="shared" si="80"/>
        <v>0</v>
      </c>
      <c r="CI15" s="181">
        <f>'Copia Provisional'!AE14</f>
        <v>0</v>
      </c>
      <c r="CJ15" s="170" t="str">
        <f t="shared" si="81"/>
        <v>P</v>
      </c>
      <c r="CK15" s="179">
        <f t="shared" si="82"/>
        <v>0</v>
      </c>
      <c r="CL15" s="182">
        <f>'Copia Provisional'!AF14</f>
        <v>0</v>
      </c>
      <c r="CM15" s="170" t="str">
        <f t="shared" si="83"/>
        <v>P</v>
      </c>
      <c r="CN15" s="179">
        <f t="shared" si="84"/>
        <v>0</v>
      </c>
      <c r="CO15" s="181">
        <f>'Copia Provisional'!AG14</f>
        <v>0</v>
      </c>
      <c r="CP15" s="170" t="str">
        <f t="shared" si="85"/>
        <v>P</v>
      </c>
      <c r="CQ15" s="179">
        <f t="shared" si="86"/>
        <v>0</v>
      </c>
      <c r="CR15" s="182">
        <f>'Copia Provisional'!AH14</f>
        <v>0</v>
      </c>
      <c r="CS15" s="170" t="str">
        <f t="shared" si="87"/>
        <v>P</v>
      </c>
      <c r="CT15" s="179">
        <f t="shared" si="88"/>
        <v>0</v>
      </c>
      <c r="CU15" s="181">
        <f>'Copia Provisional'!AI14</f>
        <v>0</v>
      </c>
      <c r="CV15" s="170" t="str">
        <f t="shared" si="89"/>
        <v>P</v>
      </c>
      <c r="CW15" s="179">
        <f t="shared" si="90"/>
        <v>0</v>
      </c>
      <c r="CX15" s="182">
        <f>'Copia Provisional'!AJ14</f>
        <v>0</v>
      </c>
      <c r="CY15" s="170" t="str">
        <f t="shared" si="91"/>
        <v>P</v>
      </c>
      <c r="CZ15" s="179">
        <f t="shared" si="92"/>
        <v>0</v>
      </c>
      <c r="DA15" s="181">
        <f>'Copia Provisional'!AK14</f>
        <v>0</v>
      </c>
      <c r="DB15" s="170" t="str">
        <f t="shared" si="93"/>
        <v>P</v>
      </c>
      <c r="DC15" s="179">
        <f t="shared" si="94"/>
        <v>0</v>
      </c>
      <c r="DD15" s="182">
        <f>'Copia Provisional'!AL14</f>
        <v>0</v>
      </c>
      <c r="DE15" s="170" t="str">
        <f t="shared" si="95"/>
        <v>P</v>
      </c>
      <c r="DF15" s="179">
        <f t="shared" si="96"/>
        <v>0</v>
      </c>
      <c r="DG15" s="181">
        <f>'Copia Provisional'!AM14</f>
        <v>0</v>
      </c>
      <c r="DH15" s="170" t="str">
        <f t="shared" si="97"/>
        <v>P</v>
      </c>
      <c r="DI15" s="179">
        <f t="shared" si="98"/>
        <v>0</v>
      </c>
      <c r="DJ15" s="182">
        <f>'Copia Provisional'!AN14</f>
        <v>0</v>
      </c>
      <c r="DK15" s="170" t="str">
        <f t="shared" si="99"/>
        <v>P</v>
      </c>
      <c r="DL15" s="179">
        <f t="shared" si="100"/>
        <v>0</v>
      </c>
      <c r="DM15" s="181">
        <f>'Copia Provisional'!AO14</f>
        <v>0</v>
      </c>
      <c r="DN15" s="170" t="str">
        <f t="shared" si="101"/>
        <v>P</v>
      </c>
      <c r="DO15" s="179">
        <f t="shared" si="102"/>
        <v>0</v>
      </c>
      <c r="DP15" s="182">
        <f>'Copia Provisional'!AP14</f>
        <v>0</v>
      </c>
      <c r="DQ15" s="170" t="str">
        <f t="shared" si="103"/>
        <v>P</v>
      </c>
      <c r="DR15" s="179">
        <f t="shared" si="104"/>
        <v>0</v>
      </c>
      <c r="DS15" s="181">
        <f>'Copia Provisional'!AQ14</f>
        <v>0</v>
      </c>
      <c r="DT15" s="170" t="str">
        <f t="shared" si="105"/>
        <v>P</v>
      </c>
      <c r="DU15" s="179">
        <f t="shared" si="106"/>
        <v>0</v>
      </c>
      <c r="DV15" s="182">
        <f>'Copia Provisional'!AR14</f>
        <v>0</v>
      </c>
      <c r="DW15" s="170" t="str">
        <f t="shared" si="107"/>
        <v>P</v>
      </c>
      <c r="DX15" s="179">
        <f t="shared" si="108"/>
        <v>0</v>
      </c>
      <c r="DY15" s="181">
        <f>'Copia Provisional'!AS14</f>
        <v>0</v>
      </c>
      <c r="DZ15" s="170" t="str">
        <f t="shared" si="109"/>
        <v>P</v>
      </c>
      <c r="EA15" s="179">
        <f t="shared" si="110"/>
        <v>0</v>
      </c>
      <c r="EB15" s="182">
        <f>'Copia Provisional'!AT14</f>
        <v>0</v>
      </c>
      <c r="EC15" s="170" t="str">
        <f t="shared" si="111"/>
        <v>P</v>
      </c>
      <c r="ED15" s="179">
        <f t="shared" si="112"/>
        <v>0</v>
      </c>
      <c r="EE15" s="181">
        <f>'Copia Provisional'!AU14</f>
        <v>0</v>
      </c>
      <c r="EF15" s="170" t="str">
        <f t="shared" si="113"/>
        <v>P</v>
      </c>
      <c r="EG15" s="179">
        <f t="shared" si="114"/>
        <v>0</v>
      </c>
      <c r="EH15" s="182">
        <f>'Copia Provisional'!AV14</f>
        <v>0</v>
      </c>
      <c r="EI15" s="170" t="str">
        <f t="shared" si="115"/>
        <v>P</v>
      </c>
      <c r="EJ15" s="180">
        <f t="shared" si="116"/>
        <v>0</v>
      </c>
      <c r="EK15" s="181">
        <f>'Copia Provisional'!AW14</f>
        <v>0</v>
      </c>
      <c r="EL15" s="170" t="str">
        <f t="shared" si="117"/>
        <v>P</v>
      </c>
      <c r="EM15" s="179">
        <f t="shared" si="118"/>
        <v>0</v>
      </c>
      <c r="EN15" s="182">
        <f>'Copia Provisional'!AX14</f>
        <v>0</v>
      </c>
      <c r="EO15" s="170" t="str">
        <f t="shared" si="119"/>
        <v>P</v>
      </c>
      <c r="EP15" s="179">
        <f t="shared" si="0"/>
        <v>0</v>
      </c>
      <c r="EQ15" s="258">
        <f>'Copia Provisional'!AY14</f>
        <v>0</v>
      </c>
      <c r="ER15" s="170" t="str">
        <f t="shared" si="120"/>
        <v>P</v>
      </c>
      <c r="ES15" s="179">
        <f t="shared" si="1"/>
        <v>0</v>
      </c>
      <c r="ET15" s="179">
        <f>'Copia Provisional'!AZ14</f>
        <v>0</v>
      </c>
      <c r="EU15" s="170" t="str">
        <f t="shared" si="121"/>
        <v>P</v>
      </c>
      <c r="EV15" s="179">
        <f t="shared" si="2"/>
        <v>0</v>
      </c>
      <c r="EW15" s="262">
        <f>'Copia Provisional'!BA14</f>
        <v>0</v>
      </c>
      <c r="EX15" s="170" t="str">
        <f t="shared" si="122"/>
        <v>P</v>
      </c>
      <c r="EY15" s="179">
        <f t="shared" si="3"/>
        <v>0</v>
      </c>
      <c r="EZ15" s="179">
        <f>'Copia Provisional'!BB14</f>
        <v>0</v>
      </c>
      <c r="FA15" s="170" t="str">
        <f t="shared" si="123"/>
        <v>P</v>
      </c>
      <c r="FB15" s="179">
        <f t="shared" si="4"/>
        <v>0</v>
      </c>
      <c r="FC15" s="262">
        <f>'Copia Provisional'!BC14</f>
        <v>0</v>
      </c>
      <c r="FD15" s="170" t="str">
        <f t="shared" si="124"/>
        <v>P</v>
      </c>
      <c r="FE15" s="179">
        <f t="shared" si="5"/>
        <v>0</v>
      </c>
      <c r="FF15" s="182">
        <f>'Copia Provisional'!BD14</f>
        <v>0</v>
      </c>
      <c r="FG15" s="170" t="str">
        <f t="shared" si="125"/>
        <v>P</v>
      </c>
      <c r="FH15" s="182">
        <f t="shared" si="126"/>
        <v>0</v>
      </c>
      <c r="FI15" s="258">
        <f>'Copia Provisional'!BE14</f>
        <v>0</v>
      </c>
      <c r="FJ15" s="170" t="str">
        <f t="shared" si="127"/>
        <v>P</v>
      </c>
      <c r="FK15" s="179">
        <f t="shared" si="6"/>
        <v>0</v>
      </c>
      <c r="FL15" s="179">
        <f>'Copia Provisional'!BF14</f>
        <v>0</v>
      </c>
      <c r="FM15" s="170" t="str">
        <f t="shared" si="128"/>
        <v>P</v>
      </c>
      <c r="FN15" s="179">
        <f t="shared" si="7"/>
        <v>0</v>
      </c>
      <c r="FO15" s="262">
        <f>'Copia Provisional'!BG14</f>
        <v>0</v>
      </c>
      <c r="FP15" s="170" t="str">
        <f t="shared" si="129"/>
        <v>P</v>
      </c>
      <c r="FQ15" s="179">
        <f t="shared" si="8"/>
        <v>0</v>
      </c>
      <c r="FR15" s="179">
        <f>'Copia Provisional'!BH14</f>
        <v>0</v>
      </c>
      <c r="FS15" s="170" t="str">
        <f t="shared" si="130"/>
        <v>P</v>
      </c>
      <c r="FT15" s="179">
        <f t="shared" si="9"/>
        <v>0</v>
      </c>
      <c r="FU15" s="262">
        <f>'Copia Provisional'!BI14</f>
        <v>0</v>
      </c>
      <c r="FV15" s="170" t="str">
        <f t="shared" si="131"/>
        <v>P</v>
      </c>
      <c r="FW15" s="179">
        <f t="shared" si="10"/>
        <v>0</v>
      </c>
      <c r="FX15" s="182">
        <f>'Copia Provisional'!BJ14</f>
        <v>0</v>
      </c>
      <c r="FY15" s="170" t="str">
        <f t="shared" si="132"/>
        <v>P</v>
      </c>
      <c r="FZ15" s="179">
        <f t="shared" si="11"/>
        <v>0</v>
      </c>
      <c r="GA15" s="258">
        <f>'Copia Provisional'!BK14</f>
        <v>0</v>
      </c>
      <c r="GB15" s="170" t="str">
        <f t="shared" si="133"/>
        <v>P</v>
      </c>
      <c r="GC15" s="179">
        <f t="shared" si="12"/>
        <v>0</v>
      </c>
      <c r="GD15" s="179">
        <f>'Copia Provisional'!BL14</f>
        <v>0</v>
      </c>
      <c r="GE15" s="170" t="str">
        <f t="shared" si="134"/>
        <v>P</v>
      </c>
      <c r="GF15" s="179">
        <f t="shared" si="13"/>
        <v>0</v>
      </c>
      <c r="GG15" s="262">
        <f>'Copia Provisional'!BM14</f>
        <v>0</v>
      </c>
      <c r="GH15" s="170" t="str">
        <f t="shared" si="135"/>
        <v>P</v>
      </c>
      <c r="GI15" s="179">
        <f t="shared" si="14"/>
        <v>0</v>
      </c>
      <c r="GJ15" s="179">
        <f>'Copia Provisional'!BN14</f>
        <v>0</v>
      </c>
      <c r="GK15" s="170" t="str">
        <f t="shared" si="136"/>
        <v>P</v>
      </c>
      <c r="GL15" s="179">
        <f t="shared" si="15"/>
        <v>0</v>
      </c>
      <c r="GM15" s="262">
        <f>'Copia Provisional'!BO14</f>
        <v>0</v>
      </c>
      <c r="GN15" s="170" t="str">
        <f t="shared" si="137"/>
        <v>P</v>
      </c>
      <c r="GO15" s="179">
        <f t="shared" si="16"/>
        <v>0</v>
      </c>
      <c r="GP15" s="182">
        <f>'Copia Provisional'!BP14</f>
        <v>0</v>
      </c>
      <c r="GQ15" s="170" t="str">
        <f t="shared" si="138"/>
        <v>P</v>
      </c>
      <c r="GR15" s="179">
        <f t="shared" si="17"/>
        <v>0</v>
      </c>
      <c r="GS15" s="182">
        <f>'Copia Provisional'!BQ14</f>
        <v>0</v>
      </c>
      <c r="GT15" s="170" t="str">
        <f t="shared" si="139"/>
        <v>P</v>
      </c>
      <c r="GU15" s="179">
        <f t="shared" si="18"/>
        <v>0</v>
      </c>
      <c r="GV15" s="258">
        <f>'Copia Provisional'!BR14</f>
        <v>0</v>
      </c>
      <c r="GW15" s="170" t="str">
        <f t="shared" si="140"/>
        <v>P</v>
      </c>
      <c r="GX15" s="179">
        <f t="shared" si="19"/>
        <v>0</v>
      </c>
      <c r="GY15" s="179">
        <f>'Copia Provisional'!BS14</f>
        <v>0</v>
      </c>
      <c r="GZ15" s="170" t="str">
        <f t="shared" si="141"/>
        <v>P</v>
      </c>
      <c r="HA15" s="179">
        <f t="shared" si="20"/>
        <v>0</v>
      </c>
      <c r="HB15" s="262">
        <f>'Copia Provisional'!BT14</f>
        <v>0</v>
      </c>
      <c r="HC15" s="170" t="str">
        <f t="shared" si="142"/>
        <v>P</v>
      </c>
      <c r="HD15" s="179">
        <f t="shared" si="21"/>
        <v>0</v>
      </c>
      <c r="HE15" s="179">
        <f>'Copia Provisional'!BU14</f>
        <v>0</v>
      </c>
      <c r="HF15" s="170" t="str">
        <f t="shared" si="143"/>
        <v>P</v>
      </c>
      <c r="HG15" s="179">
        <f t="shared" si="22"/>
        <v>0</v>
      </c>
      <c r="HH15" s="262">
        <f>'Copia Provisional'!BV14</f>
        <v>0</v>
      </c>
      <c r="HI15" s="170" t="str">
        <f t="shared" si="144"/>
        <v>P</v>
      </c>
      <c r="HJ15" s="179">
        <f t="shared" si="23"/>
        <v>0</v>
      </c>
      <c r="HK15" s="178">
        <f t="shared" si="24"/>
        <v>0</v>
      </c>
    </row>
    <row r="16" spans="1:219">
      <c r="A16" s="177">
        <f>Participantes!B15</f>
        <v>14</v>
      </c>
      <c r="B16" s="178" t="str">
        <f>IF(Participantes!C15="","",Participantes!C15)</f>
        <v/>
      </c>
      <c r="C16" s="181">
        <f>'Copia Provisional'!C15</f>
        <v>0</v>
      </c>
      <c r="D16" s="170" t="str">
        <f t="shared" si="25"/>
        <v>P</v>
      </c>
      <c r="E16" s="179">
        <f t="shared" si="26"/>
        <v>0</v>
      </c>
      <c r="F16" s="182">
        <f>'Copia Provisional'!D15</f>
        <v>0</v>
      </c>
      <c r="G16" s="170" t="str">
        <f t="shared" si="27"/>
        <v>P</v>
      </c>
      <c r="H16" s="179">
        <f t="shared" si="28"/>
        <v>0</v>
      </c>
      <c r="I16" s="181">
        <f>'Copia Provisional'!E15</f>
        <v>0</v>
      </c>
      <c r="J16" s="170" t="str">
        <f t="shared" si="29"/>
        <v>P</v>
      </c>
      <c r="K16" s="179">
        <f t="shared" si="30"/>
        <v>0</v>
      </c>
      <c r="L16" s="182">
        <f>'Copia Provisional'!F15</f>
        <v>0</v>
      </c>
      <c r="M16" s="170" t="str">
        <f t="shared" si="31"/>
        <v>P</v>
      </c>
      <c r="N16" s="179">
        <f t="shared" si="32"/>
        <v>0</v>
      </c>
      <c r="O16" s="181">
        <f>'Copia Provisional'!G15</f>
        <v>0</v>
      </c>
      <c r="P16" s="170" t="str">
        <f t="shared" si="33"/>
        <v>P</v>
      </c>
      <c r="Q16" s="179">
        <f t="shared" si="34"/>
        <v>0</v>
      </c>
      <c r="R16" s="182">
        <f>'Copia Provisional'!H15</f>
        <v>0</v>
      </c>
      <c r="S16" s="170" t="str">
        <f t="shared" si="35"/>
        <v>P</v>
      </c>
      <c r="T16" s="179">
        <f t="shared" si="36"/>
        <v>0</v>
      </c>
      <c r="U16" s="181">
        <f>'Copia Provisional'!I15</f>
        <v>0</v>
      </c>
      <c r="V16" s="170" t="str">
        <f t="shared" si="37"/>
        <v>P</v>
      </c>
      <c r="W16" s="179">
        <f t="shared" si="38"/>
        <v>0</v>
      </c>
      <c r="X16" s="182">
        <f>'Copia Provisional'!J15</f>
        <v>0</v>
      </c>
      <c r="Y16" s="170" t="str">
        <f t="shared" si="39"/>
        <v>P</v>
      </c>
      <c r="Z16" s="179">
        <f t="shared" si="40"/>
        <v>0</v>
      </c>
      <c r="AA16" s="181">
        <f>'Copia Provisional'!K15</f>
        <v>0</v>
      </c>
      <c r="AB16" s="170" t="str">
        <f t="shared" si="41"/>
        <v>P</v>
      </c>
      <c r="AC16" s="179">
        <f t="shared" si="42"/>
        <v>0</v>
      </c>
      <c r="AD16" s="182">
        <f>'Copia Provisional'!L15</f>
        <v>0</v>
      </c>
      <c r="AE16" s="170" t="str">
        <f t="shared" si="43"/>
        <v>P</v>
      </c>
      <c r="AF16" s="179">
        <f t="shared" si="44"/>
        <v>0</v>
      </c>
      <c r="AG16" s="181">
        <f>'Copia Provisional'!M15</f>
        <v>0</v>
      </c>
      <c r="AH16" s="170" t="str">
        <f t="shared" si="45"/>
        <v>P</v>
      </c>
      <c r="AI16" s="179">
        <f t="shared" si="46"/>
        <v>0</v>
      </c>
      <c r="AJ16" s="182">
        <f>'Copia Provisional'!N15</f>
        <v>0</v>
      </c>
      <c r="AK16" s="170" t="str">
        <f t="shared" si="47"/>
        <v>P</v>
      </c>
      <c r="AL16" s="179">
        <f t="shared" si="48"/>
        <v>0</v>
      </c>
      <c r="AM16" s="181">
        <f>'Copia Provisional'!O15</f>
        <v>0</v>
      </c>
      <c r="AN16" s="170" t="str">
        <f t="shared" si="49"/>
        <v>P</v>
      </c>
      <c r="AO16" s="179">
        <f t="shared" si="50"/>
        <v>0</v>
      </c>
      <c r="AP16" s="182">
        <f>'Copia Provisional'!P15</f>
        <v>0</v>
      </c>
      <c r="AQ16" s="170" t="str">
        <f t="shared" si="51"/>
        <v>P</v>
      </c>
      <c r="AR16" s="179">
        <f t="shared" si="52"/>
        <v>0</v>
      </c>
      <c r="AS16" s="181">
        <f>'Copia Provisional'!Q15</f>
        <v>0</v>
      </c>
      <c r="AT16" s="170" t="str">
        <f t="shared" si="53"/>
        <v>P</v>
      </c>
      <c r="AU16" s="179">
        <f t="shared" si="54"/>
        <v>0</v>
      </c>
      <c r="AV16" s="182">
        <f>'Copia Provisional'!R15</f>
        <v>0</v>
      </c>
      <c r="AW16" s="170" t="str">
        <f t="shared" si="55"/>
        <v>P</v>
      </c>
      <c r="AX16" s="179">
        <f t="shared" si="56"/>
        <v>0</v>
      </c>
      <c r="AY16" s="181">
        <f>'Copia Provisional'!S15</f>
        <v>0</v>
      </c>
      <c r="AZ16" s="170" t="str">
        <f t="shared" si="57"/>
        <v>P</v>
      </c>
      <c r="BA16" s="179">
        <f t="shared" si="58"/>
        <v>0</v>
      </c>
      <c r="BB16" s="182">
        <f>'Copia Provisional'!T15</f>
        <v>0</v>
      </c>
      <c r="BC16" s="170" t="str">
        <f t="shared" si="59"/>
        <v>P</v>
      </c>
      <c r="BD16" s="179">
        <f t="shared" si="60"/>
        <v>0</v>
      </c>
      <c r="BE16" s="181">
        <f>'Copia Provisional'!U15</f>
        <v>0</v>
      </c>
      <c r="BF16" s="170" t="str">
        <f t="shared" si="61"/>
        <v>P</v>
      </c>
      <c r="BG16" s="179">
        <f t="shared" si="62"/>
        <v>0</v>
      </c>
      <c r="BH16" s="182">
        <f>'Copia Provisional'!V15</f>
        <v>0</v>
      </c>
      <c r="BI16" s="170" t="str">
        <f t="shared" si="63"/>
        <v>P</v>
      </c>
      <c r="BJ16" s="179">
        <f t="shared" si="64"/>
        <v>0</v>
      </c>
      <c r="BK16" s="181">
        <f>'Copia Provisional'!W15</f>
        <v>0</v>
      </c>
      <c r="BL16" s="170" t="str">
        <f t="shared" si="65"/>
        <v>P</v>
      </c>
      <c r="BM16" s="179">
        <f t="shared" si="66"/>
        <v>0</v>
      </c>
      <c r="BN16" s="182">
        <f>'Copia Provisional'!X15</f>
        <v>0</v>
      </c>
      <c r="BO16" s="170" t="str">
        <f t="shared" si="67"/>
        <v>P</v>
      </c>
      <c r="BP16" s="179">
        <f t="shared" si="68"/>
        <v>0</v>
      </c>
      <c r="BQ16" s="181">
        <f>'Copia Provisional'!Y15</f>
        <v>0</v>
      </c>
      <c r="BR16" s="170" t="str">
        <f t="shared" si="69"/>
        <v>P</v>
      </c>
      <c r="BS16" s="179">
        <f t="shared" si="70"/>
        <v>0</v>
      </c>
      <c r="BT16" s="182">
        <f>'Copia Provisional'!Z15</f>
        <v>0</v>
      </c>
      <c r="BU16" s="170" t="str">
        <f t="shared" si="71"/>
        <v>P</v>
      </c>
      <c r="BV16" s="179">
        <f t="shared" si="72"/>
        <v>0</v>
      </c>
      <c r="BW16" s="181">
        <f>'Copia Provisional'!AA15</f>
        <v>0</v>
      </c>
      <c r="BX16" s="170" t="str">
        <f t="shared" si="73"/>
        <v>P</v>
      </c>
      <c r="BY16" s="179">
        <f t="shared" si="74"/>
        <v>0</v>
      </c>
      <c r="BZ16" s="182">
        <f>'Copia Provisional'!AB15</f>
        <v>0</v>
      </c>
      <c r="CA16" s="170" t="str">
        <f t="shared" si="75"/>
        <v>P</v>
      </c>
      <c r="CB16" s="179">
        <f t="shared" si="76"/>
        <v>0</v>
      </c>
      <c r="CC16" s="181">
        <f>'Copia Provisional'!AC15</f>
        <v>0</v>
      </c>
      <c r="CD16" s="170" t="str">
        <f t="shared" si="77"/>
        <v>P</v>
      </c>
      <c r="CE16" s="179">
        <f t="shared" si="78"/>
        <v>0</v>
      </c>
      <c r="CF16" s="182">
        <f>'Copia Provisional'!AD15</f>
        <v>0</v>
      </c>
      <c r="CG16" s="170" t="str">
        <f t="shared" si="79"/>
        <v>P</v>
      </c>
      <c r="CH16" s="179">
        <f t="shared" si="80"/>
        <v>0</v>
      </c>
      <c r="CI16" s="181">
        <f>'Copia Provisional'!AE15</f>
        <v>0</v>
      </c>
      <c r="CJ16" s="170" t="str">
        <f t="shared" si="81"/>
        <v>P</v>
      </c>
      <c r="CK16" s="179">
        <f t="shared" si="82"/>
        <v>0</v>
      </c>
      <c r="CL16" s="182">
        <f>'Copia Provisional'!AF15</f>
        <v>0</v>
      </c>
      <c r="CM16" s="170" t="str">
        <f t="shared" si="83"/>
        <v>P</v>
      </c>
      <c r="CN16" s="179">
        <f t="shared" si="84"/>
        <v>0</v>
      </c>
      <c r="CO16" s="181">
        <f>'Copia Provisional'!AG15</f>
        <v>0</v>
      </c>
      <c r="CP16" s="170" t="str">
        <f t="shared" si="85"/>
        <v>P</v>
      </c>
      <c r="CQ16" s="179">
        <f t="shared" si="86"/>
        <v>0</v>
      </c>
      <c r="CR16" s="182">
        <f>'Copia Provisional'!AH15</f>
        <v>0</v>
      </c>
      <c r="CS16" s="170" t="str">
        <f t="shared" si="87"/>
        <v>P</v>
      </c>
      <c r="CT16" s="179">
        <f t="shared" si="88"/>
        <v>0</v>
      </c>
      <c r="CU16" s="181">
        <f>'Copia Provisional'!AI15</f>
        <v>0</v>
      </c>
      <c r="CV16" s="170" t="str">
        <f t="shared" si="89"/>
        <v>P</v>
      </c>
      <c r="CW16" s="179">
        <f t="shared" si="90"/>
        <v>0</v>
      </c>
      <c r="CX16" s="182">
        <f>'Copia Provisional'!AJ15</f>
        <v>0</v>
      </c>
      <c r="CY16" s="170" t="str">
        <f t="shared" si="91"/>
        <v>P</v>
      </c>
      <c r="CZ16" s="179">
        <f t="shared" si="92"/>
        <v>0</v>
      </c>
      <c r="DA16" s="181">
        <f>'Copia Provisional'!AK15</f>
        <v>0</v>
      </c>
      <c r="DB16" s="170" t="str">
        <f t="shared" si="93"/>
        <v>P</v>
      </c>
      <c r="DC16" s="179">
        <f t="shared" si="94"/>
        <v>0</v>
      </c>
      <c r="DD16" s="182">
        <f>'Copia Provisional'!AL15</f>
        <v>0</v>
      </c>
      <c r="DE16" s="170" t="str">
        <f t="shared" si="95"/>
        <v>P</v>
      </c>
      <c r="DF16" s="179">
        <f t="shared" si="96"/>
        <v>0</v>
      </c>
      <c r="DG16" s="181">
        <f>'Copia Provisional'!AM15</f>
        <v>0</v>
      </c>
      <c r="DH16" s="170" t="str">
        <f t="shared" si="97"/>
        <v>P</v>
      </c>
      <c r="DI16" s="179">
        <f t="shared" si="98"/>
        <v>0</v>
      </c>
      <c r="DJ16" s="182">
        <f>'Copia Provisional'!AN15</f>
        <v>0</v>
      </c>
      <c r="DK16" s="170" t="str">
        <f t="shared" si="99"/>
        <v>P</v>
      </c>
      <c r="DL16" s="179">
        <f t="shared" si="100"/>
        <v>0</v>
      </c>
      <c r="DM16" s="181">
        <f>'Copia Provisional'!AO15</f>
        <v>0</v>
      </c>
      <c r="DN16" s="170" t="str">
        <f t="shared" si="101"/>
        <v>P</v>
      </c>
      <c r="DO16" s="179">
        <f t="shared" si="102"/>
        <v>0</v>
      </c>
      <c r="DP16" s="182">
        <f>'Copia Provisional'!AP15</f>
        <v>0</v>
      </c>
      <c r="DQ16" s="170" t="str">
        <f t="shared" si="103"/>
        <v>P</v>
      </c>
      <c r="DR16" s="179">
        <f t="shared" si="104"/>
        <v>0</v>
      </c>
      <c r="DS16" s="181">
        <f>'Copia Provisional'!AQ15</f>
        <v>0</v>
      </c>
      <c r="DT16" s="170" t="str">
        <f t="shared" si="105"/>
        <v>P</v>
      </c>
      <c r="DU16" s="179">
        <f t="shared" si="106"/>
        <v>0</v>
      </c>
      <c r="DV16" s="182">
        <f>'Copia Provisional'!AR15</f>
        <v>0</v>
      </c>
      <c r="DW16" s="170" t="str">
        <f t="shared" si="107"/>
        <v>P</v>
      </c>
      <c r="DX16" s="179">
        <f t="shared" si="108"/>
        <v>0</v>
      </c>
      <c r="DY16" s="181">
        <f>'Copia Provisional'!AS15</f>
        <v>0</v>
      </c>
      <c r="DZ16" s="170" t="str">
        <f t="shared" si="109"/>
        <v>P</v>
      </c>
      <c r="EA16" s="179">
        <f t="shared" si="110"/>
        <v>0</v>
      </c>
      <c r="EB16" s="182">
        <f>'Copia Provisional'!AT15</f>
        <v>0</v>
      </c>
      <c r="EC16" s="170" t="str">
        <f t="shared" si="111"/>
        <v>P</v>
      </c>
      <c r="ED16" s="179">
        <f t="shared" si="112"/>
        <v>0</v>
      </c>
      <c r="EE16" s="181">
        <f>'Copia Provisional'!AU15</f>
        <v>0</v>
      </c>
      <c r="EF16" s="170" t="str">
        <f t="shared" si="113"/>
        <v>P</v>
      </c>
      <c r="EG16" s="179">
        <f t="shared" si="114"/>
        <v>0</v>
      </c>
      <c r="EH16" s="182">
        <f>'Copia Provisional'!AV15</f>
        <v>0</v>
      </c>
      <c r="EI16" s="170" t="str">
        <f t="shared" si="115"/>
        <v>P</v>
      </c>
      <c r="EJ16" s="180">
        <f t="shared" si="116"/>
        <v>0</v>
      </c>
      <c r="EK16" s="181">
        <f>'Copia Provisional'!AW15</f>
        <v>0</v>
      </c>
      <c r="EL16" s="170" t="str">
        <f t="shared" si="117"/>
        <v>P</v>
      </c>
      <c r="EM16" s="179">
        <f t="shared" si="118"/>
        <v>0</v>
      </c>
      <c r="EN16" s="182">
        <f>'Copia Provisional'!AX15</f>
        <v>0</v>
      </c>
      <c r="EO16" s="170" t="str">
        <f t="shared" si="119"/>
        <v>P</v>
      </c>
      <c r="EP16" s="179">
        <f t="shared" si="0"/>
        <v>0</v>
      </c>
      <c r="EQ16" s="258">
        <f>'Copia Provisional'!AY15</f>
        <v>0</v>
      </c>
      <c r="ER16" s="170" t="str">
        <f t="shared" si="120"/>
        <v>P</v>
      </c>
      <c r="ES16" s="179">
        <f t="shared" si="1"/>
        <v>0</v>
      </c>
      <c r="ET16" s="179">
        <f>'Copia Provisional'!AZ15</f>
        <v>0</v>
      </c>
      <c r="EU16" s="170" t="str">
        <f t="shared" si="121"/>
        <v>P</v>
      </c>
      <c r="EV16" s="179">
        <f t="shared" si="2"/>
        <v>0</v>
      </c>
      <c r="EW16" s="262">
        <f>'Copia Provisional'!BA15</f>
        <v>0</v>
      </c>
      <c r="EX16" s="170" t="str">
        <f t="shared" si="122"/>
        <v>P</v>
      </c>
      <c r="EY16" s="179">
        <f t="shared" si="3"/>
        <v>0</v>
      </c>
      <c r="EZ16" s="179">
        <f>'Copia Provisional'!BB15</f>
        <v>0</v>
      </c>
      <c r="FA16" s="170" t="str">
        <f t="shared" si="123"/>
        <v>P</v>
      </c>
      <c r="FB16" s="179">
        <f t="shared" si="4"/>
        <v>0</v>
      </c>
      <c r="FC16" s="262">
        <f>'Copia Provisional'!BC15</f>
        <v>0</v>
      </c>
      <c r="FD16" s="170" t="str">
        <f t="shared" si="124"/>
        <v>P</v>
      </c>
      <c r="FE16" s="179">
        <f t="shared" si="5"/>
        <v>0</v>
      </c>
      <c r="FF16" s="182">
        <f>'Copia Provisional'!BD15</f>
        <v>0</v>
      </c>
      <c r="FG16" s="170" t="str">
        <f t="shared" si="125"/>
        <v>P</v>
      </c>
      <c r="FH16" s="182">
        <f t="shared" si="126"/>
        <v>0</v>
      </c>
      <c r="FI16" s="258">
        <f>'Copia Provisional'!BE15</f>
        <v>0</v>
      </c>
      <c r="FJ16" s="170" t="str">
        <f t="shared" si="127"/>
        <v>P</v>
      </c>
      <c r="FK16" s="179">
        <f t="shared" si="6"/>
        <v>0</v>
      </c>
      <c r="FL16" s="179">
        <f>'Copia Provisional'!BF15</f>
        <v>0</v>
      </c>
      <c r="FM16" s="170" t="str">
        <f t="shared" si="128"/>
        <v>P</v>
      </c>
      <c r="FN16" s="179">
        <f t="shared" si="7"/>
        <v>0</v>
      </c>
      <c r="FO16" s="262">
        <f>'Copia Provisional'!BG15</f>
        <v>0</v>
      </c>
      <c r="FP16" s="170" t="str">
        <f t="shared" si="129"/>
        <v>P</v>
      </c>
      <c r="FQ16" s="179">
        <f t="shared" si="8"/>
        <v>0</v>
      </c>
      <c r="FR16" s="179">
        <f>'Copia Provisional'!BH15</f>
        <v>0</v>
      </c>
      <c r="FS16" s="170" t="str">
        <f t="shared" si="130"/>
        <v>P</v>
      </c>
      <c r="FT16" s="179">
        <f t="shared" si="9"/>
        <v>0</v>
      </c>
      <c r="FU16" s="262">
        <f>'Copia Provisional'!BI15</f>
        <v>0</v>
      </c>
      <c r="FV16" s="170" t="str">
        <f t="shared" si="131"/>
        <v>P</v>
      </c>
      <c r="FW16" s="179">
        <f t="shared" si="10"/>
        <v>0</v>
      </c>
      <c r="FX16" s="182">
        <f>'Copia Provisional'!BJ15</f>
        <v>0</v>
      </c>
      <c r="FY16" s="170" t="str">
        <f t="shared" si="132"/>
        <v>P</v>
      </c>
      <c r="FZ16" s="179">
        <f t="shared" si="11"/>
        <v>0</v>
      </c>
      <c r="GA16" s="258">
        <f>'Copia Provisional'!BK15</f>
        <v>0</v>
      </c>
      <c r="GB16" s="170" t="str">
        <f t="shared" si="133"/>
        <v>P</v>
      </c>
      <c r="GC16" s="179">
        <f t="shared" si="12"/>
        <v>0</v>
      </c>
      <c r="GD16" s="179">
        <f>'Copia Provisional'!BL15</f>
        <v>0</v>
      </c>
      <c r="GE16" s="170" t="str">
        <f t="shared" si="134"/>
        <v>P</v>
      </c>
      <c r="GF16" s="179">
        <f t="shared" si="13"/>
        <v>0</v>
      </c>
      <c r="GG16" s="262">
        <f>'Copia Provisional'!BM15</f>
        <v>0</v>
      </c>
      <c r="GH16" s="170" t="str">
        <f t="shared" si="135"/>
        <v>P</v>
      </c>
      <c r="GI16" s="179">
        <f t="shared" si="14"/>
        <v>0</v>
      </c>
      <c r="GJ16" s="179">
        <f>'Copia Provisional'!BN15</f>
        <v>0</v>
      </c>
      <c r="GK16" s="170" t="str">
        <f t="shared" si="136"/>
        <v>P</v>
      </c>
      <c r="GL16" s="179">
        <f t="shared" si="15"/>
        <v>0</v>
      </c>
      <c r="GM16" s="262">
        <f>'Copia Provisional'!BO15</f>
        <v>0</v>
      </c>
      <c r="GN16" s="170" t="str">
        <f t="shared" si="137"/>
        <v>P</v>
      </c>
      <c r="GO16" s="179">
        <f t="shared" si="16"/>
        <v>0</v>
      </c>
      <c r="GP16" s="182">
        <f>'Copia Provisional'!BP15</f>
        <v>0</v>
      </c>
      <c r="GQ16" s="170" t="str">
        <f t="shared" si="138"/>
        <v>P</v>
      </c>
      <c r="GR16" s="179">
        <f t="shared" si="17"/>
        <v>0</v>
      </c>
      <c r="GS16" s="182">
        <f>'Copia Provisional'!BQ15</f>
        <v>0</v>
      </c>
      <c r="GT16" s="170" t="str">
        <f t="shared" si="139"/>
        <v>P</v>
      </c>
      <c r="GU16" s="179">
        <f t="shared" si="18"/>
        <v>0</v>
      </c>
      <c r="GV16" s="258">
        <f>'Copia Provisional'!BR15</f>
        <v>0</v>
      </c>
      <c r="GW16" s="170" t="str">
        <f t="shared" si="140"/>
        <v>P</v>
      </c>
      <c r="GX16" s="179">
        <f t="shared" si="19"/>
        <v>0</v>
      </c>
      <c r="GY16" s="179">
        <f>'Copia Provisional'!BS15</f>
        <v>0</v>
      </c>
      <c r="GZ16" s="170" t="str">
        <f t="shared" si="141"/>
        <v>P</v>
      </c>
      <c r="HA16" s="179">
        <f t="shared" si="20"/>
        <v>0</v>
      </c>
      <c r="HB16" s="262">
        <f>'Copia Provisional'!BT15</f>
        <v>0</v>
      </c>
      <c r="HC16" s="170" t="str">
        <f t="shared" si="142"/>
        <v>P</v>
      </c>
      <c r="HD16" s="179">
        <f t="shared" si="21"/>
        <v>0</v>
      </c>
      <c r="HE16" s="179">
        <f>'Copia Provisional'!BU15</f>
        <v>0</v>
      </c>
      <c r="HF16" s="170" t="str">
        <f t="shared" si="143"/>
        <v>P</v>
      </c>
      <c r="HG16" s="179">
        <f t="shared" si="22"/>
        <v>0</v>
      </c>
      <c r="HH16" s="262">
        <f>'Copia Provisional'!BV15</f>
        <v>0</v>
      </c>
      <c r="HI16" s="170" t="str">
        <f t="shared" si="144"/>
        <v>P</v>
      </c>
      <c r="HJ16" s="179">
        <f t="shared" si="23"/>
        <v>0</v>
      </c>
      <c r="HK16" s="178">
        <f t="shared" si="24"/>
        <v>0</v>
      </c>
    </row>
    <row r="17" spans="1:219">
      <c r="A17" s="177">
        <f>Participantes!B16</f>
        <v>15</v>
      </c>
      <c r="B17" s="178" t="str">
        <f>IF(Participantes!C16="","",Participantes!C16)</f>
        <v/>
      </c>
      <c r="C17" s="181">
        <f>'Copia Provisional'!C16</f>
        <v>0</v>
      </c>
      <c r="D17" s="170" t="str">
        <f t="shared" si="25"/>
        <v>P</v>
      </c>
      <c r="E17" s="179">
        <f t="shared" si="26"/>
        <v>0</v>
      </c>
      <c r="F17" s="182">
        <f>'Copia Provisional'!D16</f>
        <v>0</v>
      </c>
      <c r="G17" s="170" t="str">
        <f t="shared" si="27"/>
        <v>P</v>
      </c>
      <c r="H17" s="179">
        <f t="shared" si="28"/>
        <v>0</v>
      </c>
      <c r="I17" s="181">
        <f>'Copia Provisional'!E16</f>
        <v>0</v>
      </c>
      <c r="J17" s="170" t="str">
        <f t="shared" si="29"/>
        <v>P</v>
      </c>
      <c r="K17" s="179">
        <f t="shared" si="30"/>
        <v>0</v>
      </c>
      <c r="L17" s="182">
        <f>'Copia Provisional'!F16</f>
        <v>0</v>
      </c>
      <c r="M17" s="170" t="str">
        <f t="shared" si="31"/>
        <v>P</v>
      </c>
      <c r="N17" s="179">
        <f t="shared" si="32"/>
        <v>0</v>
      </c>
      <c r="O17" s="181">
        <f>'Copia Provisional'!G16</f>
        <v>0</v>
      </c>
      <c r="P17" s="170" t="str">
        <f t="shared" si="33"/>
        <v>P</v>
      </c>
      <c r="Q17" s="179">
        <f t="shared" si="34"/>
        <v>0</v>
      </c>
      <c r="R17" s="182">
        <f>'Copia Provisional'!H16</f>
        <v>0</v>
      </c>
      <c r="S17" s="170" t="str">
        <f t="shared" si="35"/>
        <v>P</v>
      </c>
      <c r="T17" s="179">
        <f t="shared" si="36"/>
        <v>0</v>
      </c>
      <c r="U17" s="181">
        <f>'Copia Provisional'!I16</f>
        <v>0</v>
      </c>
      <c r="V17" s="170" t="str">
        <f t="shared" si="37"/>
        <v>P</v>
      </c>
      <c r="W17" s="179">
        <f t="shared" si="38"/>
        <v>0</v>
      </c>
      <c r="X17" s="182">
        <f>'Copia Provisional'!J16</f>
        <v>0</v>
      </c>
      <c r="Y17" s="170" t="str">
        <f t="shared" si="39"/>
        <v>P</v>
      </c>
      <c r="Z17" s="179">
        <f t="shared" si="40"/>
        <v>0</v>
      </c>
      <c r="AA17" s="181">
        <f>'Copia Provisional'!K16</f>
        <v>0</v>
      </c>
      <c r="AB17" s="170" t="str">
        <f t="shared" si="41"/>
        <v>P</v>
      </c>
      <c r="AC17" s="179">
        <f t="shared" si="42"/>
        <v>0</v>
      </c>
      <c r="AD17" s="182">
        <f>'Copia Provisional'!L16</f>
        <v>0</v>
      </c>
      <c r="AE17" s="170" t="str">
        <f t="shared" si="43"/>
        <v>P</v>
      </c>
      <c r="AF17" s="179">
        <f t="shared" si="44"/>
        <v>0</v>
      </c>
      <c r="AG17" s="181">
        <f>'Copia Provisional'!M16</f>
        <v>0</v>
      </c>
      <c r="AH17" s="170" t="str">
        <f t="shared" si="45"/>
        <v>P</v>
      </c>
      <c r="AI17" s="179">
        <f t="shared" si="46"/>
        <v>0</v>
      </c>
      <c r="AJ17" s="182">
        <f>'Copia Provisional'!N16</f>
        <v>0</v>
      </c>
      <c r="AK17" s="170" t="str">
        <f t="shared" si="47"/>
        <v>P</v>
      </c>
      <c r="AL17" s="179">
        <f t="shared" si="48"/>
        <v>0</v>
      </c>
      <c r="AM17" s="181">
        <f>'Copia Provisional'!O16</f>
        <v>0</v>
      </c>
      <c r="AN17" s="170" t="str">
        <f t="shared" si="49"/>
        <v>P</v>
      </c>
      <c r="AO17" s="179">
        <f t="shared" si="50"/>
        <v>0</v>
      </c>
      <c r="AP17" s="182">
        <f>'Copia Provisional'!P16</f>
        <v>0</v>
      </c>
      <c r="AQ17" s="170" t="str">
        <f t="shared" si="51"/>
        <v>P</v>
      </c>
      <c r="AR17" s="179">
        <f t="shared" si="52"/>
        <v>0</v>
      </c>
      <c r="AS17" s="181">
        <f>'Copia Provisional'!Q16</f>
        <v>0</v>
      </c>
      <c r="AT17" s="170" t="str">
        <f t="shared" si="53"/>
        <v>P</v>
      </c>
      <c r="AU17" s="179">
        <f t="shared" si="54"/>
        <v>0</v>
      </c>
      <c r="AV17" s="182">
        <f>'Copia Provisional'!R16</f>
        <v>0</v>
      </c>
      <c r="AW17" s="170" t="str">
        <f t="shared" si="55"/>
        <v>P</v>
      </c>
      <c r="AX17" s="179">
        <f t="shared" si="56"/>
        <v>0</v>
      </c>
      <c r="AY17" s="181">
        <f>'Copia Provisional'!S16</f>
        <v>0</v>
      </c>
      <c r="AZ17" s="170" t="str">
        <f t="shared" si="57"/>
        <v>P</v>
      </c>
      <c r="BA17" s="179">
        <f t="shared" si="58"/>
        <v>0</v>
      </c>
      <c r="BB17" s="182">
        <f>'Copia Provisional'!T16</f>
        <v>0</v>
      </c>
      <c r="BC17" s="170" t="str">
        <f t="shared" si="59"/>
        <v>P</v>
      </c>
      <c r="BD17" s="179">
        <f t="shared" si="60"/>
        <v>0</v>
      </c>
      <c r="BE17" s="181">
        <f>'Copia Provisional'!U16</f>
        <v>0</v>
      </c>
      <c r="BF17" s="170" t="str">
        <f t="shared" si="61"/>
        <v>P</v>
      </c>
      <c r="BG17" s="179">
        <f t="shared" si="62"/>
        <v>0</v>
      </c>
      <c r="BH17" s="182">
        <f>'Copia Provisional'!V16</f>
        <v>0</v>
      </c>
      <c r="BI17" s="170" t="str">
        <f t="shared" si="63"/>
        <v>P</v>
      </c>
      <c r="BJ17" s="179">
        <f t="shared" si="64"/>
        <v>0</v>
      </c>
      <c r="BK17" s="181">
        <f>'Copia Provisional'!W16</f>
        <v>0</v>
      </c>
      <c r="BL17" s="170" t="str">
        <f t="shared" si="65"/>
        <v>P</v>
      </c>
      <c r="BM17" s="179">
        <f t="shared" si="66"/>
        <v>0</v>
      </c>
      <c r="BN17" s="182">
        <f>'Copia Provisional'!X16</f>
        <v>0</v>
      </c>
      <c r="BO17" s="170" t="str">
        <f t="shared" si="67"/>
        <v>P</v>
      </c>
      <c r="BP17" s="179">
        <f t="shared" si="68"/>
        <v>0</v>
      </c>
      <c r="BQ17" s="181">
        <f>'Copia Provisional'!Y16</f>
        <v>0</v>
      </c>
      <c r="BR17" s="170" t="str">
        <f t="shared" si="69"/>
        <v>P</v>
      </c>
      <c r="BS17" s="179">
        <f t="shared" si="70"/>
        <v>0</v>
      </c>
      <c r="BT17" s="182">
        <f>'Copia Provisional'!Z16</f>
        <v>0</v>
      </c>
      <c r="BU17" s="170" t="str">
        <f t="shared" si="71"/>
        <v>P</v>
      </c>
      <c r="BV17" s="179">
        <f t="shared" si="72"/>
        <v>0</v>
      </c>
      <c r="BW17" s="181">
        <f>'Copia Provisional'!AA16</f>
        <v>0</v>
      </c>
      <c r="BX17" s="170" t="str">
        <f t="shared" si="73"/>
        <v>P</v>
      </c>
      <c r="BY17" s="179">
        <f t="shared" si="74"/>
        <v>0</v>
      </c>
      <c r="BZ17" s="182">
        <f>'Copia Provisional'!AB16</f>
        <v>0</v>
      </c>
      <c r="CA17" s="170" t="str">
        <f t="shared" si="75"/>
        <v>P</v>
      </c>
      <c r="CB17" s="179">
        <f t="shared" si="76"/>
        <v>0</v>
      </c>
      <c r="CC17" s="181">
        <f>'Copia Provisional'!AC16</f>
        <v>0</v>
      </c>
      <c r="CD17" s="170" t="str">
        <f t="shared" si="77"/>
        <v>P</v>
      </c>
      <c r="CE17" s="179">
        <f t="shared" si="78"/>
        <v>0</v>
      </c>
      <c r="CF17" s="182">
        <f>'Copia Provisional'!AD16</f>
        <v>0</v>
      </c>
      <c r="CG17" s="170" t="str">
        <f t="shared" si="79"/>
        <v>P</v>
      </c>
      <c r="CH17" s="179">
        <f t="shared" si="80"/>
        <v>0</v>
      </c>
      <c r="CI17" s="181">
        <f>'Copia Provisional'!AE16</f>
        <v>0</v>
      </c>
      <c r="CJ17" s="170" t="str">
        <f t="shared" si="81"/>
        <v>P</v>
      </c>
      <c r="CK17" s="179">
        <f t="shared" si="82"/>
        <v>0</v>
      </c>
      <c r="CL17" s="182">
        <f>'Copia Provisional'!AF16</f>
        <v>0</v>
      </c>
      <c r="CM17" s="170" t="str">
        <f t="shared" si="83"/>
        <v>P</v>
      </c>
      <c r="CN17" s="179">
        <f t="shared" si="84"/>
        <v>0</v>
      </c>
      <c r="CO17" s="181">
        <f>'Copia Provisional'!AG16</f>
        <v>0</v>
      </c>
      <c r="CP17" s="170" t="str">
        <f t="shared" si="85"/>
        <v>P</v>
      </c>
      <c r="CQ17" s="179">
        <f t="shared" si="86"/>
        <v>0</v>
      </c>
      <c r="CR17" s="182">
        <f>'Copia Provisional'!AH16</f>
        <v>0</v>
      </c>
      <c r="CS17" s="170" t="str">
        <f t="shared" si="87"/>
        <v>P</v>
      </c>
      <c r="CT17" s="179">
        <f t="shared" si="88"/>
        <v>0</v>
      </c>
      <c r="CU17" s="181">
        <f>'Copia Provisional'!AI16</f>
        <v>0</v>
      </c>
      <c r="CV17" s="170" t="str">
        <f t="shared" si="89"/>
        <v>P</v>
      </c>
      <c r="CW17" s="179">
        <f t="shared" si="90"/>
        <v>0</v>
      </c>
      <c r="CX17" s="182">
        <f>'Copia Provisional'!AJ16</f>
        <v>0</v>
      </c>
      <c r="CY17" s="170" t="str">
        <f t="shared" si="91"/>
        <v>P</v>
      </c>
      <c r="CZ17" s="179">
        <f t="shared" si="92"/>
        <v>0</v>
      </c>
      <c r="DA17" s="181">
        <f>'Copia Provisional'!AK16</f>
        <v>0</v>
      </c>
      <c r="DB17" s="170" t="str">
        <f t="shared" si="93"/>
        <v>P</v>
      </c>
      <c r="DC17" s="179">
        <f t="shared" si="94"/>
        <v>0</v>
      </c>
      <c r="DD17" s="182">
        <f>'Copia Provisional'!AL16</f>
        <v>0</v>
      </c>
      <c r="DE17" s="170" t="str">
        <f t="shared" si="95"/>
        <v>P</v>
      </c>
      <c r="DF17" s="179">
        <f t="shared" si="96"/>
        <v>0</v>
      </c>
      <c r="DG17" s="181">
        <f>'Copia Provisional'!AM16</f>
        <v>0</v>
      </c>
      <c r="DH17" s="170" t="str">
        <f t="shared" si="97"/>
        <v>P</v>
      </c>
      <c r="DI17" s="179">
        <f t="shared" si="98"/>
        <v>0</v>
      </c>
      <c r="DJ17" s="182">
        <f>'Copia Provisional'!AN16</f>
        <v>0</v>
      </c>
      <c r="DK17" s="170" t="str">
        <f t="shared" si="99"/>
        <v>P</v>
      </c>
      <c r="DL17" s="179">
        <f t="shared" si="100"/>
        <v>0</v>
      </c>
      <c r="DM17" s="181">
        <f>'Copia Provisional'!AO16</f>
        <v>0</v>
      </c>
      <c r="DN17" s="170" t="str">
        <f t="shared" si="101"/>
        <v>P</v>
      </c>
      <c r="DO17" s="179">
        <f t="shared" si="102"/>
        <v>0</v>
      </c>
      <c r="DP17" s="182">
        <f>'Copia Provisional'!AP16</f>
        <v>0</v>
      </c>
      <c r="DQ17" s="170" t="str">
        <f t="shared" si="103"/>
        <v>P</v>
      </c>
      <c r="DR17" s="179">
        <f t="shared" si="104"/>
        <v>0</v>
      </c>
      <c r="DS17" s="181">
        <f>'Copia Provisional'!AQ16</f>
        <v>0</v>
      </c>
      <c r="DT17" s="170" t="str">
        <f t="shared" si="105"/>
        <v>P</v>
      </c>
      <c r="DU17" s="179">
        <f t="shared" si="106"/>
        <v>0</v>
      </c>
      <c r="DV17" s="182">
        <f>'Copia Provisional'!AR16</f>
        <v>0</v>
      </c>
      <c r="DW17" s="170" t="str">
        <f t="shared" si="107"/>
        <v>P</v>
      </c>
      <c r="DX17" s="179">
        <f t="shared" si="108"/>
        <v>0</v>
      </c>
      <c r="DY17" s="181">
        <f>'Copia Provisional'!AS16</f>
        <v>0</v>
      </c>
      <c r="DZ17" s="170" t="str">
        <f t="shared" si="109"/>
        <v>P</v>
      </c>
      <c r="EA17" s="179">
        <f t="shared" si="110"/>
        <v>0</v>
      </c>
      <c r="EB17" s="182">
        <f>'Copia Provisional'!AT16</f>
        <v>0</v>
      </c>
      <c r="EC17" s="170" t="str">
        <f t="shared" si="111"/>
        <v>P</v>
      </c>
      <c r="ED17" s="179">
        <f t="shared" si="112"/>
        <v>0</v>
      </c>
      <c r="EE17" s="181">
        <f>'Copia Provisional'!AU16</f>
        <v>0</v>
      </c>
      <c r="EF17" s="170" t="str">
        <f t="shared" si="113"/>
        <v>P</v>
      </c>
      <c r="EG17" s="179">
        <f t="shared" si="114"/>
        <v>0</v>
      </c>
      <c r="EH17" s="182">
        <f>'Copia Provisional'!AV16</f>
        <v>0</v>
      </c>
      <c r="EI17" s="170" t="str">
        <f t="shared" si="115"/>
        <v>P</v>
      </c>
      <c r="EJ17" s="180">
        <f t="shared" si="116"/>
        <v>0</v>
      </c>
      <c r="EK17" s="181">
        <f>'Copia Provisional'!AW16</f>
        <v>0</v>
      </c>
      <c r="EL17" s="170" t="str">
        <f t="shared" si="117"/>
        <v>P</v>
      </c>
      <c r="EM17" s="179">
        <f t="shared" si="118"/>
        <v>0</v>
      </c>
      <c r="EN17" s="182">
        <f>'Copia Provisional'!AX16</f>
        <v>0</v>
      </c>
      <c r="EO17" s="170" t="str">
        <f t="shared" si="119"/>
        <v>P</v>
      </c>
      <c r="EP17" s="179">
        <f t="shared" si="0"/>
        <v>0</v>
      </c>
      <c r="EQ17" s="258">
        <f>'Copia Provisional'!AY16</f>
        <v>0</v>
      </c>
      <c r="ER17" s="170" t="str">
        <f t="shared" si="120"/>
        <v>P</v>
      </c>
      <c r="ES17" s="179">
        <f t="shared" si="1"/>
        <v>0</v>
      </c>
      <c r="ET17" s="179">
        <f>'Copia Provisional'!AZ16</f>
        <v>0</v>
      </c>
      <c r="EU17" s="170" t="str">
        <f t="shared" si="121"/>
        <v>P</v>
      </c>
      <c r="EV17" s="179">
        <f t="shared" si="2"/>
        <v>0</v>
      </c>
      <c r="EW17" s="262">
        <f>'Copia Provisional'!BA16</f>
        <v>0</v>
      </c>
      <c r="EX17" s="170" t="str">
        <f t="shared" si="122"/>
        <v>P</v>
      </c>
      <c r="EY17" s="179">
        <f t="shared" si="3"/>
        <v>0</v>
      </c>
      <c r="EZ17" s="179">
        <f>'Copia Provisional'!BB16</f>
        <v>0</v>
      </c>
      <c r="FA17" s="170" t="str">
        <f t="shared" si="123"/>
        <v>P</v>
      </c>
      <c r="FB17" s="179">
        <f t="shared" si="4"/>
        <v>0</v>
      </c>
      <c r="FC17" s="262">
        <f>'Copia Provisional'!BC16</f>
        <v>0</v>
      </c>
      <c r="FD17" s="170" t="str">
        <f t="shared" si="124"/>
        <v>P</v>
      </c>
      <c r="FE17" s="179">
        <f t="shared" si="5"/>
        <v>0</v>
      </c>
      <c r="FF17" s="182">
        <f>'Copia Provisional'!BD16</f>
        <v>0</v>
      </c>
      <c r="FG17" s="170" t="str">
        <f t="shared" si="125"/>
        <v>P</v>
      </c>
      <c r="FH17" s="182">
        <f t="shared" si="126"/>
        <v>0</v>
      </c>
      <c r="FI17" s="258">
        <f>'Copia Provisional'!BE16</f>
        <v>0</v>
      </c>
      <c r="FJ17" s="170" t="str">
        <f t="shared" si="127"/>
        <v>P</v>
      </c>
      <c r="FK17" s="179">
        <f t="shared" si="6"/>
        <v>0</v>
      </c>
      <c r="FL17" s="179">
        <f>'Copia Provisional'!BF16</f>
        <v>0</v>
      </c>
      <c r="FM17" s="170" t="str">
        <f t="shared" si="128"/>
        <v>P</v>
      </c>
      <c r="FN17" s="179">
        <f t="shared" si="7"/>
        <v>0</v>
      </c>
      <c r="FO17" s="262">
        <f>'Copia Provisional'!BG16</f>
        <v>0</v>
      </c>
      <c r="FP17" s="170" t="str">
        <f t="shared" si="129"/>
        <v>P</v>
      </c>
      <c r="FQ17" s="179">
        <f t="shared" si="8"/>
        <v>0</v>
      </c>
      <c r="FR17" s="179">
        <f>'Copia Provisional'!BH16</f>
        <v>0</v>
      </c>
      <c r="FS17" s="170" t="str">
        <f t="shared" si="130"/>
        <v>P</v>
      </c>
      <c r="FT17" s="179">
        <f t="shared" si="9"/>
        <v>0</v>
      </c>
      <c r="FU17" s="262">
        <f>'Copia Provisional'!BI16</f>
        <v>0</v>
      </c>
      <c r="FV17" s="170" t="str">
        <f t="shared" si="131"/>
        <v>P</v>
      </c>
      <c r="FW17" s="179">
        <f t="shared" si="10"/>
        <v>0</v>
      </c>
      <c r="FX17" s="182">
        <f>'Copia Provisional'!BJ16</f>
        <v>0</v>
      </c>
      <c r="FY17" s="170" t="str">
        <f t="shared" si="132"/>
        <v>P</v>
      </c>
      <c r="FZ17" s="179">
        <f t="shared" si="11"/>
        <v>0</v>
      </c>
      <c r="GA17" s="258">
        <f>'Copia Provisional'!BK16</f>
        <v>0</v>
      </c>
      <c r="GB17" s="170" t="str">
        <f t="shared" si="133"/>
        <v>P</v>
      </c>
      <c r="GC17" s="179">
        <f t="shared" si="12"/>
        <v>0</v>
      </c>
      <c r="GD17" s="179">
        <f>'Copia Provisional'!BL16</f>
        <v>0</v>
      </c>
      <c r="GE17" s="170" t="str">
        <f t="shared" si="134"/>
        <v>P</v>
      </c>
      <c r="GF17" s="179">
        <f t="shared" si="13"/>
        <v>0</v>
      </c>
      <c r="GG17" s="262">
        <f>'Copia Provisional'!BM16</f>
        <v>0</v>
      </c>
      <c r="GH17" s="170" t="str">
        <f t="shared" si="135"/>
        <v>P</v>
      </c>
      <c r="GI17" s="179">
        <f t="shared" si="14"/>
        <v>0</v>
      </c>
      <c r="GJ17" s="179">
        <f>'Copia Provisional'!BN16</f>
        <v>0</v>
      </c>
      <c r="GK17" s="170" t="str">
        <f t="shared" si="136"/>
        <v>P</v>
      </c>
      <c r="GL17" s="179">
        <f t="shared" si="15"/>
        <v>0</v>
      </c>
      <c r="GM17" s="262">
        <f>'Copia Provisional'!BO16</f>
        <v>0</v>
      </c>
      <c r="GN17" s="170" t="str">
        <f t="shared" si="137"/>
        <v>P</v>
      </c>
      <c r="GO17" s="179">
        <f t="shared" si="16"/>
        <v>0</v>
      </c>
      <c r="GP17" s="182">
        <f>'Copia Provisional'!BP16</f>
        <v>0</v>
      </c>
      <c r="GQ17" s="170" t="str">
        <f t="shared" si="138"/>
        <v>P</v>
      </c>
      <c r="GR17" s="179">
        <f t="shared" si="17"/>
        <v>0</v>
      </c>
      <c r="GS17" s="182">
        <f>'Copia Provisional'!BQ16</f>
        <v>0</v>
      </c>
      <c r="GT17" s="170" t="str">
        <f t="shared" si="139"/>
        <v>P</v>
      </c>
      <c r="GU17" s="179">
        <f t="shared" si="18"/>
        <v>0</v>
      </c>
      <c r="GV17" s="258">
        <f>'Copia Provisional'!BR16</f>
        <v>0</v>
      </c>
      <c r="GW17" s="170" t="str">
        <f t="shared" si="140"/>
        <v>P</v>
      </c>
      <c r="GX17" s="179">
        <f t="shared" si="19"/>
        <v>0</v>
      </c>
      <c r="GY17" s="179">
        <f>'Copia Provisional'!BS16</f>
        <v>0</v>
      </c>
      <c r="GZ17" s="170" t="str">
        <f t="shared" si="141"/>
        <v>P</v>
      </c>
      <c r="HA17" s="179">
        <f t="shared" si="20"/>
        <v>0</v>
      </c>
      <c r="HB17" s="262">
        <f>'Copia Provisional'!BT16</f>
        <v>0</v>
      </c>
      <c r="HC17" s="170" t="str">
        <f t="shared" si="142"/>
        <v>P</v>
      </c>
      <c r="HD17" s="179">
        <f t="shared" si="21"/>
        <v>0</v>
      </c>
      <c r="HE17" s="179">
        <f>'Copia Provisional'!BU16</f>
        <v>0</v>
      </c>
      <c r="HF17" s="170" t="str">
        <f t="shared" si="143"/>
        <v>P</v>
      </c>
      <c r="HG17" s="179">
        <f t="shared" si="22"/>
        <v>0</v>
      </c>
      <c r="HH17" s="262">
        <f>'Copia Provisional'!BV16</f>
        <v>0</v>
      </c>
      <c r="HI17" s="170" t="str">
        <f t="shared" si="144"/>
        <v>P</v>
      </c>
      <c r="HJ17" s="179">
        <f t="shared" si="23"/>
        <v>0</v>
      </c>
      <c r="HK17" s="178">
        <f t="shared" si="24"/>
        <v>0</v>
      </c>
    </row>
    <row r="18" spans="1:219">
      <c r="A18" s="177">
        <f>Participantes!B17</f>
        <v>16</v>
      </c>
      <c r="B18" s="178" t="str">
        <f>IF(Participantes!C17="","",Participantes!C17)</f>
        <v/>
      </c>
      <c r="C18" s="181">
        <f>'Copia Provisional'!C17</f>
        <v>0</v>
      </c>
      <c r="D18" s="170" t="str">
        <f t="shared" si="25"/>
        <v>P</v>
      </c>
      <c r="E18" s="179">
        <f t="shared" si="26"/>
        <v>0</v>
      </c>
      <c r="F18" s="182">
        <f>'Copia Provisional'!D17</f>
        <v>0</v>
      </c>
      <c r="G18" s="170" t="str">
        <f t="shared" si="27"/>
        <v>P</v>
      </c>
      <c r="H18" s="179">
        <f t="shared" si="28"/>
        <v>0</v>
      </c>
      <c r="I18" s="181">
        <f>'Copia Provisional'!E17</f>
        <v>0</v>
      </c>
      <c r="J18" s="170" t="str">
        <f t="shared" si="29"/>
        <v>P</v>
      </c>
      <c r="K18" s="179">
        <f t="shared" si="30"/>
        <v>0</v>
      </c>
      <c r="L18" s="182">
        <f>'Copia Provisional'!F17</f>
        <v>0</v>
      </c>
      <c r="M18" s="170" t="str">
        <f t="shared" si="31"/>
        <v>P</v>
      </c>
      <c r="N18" s="179">
        <f t="shared" si="32"/>
        <v>0</v>
      </c>
      <c r="O18" s="181">
        <f>'Copia Provisional'!G17</f>
        <v>0</v>
      </c>
      <c r="P18" s="170" t="str">
        <f t="shared" si="33"/>
        <v>P</v>
      </c>
      <c r="Q18" s="179">
        <f t="shared" si="34"/>
        <v>0</v>
      </c>
      <c r="R18" s="182">
        <f>'Copia Provisional'!H17</f>
        <v>0</v>
      </c>
      <c r="S18" s="170" t="str">
        <f t="shared" si="35"/>
        <v>P</v>
      </c>
      <c r="T18" s="179">
        <f t="shared" si="36"/>
        <v>0</v>
      </c>
      <c r="U18" s="181">
        <f>'Copia Provisional'!I17</f>
        <v>0</v>
      </c>
      <c r="V18" s="170" t="str">
        <f t="shared" si="37"/>
        <v>P</v>
      </c>
      <c r="W18" s="179">
        <f t="shared" si="38"/>
        <v>0</v>
      </c>
      <c r="X18" s="182">
        <f>'Copia Provisional'!J17</f>
        <v>0</v>
      </c>
      <c r="Y18" s="170" t="str">
        <f t="shared" si="39"/>
        <v>P</v>
      </c>
      <c r="Z18" s="179">
        <f t="shared" si="40"/>
        <v>0</v>
      </c>
      <c r="AA18" s="181">
        <f>'Copia Provisional'!K17</f>
        <v>0</v>
      </c>
      <c r="AB18" s="170" t="str">
        <f t="shared" si="41"/>
        <v>P</v>
      </c>
      <c r="AC18" s="179">
        <f t="shared" si="42"/>
        <v>0</v>
      </c>
      <c r="AD18" s="182">
        <f>'Copia Provisional'!L17</f>
        <v>0</v>
      </c>
      <c r="AE18" s="170" t="str">
        <f t="shared" si="43"/>
        <v>P</v>
      </c>
      <c r="AF18" s="179">
        <f t="shared" si="44"/>
        <v>0</v>
      </c>
      <c r="AG18" s="181">
        <f>'Copia Provisional'!M17</f>
        <v>0</v>
      </c>
      <c r="AH18" s="170" t="str">
        <f t="shared" si="45"/>
        <v>P</v>
      </c>
      <c r="AI18" s="179">
        <f t="shared" si="46"/>
        <v>0</v>
      </c>
      <c r="AJ18" s="182">
        <f>'Copia Provisional'!N17</f>
        <v>0</v>
      </c>
      <c r="AK18" s="170" t="str">
        <f t="shared" si="47"/>
        <v>P</v>
      </c>
      <c r="AL18" s="179">
        <f t="shared" si="48"/>
        <v>0</v>
      </c>
      <c r="AM18" s="181">
        <f>'Copia Provisional'!O17</f>
        <v>0</v>
      </c>
      <c r="AN18" s="170" t="str">
        <f t="shared" si="49"/>
        <v>P</v>
      </c>
      <c r="AO18" s="179">
        <f t="shared" si="50"/>
        <v>0</v>
      </c>
      <c r="AP18" s="182">
        <f>'Copia Provisional'!P17</f>
        <v>0</v>
      </c>
      <c r="AQ18" s="170" t="str">
        <f t="shared" si="51"/>
        <v>P</v>
      </c>
      <c r="AR18" s="179">
        <f t="shared" si="52"/>
        <v>0</v>
      </c>
      <c r="AS18" s="181">
        <f>'Copia Provisional'!Q17</f>
        <v>0</v>
      </c>
      <c r="AT18" s="170" t="str">
        <f t="shared" si="53"/>
        <v>P</v>
      </c>
      <c r="AU18" s="179">
        <f t="shared" si="54"/>
        <v>0</v>
      </c>
      <c r="AV18" s="182">
        <f>'Copia Provisional'!R17</f>
        <v>0</v>
      </c>
      <c r="AW18" s="170" t="str">
        <f t="shared" si="55"/>
        <v>P</v>
      </c>
      <c r="AX18" s="179">
        <f t="shared" si="56"/>
        <v>0</v>
      </c>
      <c r="AY18" s="181">
        <f>'Copia Provisional'!S17</f>
        <v>0</v>
      </c>
      <c r="AZ18" s="170" t="str">
        <f t="shared" si="57"/>
        <v>P</v>
      </c>
      <c r="BA18" s="179">
        <f t="shared" si="58"/>
        <v>0</v>
      </c>
      <c r="BB18" s="182">
        <f>'Copia Provisional'!T17</f>
        <v>0</v>
      </c>
      <c r="BC18" s="170" t="str">
        <f t="shared" si="59"/>
        <v>P</v>
      </c>
      <c r="BD18" s="179">
        <f t="shared" si="60"/>
        <v>0</v>
      </c>
      <c r="BE18" s="181">
        <f>'Copia Provisional'!U17</f>
        <v>0</v>
      </c>
      <c r="BF18" s="170" t="str">
        <f t="shared" si="61"/>
        <v>P</v>
      </c>
      <c r="BG18" s="179">
        <f t="shared" si="62"/>
        <v>0</v>
      </c>
      <c r="BH18" s="182">
        <f>'Copia Provisional'!V17</f>
        <v>0</v>
      </c>
      <c r="BI18" s="170" t="str">
        <f t="shared" si="63"/>
        <v>P</v>
      </c>
      <c r="BJ18" s="179">
        <f t="shared" si="64"/>
        <v>0</v>
      </c>
      <c r="BK18" s="181">
        <f>'Copia Provisional'!W17</f>
        <v>0</v>
      </c>
      <c r="BL18" s="170" t="str">
        <f t="shared" si="65"/>
        <v>P</v>
      </c>
      <c r="BM18" s="179">
        <f t="shared" si="66"/>
        <v>0</v>
      </c>
      <c r="BN18" s="182">
        <f>'Copia Provisional'!X17</f>
        <v>0</v>
      </c>
      <c r="BO18" s="170" t="str">
        <f t="shared" si="67"/>
        <v>P</v>
      </c>
      <c r="BP18" s="179">
        <f t="shared" si="68"/>
        <v>0</v>
      </c>
      <c r="BQ18" s="181">
        <f>'Copia Provisional'!Y17</f>
        <v>0</v>
      </c>
      <c r="BR18" s="170" t="str">
        <f t="shared" si="69"/>
        <v>P</v>
      </c>
      <c r="BS18" s="179">
        <f t="shared" si="70"/>
        <v>0</v>
      </c>
      <c r="BT18" s="182">
        <f>'Copia Provisional'!Z17</f>
        <v>0</v>
      </c>
      <c r="BU18" s="170" t="str">
        <f t="shared" si="71"/>
        <v>P</v>
      </c>
      <c r="BV18" s="179">
        <f t="shared" si="72"/>
        <v>0</v>
      </c>
      <c r="BW18" s="181">
        <f>'Copia Provisional'!AA17</f>
        <v>0</v>
      </c>
      <c r="BX18" s="170" t="str">
        <f t="shared" si="73"/>
        <v>P</v>
      </c>
      <c r="BY18" s="179">
        <f t="shared" si="74"/>
        <v>0</v>
      </c>
      <c r="BZ18" s="182">
        <f>'Copia Provisional'!AB17</f>
        <v>0</v>
      </c>
      <c r="CA18" s="170" t="str">
        <f t="shared" si="75"/>
        <v>P</v>
      </c>
      <c r="CB18" s="179">
        <f t="shared" si="76"/>
        <v>0</v>
      </c>
      <c r="CC18" s="181">
        <f>'Copia Provisional'!AC17</f>
        <v>0</v>
      </c>
      <c r="CD18" s="170" t="str">
        <f t="shared" si="77"/>
        <v>P</v>
      </c>
      <c r="CE18" s="179">
        <f t="shared" si="78"/>
        <v>0</v>
      </c>
      <c r="CF18" s="182">
        <f>'Copia Provisional'!AD17</f>
        <v>0</v>
      </c>
      <c r="CG18" s="170" t="str">
        <f t="shared" si="79"/>
        <v>P</v>
      </c>
      <c r="CH18" s="179">
        <f t="shared" si="80"/>
        <v>0</v>
      </c>
      <c r="CI18" s="181">
        <f>'Copia Provisional'!AE17</f>
        <v>0</v>
      </c>
      <c r="CJ18" s="170" t="str">
        <f t="shared" si="81"/>
        <v>P</v>
      </c>
      <c r="CK18" s="179">
        <f t="shared" si="82"/>
        <v>0</v>
      </c>
      <c r="CL18" s="182">
        <f>'Copia Provisional'!AF17</f>
        <v>0</v>
      </c>
      <c r="CM18" s="170" t="str">
        <f t="shared" si="83"/>
        <v>P</v>
      </c>
      <c r="CN18" s="179">
        <f t="shared" si="84"/>
        <v>0</v>
      </c>
      <c r="CO18" s="181">
        <f>'Copia Provisional'!AG17</f>
        <v>0</v>
      </c>
      <c r="CP18" s="170" t="str">
        <f t="shared" si="85"/>
        <v>P</v>
      </c>
      <c r="CQ18" s="179">
        <f t="shared" si="86"/>
        <v>0</v>
      </c>
      <c r="CR18" s="182">
        <f>'Copia Provisional'!AH17</f>
        <v>0</v>
      </c>
      <c r="CS18" s="170" t="str">
        <f t="shared" si="87"/>
        <v>P</v>
      </c>
      <c r="CT18" s="179">
        <f t="shared" si="88"/>
        <v>0</v>
      </c>
      <c r="CU18" s="181">
        <f>'Copia Provisional'!AI17</f>
        <v>0</v>
      </c>
      <c r="CV18" s="170" t="str">
        <f t="shared" si="89"/>
        <v>P</v>
      </c>
      <c r="CW18" s="179">
        <f t="shared" si="90"/>
        <v>0</v>
      </c>
      <c r="CX18" s="182">
        <f>'Copia Provisional'!AJ17</f>
        <v>0</v>
      </c>
      <c r="CY18" s="170" t="str">
        <f t="shared" si="91"/>
        <v>P</v>
      </c>
      <c r="CZ18" s="179">
        <f t="shared" si="92"/>
        <v>0</v>
      </c>
      <c r="DA18" s="181">
        <f>'Copia Provisional'!AK17</f>
        <v>0</v>
      </c>
      <c r="DB18" s="170" t="str">
        <f t="shared" si="93"/>
        <v>P</v>
      </c>
      <c r="DC18" s="179">
        <f t="shared" si="94"/>
        <v>0</v>
      </c>
      <c r="DD18" s="182">
        <f>'Copia Provisional'!AL17</f>
        <v>0</v>
      </c>
      <c r="DE18" s="170" t="str">
        <f t="shared" si="95"/>
        <v>P</v>
      </c>
      <c r="DF18" s="179">
        <f t="shared" si="96"/>
        <v>0</v>
      </c>
      <c r="DG18" s="181">
        <f>'Copia Provisional'!AM17</f>
        <v>0</v>
      </c>
      <c r="DH18" s="170" t="str">
        <f t="shared" si="97"/>
        <v>P</v>
      </c>
      <c r="DI18" s="179">
        <f t="shared" si="98"/>
        <v>0</v>
      </c>
      <c r="DJ18" s="182">
        <f>'Copia Provisional'!AN17</f>
        <v>0</v>
      </c>
      <c r="DK18" s="170" t="str">
        <f t="shared" si="99"/>
        <v>P</v>
      </c>
      <c r="DL18" s="179">
        <f t="shared" si="100"/>
        <v>0</v>
      </c>
      <c r="DM18" s="181">
        <f>'Copia Provisional'!AO17</f>
        <v>0</v>
      </c>
      <c r="DN18" s="170" t="str">
        <f t="shared" si="101"/>
        <v>P</v>
      </c>
      <c r="DO18" s="179">
        <f t="shared" si="102"/>
        <v>0</v>
      </c>
      <c r="DP18" s="182">
        <f>'Copia Provisional'!AP17</f>
        <v>0</v>
      </c>
      <c r="DQ18" s="170" t="str">
        <f t="shared" si="103"/>
        <v>P</v>
      </c>
      <c r="DR18" s="179">
        <f t="shared" si="104"/>
        <v>0</v>
      </c>
      <c r="DS18" s="181">
        <f>'Copia Provisional'!AQ17</f>
        <v>0</v>
      </c>
      <c r="DT18" s="170" t="str">
        <f t="shared" si="105"/>
        <v>P</v>
      </c>
      <c r="DU18" s="179">
        <f t="shared" si="106"/>
        <v>0</v>
      </c>
      <c r="DV18" s="182">
        <f>'Copia Provisional'!AR17</f>
        <v>0</v>
      </c>
      <c r="DW18" s="170" t="str">
        <f t="shared" si="107"/>
        <v>P</v>
      </c>
      <c r="DX18" s="179">
        <f t="shared" si="108"/>
        <v>0</v>
      </c>
      <c r="DY18" s="181">
        <f>'Copia Provisional'!AS17</f>
        <v>0</v>
      </c>
      <c r="DZ18" s="170" t="str">
        <f t="shared" si="109"/>
        <v>P</v>
      </c>
      <c r="EA18" s="179">
        <f t="shared" si="110"/>
        <v>0</v>
      </c>
      <c r="EB18" s="182">
        <f>'Copia Provisional'!AT17</f>
        <v>0</v>
      </c>
      <c r="EC18" s="170" t="str">
        <f t="shared" si="111"/>
        <v>P</v>
      </c>
      <c r="ED18" s="179">
        <f t="shared" si="112"/>
        <v>0</v>
      </c>
      <c r="EE18" s="181">
        <f>'Copia Provisional'!AU17</f>
        <v>0</v>
      </c>
      <c r="EF18" s="170" t="str">
        <f t="shared" si="113"/>
        <v>P</v>
      </c>
      <c r="EG18" s="179">
        <f t="shared" si="114"/>
        <v>0</v>
      </c>
      <c r="EH18" s="182">
        <f>'Copia Provisional'!AV17</f>
        <v>0</v>
      </c>
      <c r="EI18" s="170" t="str">
        <f t="shared" si="115"/>
        <v>P</v>
      </c>
      <c r="EJ18" s="180">
        <f t="shared" si="116"/>
        <v>0</v>
      </c>
      <c r="EK18" s="181">
        <f>'Copia Provisional'!AW17</f>
        <v>0</v>
      </c>
      <c r="EL18" s="170" t="str">
        <f t="shared" si="117"/>
        <v>P</v>
      </c>
      <c r="EM18" s="179">
        <f t="shared" si="118"/>
        <v>0</v>
      </c>
      <c r="EN18" s="182">
        <f>'Copia Provisional'!AX17</f>
        <v>0</v>
      </c>
      <c r="EO18" s="170" t="str">
        <f t="shared" si="119"/>
        <v>P</v>
      </c>
      <c r="EP18" s="179">
        <f t="shared" si="0"/>
        <v>0</v>
      </c>
      <c r="EQ18" s="258">
        <f>'Copia Provisional'!AY17</f>
        <v>0</v>
      </c>
      <c r="ER18" s="170" t="str">
        <f t="shared" si="120"/>
        <v>P</v>
      </c>
      <c r="ES18" s="179">
        <f t="shared" si="1"/>
        <v>0</v>
      </c>
      <c r="ET18" s="179">
        <f>'Copia Provisional'!AZ17</f>
        <v>0</v>
      </c>
      <c r="EU18" s="170" t="str">
        <f t="shared" si="121"/>
        <v>P</v>
      </c>
      <c r="EV18" s="179">
        <f t="shared" si="2"/>
        <v>0</v>
      </c>
      <c r="EW18" s="262">
        <f>'Copia Provisional'!BA17</f>
        <v>0</v>
      </c>
      <c r="EX18" s="170" t="str">
        <f t="shared" si="122"/>
        <v>P</v>
      </c>
      <c r="EY18" s="179">
        <f t="shared" si="3"/>
        <v>0</v>
      </c>
      <c r="EZ18" s="179">
        <f>'Copia Provisional'!BB17</f>
        <v>0</v>
      </c>
      <c r="FA18" s="170" t="str">
        <f t="shared" si="123"/>
        <v>P</v>
      </c>
      <c r="FB18" s="179">
        <f t="shared" si="4"/>
        <v>0</v>
      </c>
      <c r="FC18" s="262">
        <f>'Copia Provisional'!BC17</f>
        <v>0</v>
      </c>
      <c r="FD18" s="170" t="str">
        <f t="shared" si="124"/>
        <v>P</v>
      </c>
      <c r="FE18" s="179">
        <f t="shared" si="5"/>
        <v>0</v>
      </c>
      <c r="FF18" s="182">
        <f>'Copia Provisional'!BD17</f>
        <v>0</v>
      </c>
      <c r="FG18" s="170" t="str">
        <f t="shared" si="125"/>
        <v>P</v>
      </c>
      <c r="FH18" s="182">
        <f t="shared" si="126"/>
        <v>0</v>
      </c>
      <c r="FI18" s="258">
        <f>'Copia Provisional'!BE17</f>
        <v>0</v>
      </c>
      <c r="FJ18" s="170" t="str">
        <f t="shared" si="127"/>
        <v>P</v>
      </c>
      <c r="FK18" s="179">
        <f t="shared" si="6"/>
        <v>0</v>
      </c>
      <c r="FL18" s="179">
        <f>'Copia Provisional'!BF17</f>
        <v>0</v>
      </c>
      <c r="FM18" s="170" t="str">
        <f t="shared" si="128"/>
        <v>P</v>
      </c>
      <c r="FN18" s="179">
        <f t="shared" si="7"/>
        <v>0</v>
      </c>
      <c r="FO18" s="262">
        <f>'Copia Provisional'!BG17</f>
        <v>0</v>
      </c>
      <c r="FP18" s="170" t="str">
        <f t="shared" si="129"/>
        <v>P</v>
      </c>
      <c r="FQ18" s="179">
        <f t="shared" si="8"/>
        <v>0</v>
      </c>
      <c r="FR18" s="179">
        <f>'Copia Provisional'!BH17</f>
        <v>0</v>
      </c>
      <c r="FS18" s="170" t="str">
        <f t="shared" si="130"/>
        <v>P</v>
      </c>
      <c r="FT18" s="179">
        <f t="shared" si="9"/>
        <v>0</v>
      </c>
      <c r="FU18" s="262">
        <f>'Copia Provisional'!BI17</f>
        <v>0</v>
      </c>
      <c r="FV18" s="170" t="str">
        <f t="shared" si="131"/>
        <v>P</v>
      </c>
      <c r="FW18" s="179">
        <f t="shared" si="10"/>
        <v>0</v>
      </c>
      <c r="FX18" s="182">
        <f>'Copia Provisional'!BJ17</f>
        <v>0</v>
      </c>
      <c r="FY18" s="170" t="str">
        <f t="shared" si="132"/>
        <v>P</v>
      </c>
      <c r="FZ18" s="179">
        <f t="shared" si="11"/>
        <v>0</v>
      </c>
      <c r="GA18" s="258">
        <f>'Copia Provisional'!BK17</f>
        <v>0</v>
      </c>
      <c r="GB18" s="170" t="str">
        <f t="shared" si="133"/>
        <v>P</v>
      </c>
      <c r="GC18" s="179">
        <f t="shared" si="12"/>
        <v>0</v>
      </c>
      <c r="GD18" s="179">
        <f>'Copia Provisional'!BL17</f>
        <v>0</v>
      </c>
      <c r="GE18" s="170" t="str">
        <f t="shared" si="134"/>
        <v>P</v>
      </c>
      <c r="GF18" s="179">
        <f t="shared" si="13"/>
        <v>0</v>
      </c>
      <c r="GG18" s="262">
        <f>'Copia Provisional'!BM17</f>
        <v>0</v>
      </c>
      <c r="GH18" s="170" t="str">
        <f t="shared" si="135"/>
        <v>P</v>
      </c>
      <c r="GI18" s="179">
        <f t="shared" si="14"/>
        <v>0</v>
      </c>
      <c r="GJ18" s="179">
        <f>'Copia Provisional'!BN17</f>
        <v>0</v>
      </c>
      <c r="GK18" s="170" t="str">
        <f t="shared" si="136"/>
        <v>P</v>
      </c>
      <c r="GL18" s="179">
        <f t="shared" si="15"/>
        <v>0</v>
      </c>
      <c r="GM18" s="262">
        <f>'Copia Provisional'!BO17</f>
        <v>0</v>
      </c>
      <c r="GN18" s="170" t="str">
        <f t="shared" si="137"/>
        <v>P</v>
      </c>
      <c r="GO18" s="179">
        <f t="shared" si="16"/>
        <v>0</v>
      </c>
      <c r="GP18" s="182">
        <f>'Copia Provisional'!BP17</f>
        <v>0</v>
      </c>
      <c r="GQ18" s="170" t="str">
        <f t="shared" si="138"/>
        <v>P</v>
      </c>
      <c r="GR18" s="179">
        <f t="shared" si="17"/>
        <v>0</v>
      </c>
      <c r="GS18" s="182">
        <f>'Copia Provisional'!BQ17</f>
        <v>0</v>
      </c>
      <c r="GT18" s="170" t="str">
        <f t="shared" si="139"/>
        <v>P</v>
      </c>
      <c r="GU18" s="179">
        <f t="shared" si="18"/>
        <v>0</v>
      </c>
      <c r="GV18" s="258">
        <f>'Copia Provisional'!BR17</f>
        <v>0</v>
      </c>
      <c r="GW18" s="170" t="str">
        <f t="shared" si="140"/>
        <v>P</v>
      </c>
      <c r="GX18" s="179">
        <f t="shared" si="19"/>
        <v>0</v>
      </c>
      <c r="GY18" s="179">
        <f>'Copia Provisional'!BS17</f>
        <v>0</v>
      </c>
      <c r="GZ18" s="170" t="str">
        <f t="shared" si="141"/>
        <v>P</v>
      </c>
      <c r="HA18" s="179">
        <f t="shared" si="20"/>
        <v>0</v>
      </c>
      <c r="HB18" s="262">
        <f>'Copia Provisional'!BT17</f>
        <v>0</v>
      </c>
      <c r="HC18" s="170" t="str">
        <f t="shared" si="142"/>
        <v>P</v>
      </c>
      <c r="HD18" s="179">
        <f t="shared" si="21"/>
        <v>0</v>
      </c>
      <c r="HE18" s="179">
        <f>'Copia Provisional'!BU17</f>
        <v>0</v>
      </c>
      <c r="HF18" s="170" t="str">
        <f t="shared" si="143"/>
        <v>P</v>
      </c>
      <c r="HG18" s="179">
        <f t="shared" si="22"/>
        <v>0</v>
      </c>
      <c r="HH18" s="262">
        <f>'Copia Provisional'!BV17</f>
        <v>0</v>
      </c>
      <c r="HI18" s="170" t="str">
        <f t="shared" si="144"/>
        <v>P</v>
      </c>
      <c r="HJ18" s="179">
        <f t="shared" si="23"/>
        <v>0</v>
      </c>
      <c r="HK18" s="178">
        <f t="shared" si="24"/>
        <v>0</v>
      </c>
    </row>
    <row r="19" spans="1:219">
      <c r="A19" s="177">
        <f>Participantes!B18</f>
        <v>17</v>
      </c>
      <c r="B19" s="178" t="str">
        <f>IF(Participantes!C18="","",Participantes!C18)</f>
        <v/>
      </c>
      <c r="C19" s="181">
        <f>'Copia Provisional'!C18</f>
        <v>0</v>
      </c>
      <c r="D19" s="170" t="str">
        <f t="shared" si="25"/>
        <v>P</v>
      </c>
      <c r="E19" s="179">
        <f t="shared" ref="E19:E44" si="145">IF(C19=_RES1,10,0)</f>
        <v>0</v>
      </c>
      <c r="F19" s="182">
        <f>'Copia Provisional'!D18</f>
        <v>0</v>
      </c>
      <c r="G19" s="170" t="str">
        <f t="shared" si="27"/>
        <v>P</v>
      </c>
      <c r="H19" s="179">
        <f t="shared" ref="H19:H44" si="146">IF(F19=_RES2,10,0)</f>
        <v>0</v>
      </c>
      <c r="I19" s="181">
        <f>'Copia Provisional'!E18</f>
        <v>0</v>
      </c>
      <c r="J19" s="170" t="str">
        <f t="shared" si="29"/>
        <v>P</v>
      </c>
      <c r="K19" s="179">
        <f t="shared" ref="K19:K44" si="147">IF(I19=_RES3,10,0)</f>
        <v>0</v>
      </c>
      <c r="L19" s="182">
        <f>'Copia Provisional'!F18</f>
        <v>0</v>
      </c>
      <c r="M19" s="170" t="str">
        <f t="shared" si="31"/>
        <v>P</v>
      </c>
      <c r="N19" s="179">
        <f t="shared" ref="N19:N44" si="148">IF(L19=_RES4,10,0)</f>
        <v>0</v>
      </c>
      <c r="O19" s="181">
        <f>'Copia Provisional'!G18</f>
        <v>0</v>
      </c>
      <c r="P19" s="170" t="str">
        <f t="shared" si="33"/>
        <v>P</v>
      </c>
      <c r="Q19" s="179">
        <f t="shared" ref="Q19:Q44" si="149">IF(O19=_RES5,10,0)</f>
        <v>0</v>
      </c>
      <c r="R19" s="182">
        <f>'Copia Provisional'!H18</f>
        <v>0</v>
      </c>
      <c r="S19" s="170" t="str">
        <f t="shared" si="35"/>
        <v>P</v>
      </c>
      <c r="T19" s="179">
        <f t="shared" ref="T19:T44" si="150">IF(R19=_RES6,10,0)</f>
        <v>0</v>
      </c>
      <c r="U19" s="181">
        <f>'Copia Provisional'!I18</f>
        <v>0</v>
      </c>
      <c r="V19" s="170" t="str">
        <f t="shared" si="37"/>
        <v>P</v>
      </c>
      <c r="W19" s="179">
        <f t="shared" ref="W19:W44" si="151">IF(U19=_RES7,10,0)</f>
        <v>0</v>
      </c>
      <c r="X19" s="182">
        <f>'Copia Provisional'!J18</f>
        <v>0</v>
      </c>
      <c r="Y19" s="170" t="str">
        <f t="shared" si="39"/>
        <v>P</v>
      </c>
      <c r="Z19" s="179">
        <f t="shared" ref="Z19:Z44" si="152">IF(X19=_RES8,10,0)</f>
        <v>0</v>
      </c>
      <c r="AA19" s="181">
        <f>'Copia Provisional'!K18</f>
        <v>0</v>
      </c>
      <c r="AB19" s="170" t="str">
        <f t="shared" si="41"/>
        <v>P</v>
      </c>
      <c r="AC19" s="179">
        <f t="shared" ref="AC19:AC44" si="153">IF(AA19=_RES9,10,0)</f>
        <v>0</v>
      </c>
      <c r="AD19" s="182">
        <f>'Copia Provisional'!L18</f>
        <v>0</v>
      </c>
      <c r="AE19" s="170" t="str">
        <f t="shared" si="43"/>
        <v>P</v>
      </c>
      <c r="AF19" s="179">
        <f t="shared" ref="AF19:AF44" si="154">IF(AD19=_RES10,10,0)</f>
        <v>0</v>
      </c>
      <c r="AG19" s="181">
        <f>'Copia Provisional'!M18</f>
        <v>0</v>
      </c>
      <c r="AH19" s="170" t="str">
        <f t="shared" si="45"/>
        <v>P</v>
      </c>
      <c r="AI19" s="179">
        <f t="shared" ref="AI19:AI44" si="155">IF(AG19=_RES11,10,0)</f>
        <v>0</v>
      </c>
      <c r="AJ19" s="182">
        <f>'Copia Provisional'!N18</f>
        <v>0</v>
      </c>
      <c r="AK19" s="170" t="str">
        <f t="shared" si="47"/>
        <v>P</v>
      </c>
      <c r="AL19" s="179">
        <f t="shared" ref="AL19:AL44" si="156">IF(AJ19=_RES12,10,0)</f>
        <v>0</v>
      </c>
      <c r="AM19" s="181">
        <f>'Copia Provisional'!O18</f>
        <v>0</v>
      </c>
      <c r="AN19" s="170" t="str">
        <f t="shared" si="49"/>
        <v>P</v>
      </c>
      <c r="AO19" s="179">
        <f t="shared" ref="AO19:AO44" si="157">IF(AM19=_RES13,10,0)</f>
        <v>0</v>
      </c>
      <c r="AP19" s="182">
        <f>'Copia Provisional'!P18</f>
        <v>0</v>
      </c>
      <c r="AQ19" s="170" t="str">
        <f t="shared" si="51"/>
        <v>P</v>
      </c>
      <c r="AR19" s="179">
        <f t="shared" ref="AR19:AR44" si="158">IF(AP19=_RES14,10,0)</f>
        <v>0</v>
      </c>
      <c r="AS19" s="181">
        <f>'Copia Provisional'!Q18</f>
        <v>0</v>
      </c>
      <c r="AT19" s="170" t="str">
        <f t="shared" si="53"/>
        <v>P</v>
      </c>
      <c r="AU19" s="179">
        <f t="shared" ref="AU19:AU44" si="159">IF(AS19=_RES15,10,0)</f>
        <v>0</v>
      </c>
      <c r="AV19" s="182">
        <f>'Copia Provisional'!R18</f>
        <v>0</v>
      </c>
      <c r="AW19" s="170" t="str">
        <f t="shared" si="55"/>
        <v>P</v>
      </c>
      <c r="AX19" s="179">
        <f t="shared" ref="AX19:AX44" si="160">IF(AV19=_RES16,10,0)</f>
        <v>0</v>
      </c>
      <c r="AY19" s="181">
        <f>'Copia Provisional'!S18</f>
        <v>0</v>
      </c>
      <c r="AZ19" s="170" t="str">
        <f t="shared" si="57"/>
        <v>P</v>
      </c>
      <c r="BA19" s="179">
        <f t="shared" ref="BA19:BA44" si="161">IF(AY19=_RES17,10,0)</f>
        <v>0</v>
      </c>
      <c r="BB19" s="182">
        <f>'Copia Provisional'!T18</f>
        <v>0</v>
      </c>
      <c r="BC19" s="170" t="str">
        <f t="shared" si="59"/>
        <v>P</v>
      </c>
      <c r="BD19" s="179">
        <f t="shared" ref="BD19:BD44" si="162">IF(BB19=_RES18,10,0)</f>
        <v>0</v>
      </c>
      <c r="BE19" s="181">
        <f>'Copia Provisional'!U18</f>
        <v>0</v>
      </c>
      <c r="BF19" s="170" t="str">
        <f t="shared" si="61"/>
        <v>P</v>
      </c>
      <c r="BG19" s="179">
        <f t="shared" ref="BG19:BG44" si="163">IF(BE19=_RES19,10,0)</f>
        <v>0</v>
      </c>
      <c r="BH19" s="182">
        <f>'Copia Provisional'!V18</f>
        <v>0</v>
      </c>
      <c r="BI19" s="170" t="str">
        <f t="shared" si="63"/>
        <v>P</v>
      </c>
      <c r="BJ19" s="179">
        <f t="shared" ref="BJ19:BJ44" si="164">IF(BH19=_RES20,10,0)</f>
        <v>0</v>
      </c>
      <c r="BK19" s="181">
        <f>'Copia Provisional'!W18</f>
        <v>0</v>
      </c>
      <c r="BL19" s="170" t="str">
        <f t="shared" si="65"/>
        <v>P</v>
      </c>
      <c r="BM19" s="179">
        <f t="shared" ref="BM19:BM44" si="165">IF(BK19=_RES21,10,0)</f>
        <v>0</v>
      </c>
      <c r="BN19" s="182">
        <f>'Copia Provisional'!X18</f>
        <v>0</v>
      </c>
      <c r="BO19" s="170" t="str">
        <f t="shared" si="67"/>
        <v>P</v>
      </c>
      <c r="BP19" s="179">
        <f t="shared" ref="BP19:BP44" si="166">IF(BN19=_RES22,10,0)</f>
        <v>0</v>
      </c>
      <c r="BQ19" s="181">
        <f>'Copia Provisional'!Y18</f>
        <v>0</v>
      </c>
      <c r="BR19" s="170" t="str">
        <f t="shared" si="69"/>
        <v>P</v>
      </c>
      <c r="BS19" s="179">
        <f t="shared" ref="BS19:BS44" si="167">IF(BQ19=_RES23,10,0)</f>
        <v>0</v>
      </c>
      <c r="BT19" s="182">
        <f>'Copia Provisional'!Z18</f>
        <v>0</v>
      </c>
      <c r="BU19" s="170" t="str">
        <f t="shared" si="71"/>
        <v>P</v>
      </c>
      <c r="BV19" s="179">
        <f t="shared" ref="BV19:BV44" si="168">IF(BT19=_RES24,10,0)</f>
        <v>0</v>
      </c>
      <c r="BW19" s="181">
        <f>'Copia Provisional'!AA18</f>
        <v>0</v>
      </c>
      <c r="BX19" s="170" t="str">
        <f t="shared" si="73"/>
        <v>P</v>
      </c>
      <c r="BY19" s="179">
        <f t="shared" ref="BY19:BY44" si="169">IF(BW19=_RES25,10,0)</f>
        <v>0</v>
      </c>
      <c r="BZ19" s="182">
        <f>'Copia Provisional'!AB18</f>
        <v>0</v>
      </c>
      <c r="CA19" s="170" t="str">
        <f t="shared" si="75"/>
        <v>P</v>
      </c>
      <c r="CB19" s="179">
        <f t="shared" ref="CB19:CB44" si="170">IF(BZ19=_RES26,10,0)</f>
        <v>0</v>
      </c>
      <c r="CC19" s="181">
        <f>'Copia Provisional'!AC18</f>
        <v>0</v>
      </c>
      <c r="CD19" s="170" t="str">
        <f t="shared" si="77"/>
        <v>P</v>
      </c>
      <c r="CE19" s="179">
        <f t="shared" ref="CE19:CE44" si="171">IF(CC19=_RES27,10,0)</f>
        <v>0</v>
      </c>
      <c r="CF19" s="182">
        <f>'Copia Provisional'!AD18</f>
        <v>0</v>
      </c>
      <c r="CG19" s="170" t="str">
        <f t="shared" si="79"/>
        <v>P</v>
      </c>
      <c r="CH19" s="179">
        <f t="shared" ref="CH19:CH44" si="172">IF(CF19=_RES28,10,0)</f>
        <v>0</v>
      </c>
      <c r="CI19" s="181">
        <f>'Copia Provisional'!AE18</f>
        <v>0</v>
      </c>
      <c r="CJ19" s="170" t="str">
        <f t="shared" si="81"/>
        <v>P</v>
      </c>
      <c r="CK19" s="179">
        <f t="shared" ref="CK19:CK44" si="173">IF(CI19=_RES29,10,0)</f>
        <v>0</v>
      </c>
      <c r="CL19" s="182">
        <f>'Copia Provisional'!AF18</f>
        <v>0</v>
      </c>
      <c r="CM19" s="170" t="str">
        <f t="shared" si="83"/>
        <v>P</v>
      </c>
      <c r="CN19" s="179">
        <f t="shared" ref="CN19:CN44" si="174">IF(CL19=_RES30,10,0)</f>
        <v>0</v>
      </c>
      <c r="CO19" s="181">
        <f>'Copia Provisional'!AG18</f>
        <v>0</v>
      </c>
      <c r="CP19" s="170" t="str">
        <f t="shared" si="85"/>
        <v>P</v>
      </c>
      <c r="CQ19" s="179">
        <f t="shared" ref="CQ19:CQ44" si="175">IF(CO19=_RES31,10,0)</f>
        <v>0</v>
      </c>
      <c r="CR19" s="182">
        <f>'Copia Provisional'!AH18</f>
        <v>0</v>
      </c>
      <c r="CS19" s="170" t="str">
        <f t="shared" si="87"/>
        <v>P</v>
      </c>
      <c r="CT19" s="179">
        <f t="shared" ref="CT19:CT44" si="176">IF(CR19=_RES32,10,0)</f>
        <v>0</v>
      </c>
      <c r="CU19" s="181">
        <f>'Copia Provisional'!AI18</f>
        <v>0</v>
      </c>
      <c r="CV19" s="170" t="str">
        <f t="shared" si="89"/>
        <v>P</v>
      </c>
      <c r="CW19" s="179">
        <f t="shared" ref="CW19:CW44" si="177">IF(CU19=_RES33,10,0)</f>
        <v>0</v>
      </c>
      <c r="CX19" s="182">
        <f>'Copia Provisional'!AJ18</f>
        <v>0</v>
      </c>
      <c r="CY19" s="170" t="str">
        <f t="shared" si="91"/>
        <v>P</v>
      </c>
      <c r="CZ19" s="179">
        <f t="shared" ref="CZ19:CZ44" si="178">IF(CX19=_RES34,10,0)</f>
        <v>0</v>
      </c>
      <c r="DA19" s="181">
        <f>'Copia Provisional'!AK18</f>
        <v>0</v>
      </c>
      <c r="DB19" s="170" t="str">
        <f t="shared" si="93"/>
        <v>P</v>
      </c>
      <c r="DC19" s="179">
        <f t="shared" ref="DC19:DC44" si="179">IF(DA19=_RES35,10,0)</f>
        <v>0</v>
      </c>
      <c r="DD19" s="182">
        <f>'Copia Provisional'!AL18</f>
        <v>0</v>
      </c>
      <c r="DE19" s="170" t="str">
        <f t="shared" si="95"/>
        <v>P</v>
      </c>
      <c r="DF19" s="179">
        <f t="shared" ref="DF19:DF44" si="180">IF(DD19=_RES36,10,0)</f>
        <v>0</v>
      </c>
      <c r="DG19" s="181">
        <f>'Copia Provisional'!AM18</f>
        <v>0</v>
      </c>
      <c r="DH19" s="170" t="str">
        <f t="shared" si="97"/>
        <v>P</v>
      </c>
      <c r="DI19" s="179">
        <f t="shared" ref="DI19:DI44" si="181">IF(DG19=_RES37,10,0)</f>
        <v>0</v>
      </c>
      <c r="DJ19" s="182">
        <f>'Copia Provisional'!AN18</f>
        <v>0</v>
      </c>
      <c r="DK19" s="170" t="str">
        <f t="shared" si="99"/>
        <v>P</v>
      </c>
      <c r="DL19" s="179">
        <f t="shared" ref="DL19:DL44" si="182">IF(DJ19=_RES38,10,0)</f>
        <v>0</v>
      </c>
      <c r="DM19" s="181">
        <f>'Copia Provisional'!AO18</f>
        <v>0</v>
      </c>
      <c r="DN19" s="170" t="str">
        <f t="shared" si="101"/>
        <v>P</v>
      </c>
      <c r="DO19" s="179">
        <f t="shared" ref="DO19:DO44" si="183">IF(DM19=_RES39,10,0)</f>
        <v>0</v>
      </c>
      <c r="DP19" s="182">
        <f>'Copia Provisional'!AP18</f>
        <v>0</v>
      </c>
      <c r="DQ19" s="170" t="str">
        <f t="shared" si="103"/>
        <v>P</v>
      </c>
      <c r="DR19" s="179">
        <f t="shared" ref="DR19:DR44" si="184">IF(DP19=_RES40,10,0)</f>
        <v>0</v>
      </c>
      <c r="DS19" s="181">
        <f>'Copia Provisional'!AQ18</f>
        <v>0</v>
      </c>
      <c r="DT19" s="170" t="str">
        <f t="shared" si="105"/>
        <v>P</v>
      </c>
      <c r="DU19" s="179">
        <f t="shared" ref="DU19:DU44" si="185">IF(DS19=_RES41,10,0)</f>
        <v>0</v>
      </c>
      <c r="DV19" s="182">
        <f>'Copia Provisional'!AR18</f>
        <v>0</v>
      </c>
      <c r="DW19" s="170" t="str">
        <f t="shared" si="107"/>
        <v>P</v>
      </c>
      <c r="DX19" s="179">
        <f t="shared" ref="DX19:DX44" si="186">IF(DV19=_RES42,10,0)</f>
        <v>0</v>
      </c>
      <c r="DY19" s="181">
        <f>'Copia Provisional'!AS18</f>
        <v>0</v>
      </c>
      <c r="DZ19" s="170" t="str">
        <f t="shared" si="109"/>
        <v>P</v>
      </c>
      <c r="EA19" s="179">
        <f t="shared" ref="EA19:EA44" si="187">IF(DY19=_RES43,10,0)</f>
        <v>0</v>
      </c>
      <c r="EB19" s="182">
        <f>'Copia Provisional'!AT18</f>
        <v>0</v>
      </c>
      <c r="EC19" s="170" t="str">
        <f t="shared" si="111"/>
        <v>P</v>
      </c>
      <c r="ED19" s="179">
        <f t="shared" ref="ED19:ED44" si="188">IF(EB19=_RES44,10,0)</f>
        <v>0</v>
      </c>
      <c r="EE19" s="181">
        <f>'Copia Provisional'!AU18</f>
        <v>0</v>
      </c>
      <c r="EF19" s="170" t="str">
        <f t="shared" si="113"/>
        <v>P</v>
      </c>
      <c r="EG19" s="179">
        <f t="shared" ref="EG19:EG44" si="189">IF(EE19=_RES45,10,0)</f>
        <v>0</v>
      </c>
      <c r="EH19" s="182">
        <f>'Copia Provisional'!AV18</f>
        <v>0</v>
      </c>
      <c r="EI19" s="170" t="str">
        <f t="shared" si="115"/>
        <v>P</v>
      </c>
      <c r="EJ19" s="180">
        <f t="shared" ref="EJ19:EJ44" si="190">IF(EH19=_RES46,10,0)</f>
        <v>0</v>
      </c>
      <c r="EK19" s="181">
        <f>'Copia Provisional'!AW18</f>
        <v>0</v>
      </c>
      <c r="EL19" s="170" t="str">
        <f t="shared" si="117"/>
        <v>P</v>
      </c>
      <c r="EM19" s="179">
        <f t="shared" ref="EM19:EM44" si="191">IF(EK19=_RES47,10,0)</f>
        <v>0</v>
      </c>
      <c r="EN19" s="182">
        <f>'Copia Provisional'!AX18</f>
        <v>0</v>
      </c>
      <c r="EO19" s="170" t="str">
        <f t="shared" si="119"/>
        <v>P</v>
      </c>
      <c r="EP19" s="179">
        <f t="shared" ref="EP19:EP44" si="192">IF(EN19=_RES48,10,0)</f>
        <v>0</v>
      </c>
      <c r="EQ19" s="258">
        <f>'Copia Provisional'!AY18</f>
        <v>0</v>
      </c>
      <c r="ER19" s="170" t="str">
        <f t="shared" si="120"/>
        <v>P</v>
      </c>
      <c r="ES19" s="179">
        <f t="shared" si="1"/>
        <v>0</v>
      </c>
      <c r="ET19" s="179">
        <f>'Copia Provisional'!AZ18</f>
        <v>0</v>
      </c>
      <c r="EU19" s="170" t="str">
        <f t="shared" si="121"/>
        <v>P</v>
      </c>
      <c r="EV19" s="179">
        <f t="shared" si="2"/>
        <v>0</v>
      </c>
      <c r="EW19" s="262">
        <f>'Copia Provisional'!BA18</f>
        <v>0</v>
      </c>
      <c r="EX19" s="170" t="str">
        <f t="shared" si="122"/>
        <v>P</v>
      </c>
      <c r="EY19" s="179">
        <f t="shared" si="3"/>
        <v>0</v>
      </c>
      <c r="EZ19" s="179">
        <f>'Copia Provisional'!BB18</f>
        <v>0</v>
      </c>
      <c r="FA19" s="170" t="str">
        <f t="shared" si="123"/>
        <v>P</v>
      </c>
      <c r="FB19" s="179">
        <f t="shared" si="4"/>
        <v>0</v>
      </c>
      <c r="FC19" s="262">
        <f>'Copia Provisional'!BC18</f>
        <v>0</v>
      </c>
      <c r="FD19" s="170" t="str">
        <f t="shared" si="124"/>
        <v>P</v>
      </c>
      <c r="FE19" s="179">
        <f t="shared" si="5"/>
        <v>0</v>
      </c>
      <c r="FF19" s="182">
        <f>'Copia Provisional'!BD18</f>
        <v>0</v>
      </c>
      <c r="FG19" s="170" t="str">
        <f t="shared" si="125"/>
        <v>P</v>
      </c>
      <c r="FH19" s="182">
        <f t="shared" si="126"/>
        <v>0</v>
      </c>
      <c r="FI19" s="258">
        <f>'Copia Provisional'!BE18</f>
        <v>0</v>
      </c>
      <c r="FJ19" s="170" t="str">
        <f t="shared" si="127"/>
        <v>P</v>
      </c>
      <c r="FK19" s="179">
        <f t="shared" si="6"/>
        <v>0</v>
      </c>
      <c r="FL19" s="179">
        <f>'Copia Provisional'!BF18</f>
        <v>0</v>
      </c>
      <c r="FM19" s="170" t="str">
        <f t="shared" si="128"/>
        <v>P</v>
      </c>
      <c r="FN19" s="179">
        <f t="shared" si="7"/>
        <v>0</v>
      </c>
      <c r="FO19" s="262">
        <f>'Copia Provisional'!BG18</f>
        <v>0</v>
      </c>
      <c r="FP19" s="170" t="str">
        <f t="shared" si="129"/>
        <v>P</v>
      </c>
      <c r="FQ19" s="179">
        <f t="shared" si="8"/>
        <v>0</v>
      </c>
      <c r="FR19" s="179">
        <f>'Copia Provisional'!BH18</f>
        <v>0</v>
      </c>
      <c r="FS19" s="170" t="str">
        <f t="shared" si="130"/>
        <v>P</v>
      </c>
      <c r="FT19" s="179">
        <f t="shared" si="9"/>
        <v>0</v>
      </c>
      <c r="FU19" s="262">
        <f>'Copia Provisional'!BI18</f>
        <v>0</v>
      </c>
      <c r="FV19" s="170" t="str">
        <f t="shared" si="131"/>
        <v>P</v>
      </c>
      <c r="FW19" s="179">
        <f t="shared" si="10"/>
        <v>0</v>
      </c>
      <c r="FX19" s="182">
        <f>'Copia Provisional'!BJ18</f>
        <v>0</v>
      </c>
      <c r="FY19" s="170" t="str">
        <f t="shared" si="132"/>
        <v>P</v>
      </c>
      <c r="FZ19" s="179">
        <f t="shared" si="11"/>
        <v>0</v>
      </c>
      <c r="GA19" s="258">
        <f>'Copia Provisional'!BK18</f>
        <v>0</v>
      </c>
      <c r="GB19" s="170" t="str">
        <f t="shared" si="133"/>
        <v>P</v>
      </c>
      <c r="GC19" s="179">
        <f t="shared" si="12"/>
        <v>0</v>
      </c>
      <c r="GD19" s="179">
        <f>'Copia Provisional'!BL18</f>
        <v>0</v>
      </c>
      <c r="GE19" s="170" t="str">
        <f t="shared" si="134"/>
        <v>P</v>
      </c>
      <c r="GF19" s="179">
        <f t="shared" si="13"/>
        <v>0</v>
      </c>
      <c r="GG19" s="262">
        <f>'Copia Provisional'!BM18</f>
        <v>0</v>
      </c>
      <c r="GH19" s="170" t="str">
        <f t="shared" si="135"/>
        <v>P</v>
      </c>
      <c r="GI19" s="179">
        <f t="shared" si="14"/>
        <v>0</v>
      </c>
      <c r="GJ19" s="179">
        <f>'Copia Provisional'!BN18</f>
        <v>0</v>
      </c>
      <c r="GK19" s="170" t="str">
        <f t="shared" si="136"/>
        <v>P</v>
      </c>
      <c r="GL19" s="179">
        <f t="shared" si="15"/>
        <v>0</v>
      </c>
      <c r="GM19" s="262">
        <f>'Copia Provisional'!BO18</f>
        <v>0</v>
      </c>
      <c r="GN19" s="170" t="str">
        <f t="shared" si="137"/>
        <v>P</v>
      </c>
      <c r="GO19" s="179">
        <f t="shared" si="16"/>
        <v>0</v>
      </c>
      <c r="GP19" s="182">
        <f>'Copia Provisional'!BP18</f>
        <v>0</v>
      </c>
      <c r="GQ19" s="170" t="str">
        <f t="shared" si="138"/>
        <v>P</v>
      </c>
      <c r="GR19" s="179">
        <f t="shared" si="17"/>
        <v>0</v>
      </c>
      <c r="GS19" s="182">
        <f>'Copia Provisional'!BQ18</f>
        <v>0</v>
      </c>
      <c r="GT19" s="170" t="str">
        <f t="shared" si="139"/>
        <v>P</v>
      </c>
      <c r="GU19" s="179">
        <f t="shared" si="18"/>
        <v>0</v>
      </c>
      <c r="GV19" s="258">
        <f>'Copia Provisional'!BR18</f>
        <v>0</v>
      </c>
      <c r="GW19" s="170" t="str">
        <f t="shared" si="140"/>
        <v>P</v>
      </c>
      <c r="GX19" s="179">
        <f t="shared" si="19"/>
        <v>0</v>
      </c>
      <c r="GY19" s="179">
        <f>'Copia Provisional'!BS18</f>
        <v>0</v>
      </c>
      <c r="GZ19" s="170" t="str">
        <f t="shared" si="141"/>
        <v>P</v>
      </c>
      <c r="HA19" s="179">
        <f t="shared" si="20"/>
        <v>0</v>
      </c>
      <c r="HB19" s="262">
        <f>'Copia Provisional'!BT18</f>
        <v>0</v>
      </c>
      <c r="HC19" s="170" t="str">
        <f t="shared" si="142"/>
        <v>P</v>
      </c>
      <c r="HD19" s="179">
        <f t="shared" si="21"/>
        <v>0</v>
      </c>
      <c r="HE19" s="179">
        <f>'Copia Provisional'!BU18</f>
        <v>0</v>
      </c>
      <c r="HF19" s="170" t="str">
        <f t="shared" si="143"/>
        <v>P</v>
      </c>
      <c r="HG19" s="179">
        <f t="shared" si="22"/>
        <v>0</v>
      </c>
      <c r="HH19" s="262">
        <f>'Copia Provisional'!BV18</f>
        <v>0</v>
      </c>
      <c r="HI19" s="170" t="str">
        <f t="shared" si="144"/>
        <v>P</v>
      </c>
      <c r="HJ19" s="179">
        <f t="shared" si="23"/>
        <v>0</v>
      </c>
      <c r="HK19" s="178">
        <f t="shared" si="24"/>
        <v>0</v>
      </c>
    </row>
    <row r="20" spans="1:219">
      <c r="A20" s="177">
        <f>Participantes!B19</f>
        <v>18</v>
      </c>
      <c r="B20" s="178" t="str">
        <f>IF(Participantes!C19="","",Participantes!C19)</f>
        <v/>
      </c>
      <c r="C20" s="181">
        <f>'Copia Provisional'!C19</f>
        <v>0</v>
      </c>
      <c r="D20" s="170" t="str">
        <f t="shared" si="25"/>
        <v>P</v>
      </c>
      <c r="E20" s="179">
        <f t="shared" si="145"/>
        <v>0</v>
      </c>
      <c r="F20" s="182">
        <f>'Copia Provisional'!D19</f>
        <v>0</v>
      </c>
      <c r="G20" s="170" t="str">
        <f t="shared" si="27"/>
        <v>P</v>
      </c>
      <c r="H20" s="179">
        <f t="shared" si="146"/>
        <v>0</v>
      </c>
      <c r="I20" s="181">
        <f>'Copia Provisional'!E19</f>
        <v>0</v>
      </c>
      <c r="J20" s="170" t="str">
        <f t="shared" si="29"/>
        <v>P</v>
      </c>
      <c r="K20" s="179">
        <f t="shared" si="147"/>
        <v>0</v>
      </c>
      <c r="L20" s="182">
        <f>'Copia Provisional'!F19</f>
        <v>0</v>
      </c>
      <c r="M20" s="170" t="str">
        <f t="shared" si="31"/>
        <v>P</v>
      </c>
      <c r="N20" s="179">
        <f t="shared" si="148"/>
        <v>0</v>
      </c>
      <c r="O20" s="181">
        <f>'Copia Provisional'!G19</f>
        <v>0</v>
      </c>
      <c r="P20" s="170" t="str">
        <f t="shared" si="33"/>
        <v>P</v>
      </c>
      <c r="Q20" s="179">
        <f t="shared" si="149"/>
        <v>0</v>
      </c>
      <c r="R20" s="182">
        <f>'Copia Provisional'!H19</f>
        <v>0</v>
      </c>
      <c r="S20" s="170" t="str">
        <f t="shared" si="35"/>
        <v>P</v>
      </c>
      <c r="T20" s="179">
        <f t="shared" si="150"/>
        <v>0</v>
      </c>
      <c r="U20" s="181">
        <f>'Copia Provisional'!I19</f>
        <v>0</v>
      </c>
      <c r="V20" s="170" t="str">
        <f t="shared" si="37"/>
        <v>P</v>
      </c>
      <c r="W20" s="179">
        <f t="shared" si="151"/>
        <v>0</v>
      </c>
      <c r="X20" s="182">
        <f>'Copia Provisional'!J19</f>
        <v>0</v>
      </c>
      <c r="Y20" s="170" t="str">
        <f t="shared" si="39"/>
        <v>P</v>
      </c>
      <c r="Z20" s="179">
        <f t="shared" si="152"/>
        <v>0</v>
      </c>
      <c r="AA20" s="181">
        <f>'Copia Provisional'!K19</f>
        <v>0</v>
      </c>
      <c r="AB20" s="170" t="str">
        <f t="shared" si="41"/>
        <v>P</v>
      </c>
      <c r="AC20" s="179">
        <f t="shared" si="153"/>
        <v>0</v>
      </c>
      <c r="AD20" s="182">
        <f>'Copia Provisional'!L19</f>
        <v>0</v>
      </c>
      <c r="AE20" s="170" t="str">
        <f t="shared" si="43"/>
        <v>P</v>
      </c>
      <c r="AF20" s="179">
        <f t="shared" si="154"/>
        <v>0</v>
      </c>
      <c r="AG20" s="181">
        <f>'Copia Provisional'!M19</f>
        <v>0</v>
      </c>
      <c r="AH20" s="170" t="str">
        <f t="shared" si="45"/>
        <v>P</v>
      </c>
      <c r="AI20" s="179">
        <f t="shared" si="155"/>
        <v>0</v>
      </c>
      <c r="AJ20" s="182">
        <f>'Copia Provisional'!N19</f>
        <v>0</v>
      </c>
      <c r="AK20" s="170" t="str">
        <f t="shared" si="47"/>
        <v>P</v>
      </c>
      <c r="AL20" s="179">
        <f t="shared" si="156"/>
        <v>0</v>
      </c>
      <c r="AM20" s="181">
        <f>'Copia Provisional'!O19</f>
        <v>0</v>
      </c>
      <c r="AN20" s="170" t="str">
        <f t="shared" si="49"/>
        <v>P</v>
      </c>
      <c r="AO20" s="179">
        <f t="shared" si="157"/>
        <v>0</v>
      </c>
      <c r="AP20" s="182">
        <f>'Copia Provisional'!P19</f>
        <v>0</v>
      </c>
      <c r="AQ20" s="170" t="str">
        <f t="shared" si="51"/>
        <v>P</v>
      </c>
      <c r="AR20" s="179">
        <f t="shared" si="158"/>
        <v>0</v>
      </c>
      <c r="AS20" s="181">
        <f>'Copia Provisional'!Q19</f>
        <v>0</v>
      </c>
      <c r="AT20" s="170" t="str">
        <f t="shared" si="53"/>
        <v>P</v>
      </c>
      <c r="AU20" s="179">
        <f t="shared" si="159"/>
        <v>0</v>
      </c>
      <c r="AV20" s="182">
        <f>'Copia Provisional'!R19</f>
        <v>0</v>
      </c>
      <c r="AW20" s="170" t="str">
        <f t="shared" si="55"/>
        <v>P</v>
      </c>
      <c r="AX20" s="179">
        <f t="shared" si="160"/>
        <v>0</v>
      </c>
      <c r="AY20" s="181">
        <f>'Copia Provisional'!S19</f>
        <v>0</v>
      </c>
      <c r="AZ20" s="170" t="str">
        <f t="shared" si="57"/>
        <v>P</v>
      </c>
      <c r="BA20" s="179">
        <f t="shared" si="161"/>
        <v>0</v>
      </c>
      <c r="BB20" s="182">
        <f>'Copia Provisional'!T19</f>
        <v>0</v>
      </c>
      <c r="BC20" s="170" t="str">
        <f t="shared" si="59"/>
        <v>P</v>
      </c>
      <c r="BD20" s="179">
        <f t="shared" si="162"/>
        <v>0</v>
      </c>
      <c r="BE20" s="181">
        <f>'Copia Provisional'!U19</f>
        <v>0</v>
      </c>
      <c r="BF20" s="170" t="str">
        <f t="shared" si="61"/>
        <v>P</v>
      </c>
      <c r="BG20" s="179">
        <f t="shared" si="163"/>
        <v>0</v>
      </c>
      <c r="BH20" s="182">
        <f>'Copia Provisional'!V19</f>
        <v>0</v>
      </c>
      <c r="BI20" s="170" t="str">
        <f t="shared" si="63"/>
        <v>P</v>
      </c>
      <c r="BJ20" s="179">
        <f t="shared" si="164"/>
        <v>0</v>
      </c>
      <c r="BK20" s="181">
        <f>'Copia Provisional'!W19</f>
        <v>0</v>
      </c>
      <c r="BL20" s="170" t="str">
        <f t="shared" si="65"/>
        <v>P</v>
      </c>
      <c r="BM20" s="179">
        <f t="shared" si="165"/>
        <v>0</v>
      </c>
      <c r="BN20" s="182">
        <f>'Copia Provisional'!X19</f>
        <v>0</v>
      </c>
      <c r="BO20" s="170" t="str">
        <f t="shared" si="67"/>
        <v>P</v>
      </c>
      <c r="BP20" s="179">
        <f t="shared" si="166"/>
        <v>0</v>
      </c>
      <c r="BQ20" s="181">
        <f>'Copia Provisional'!Y19</f>
        <v>0</v>
      </c>
      <c r="BR20" s="170" t="str">
        <f t="shared" si="69"/>
        <v>P</v>
      </c>
      <c r="BS20" s="179">
        <f t="shared" si="167"/>
        <v>0</v>
      </c>
      <c r="BT20" s="182">
        <f>'Copia Provisional'!Z19</f>
        <v>0</v>
      </c>
      <c r="BU20" s="170" t="str">
        <f t="shared" si="71"/>
        <v>P</v>
      </c>
      <c r="BV20" s="179">
        <f t="shared" si="168"/>
        <v>0</v>
      </c>
      <c r="BW20" s="181">
        <f>'Copia Provisional'!AA19</f>
        <v>0</v>
      </c>
      <c r="BX20" s="170" t="str">
        <f t="shared" si="73"/>
        <v>P</v>
      </c>
      <c r="BY20" s="179">
        <f t="shared" si="169"/>
        <v>0</v>
      </c>
      <c r="BZ20" s="182">
        <f>'Copia Provisional'!AB19</f>
        <v>0</v>
      </c>
      <c r="CA20" s="170" t="str">
        <f t="shared" si="75"/>
        <v>P</v>
      </c>
      <c r="CB20" s="179">
        <f t="shared" si="170"/>
        <v>0</v>
      </c>
      <c r="CC20" s="181">
        <f>'Copia Provisional'!AC19</f>
        <v>0</v>
      </c>
      <c r="CD20" s="170" t="str">
        <f t="shared" si="77"/>
        <v>P</v>
      </c>
      <c r="CE20" s="179">
        <f t="shared" si="171"/>
        <v>0</v>
      </c>
      <c r="CF20" s="182">
        <f>'Copia Provisional'!AD19</f>
        <v>0</v>
      </c>
      <c r="CG20" s="170" t="str">
        <f t="shared" si="79"/>
        <v>P</v>
      </c>
      <c r="CH20" s="179">
        <f t="shared" si="172"/>
        <v>0</v>
      </c>
      <c r="CI20" s="181">
        <f>'Copia Provisional'!AE19</f>
        <v>0</v>
      </c>
      <c r="CJ20" s="170" t="str">
        <f t="shared" si="81"/>
        <v>P</v>
      </c>
      <c r="CK20" s="179">
        <f t="shared" si="173"/>
        <v>0</v>
      </c>
      <c r="CL20" s="182">
        <f>'Copia Provisional'!AF19</f>
        <v>0</v>
      </c>
      <c r="CM20" s="170" t="str">
        <f t="shared" si="83"/>
        <v>P</v>
      </c>
      <c r="CN20" s="179">
        <f t="shared" si="174"/>
        <v>0</v>
      </c>
      <c r="CO20" s="181">
        <f>'Copia Provisional'!AG19</f>
        <v>0</v>
      </c>
      <c r="CP20" s="170" t="str">
        <f t="shared" si="85"/>
        <v>P</v>
      </c>
      <c r="CQ20" s="179">
        <f t="shared" si="175"/>
        <v>0</v>
      </c>
      <c r="CR20" s="182">
        <f>'Copia Provisional'!AH19</f>
        <v>0</v>
      </c>
      <c r="CS20" s="170" t="str">
        <f t="shared" si="87"/>
        <v>P</v>
      </c>
      <c r="CT20" s="179">
        <f t="shared" si="176"/>
        <v>0</v>
      </c>
      <c r="CU20" s="181">
        <f>'Copia Provisional'!AI19</f>
        <v>0</v>
      </c>
      <c r="CV20" s="170" t="str">
        <f t="shared" si="89"/>
        <v>P</v>
      </c>
      <c r="CW20" s="179">
        <f t="shared" si="177"/>
        <v>0</v>
      </c>
      <c r="CX20" s="182">
        <f>'Copia Provisional'!AJ19</f>
        <v>0</v>
      </c>
      <c r="CY20" s="170" t="str">
        <f t="shared" si="91"/>
        <v>P</v>
      </c>
      <c r="CZ20" s="179">
        <f t="shared" si="178"/>
        <v>0</v>
      </c>
      <c r="DA20" s="181">
        <f>'Copia Provisional'!AK19</f>
        <v>0</v>
      </c>
      <c r="DB20" s="170" t="str">
        <f t="shared" si="93"/>
        <v>P</v>
      </c>
      <c r="DC20" s="179">
        <f t="shared" si="179"/>
        <v>0</v>
      </c>
      <c r="DD20" s="182">
        <f>'Copia Provisional'!AL19</f>
        <v>0</v>
      </c>
      <c r="DE20" s="170" t="str">
        <f t="shared" si="95"/>
        <v>P</v>
      </c>
      <c r="DF20" s="179">
        <f t="shared" si="180"/>
        <v>0</v>
      </c>
      <c r="DG20" s="181">
        <f>'Copia Provisional'!AM19</f>
        <v>0</v>
      </c>
      <c r="DH20" s="170" t="str">
        <f t="shared" si="97"/>
        <v>P</v>
      </c>
      <c r="DI20" s="179">
        <f t="shared" si="181"/>
        <v>0</v>
      </c>
      <c r="DJ20" s="182">
        <f>'Copia Provisional'!AN19</f>
        <v>0</v>
      </c>
      <c r="DK20" s="170" t="str">
        <f t="shared" si="99"/>
        <v>P</v>
      </c>
      <c r="DL20" s="179">
        <f t="shared" si="182"/>
        <v>0</v>
      </c>
      <c r="DM20" s="181">
        <f>'Copia Provisional'!AO19</f>
        <v>0</v>
      </c>
      <c r="DN20" s="170" t="str">
        <f t="shared" si="101"/>
        <v>P</v>
      </c>
      <c r="DO20" s="179">
        <f t="shared" si="183"/>
        <v>0</v>
      </c>
      <c r="DP20" s="182">
        <f>'Copia Provisional'!AP19</f>
        <v>0</v>
      </c>
      <c r="DQ20" s="170" t="str">
        <f t="shared" si="103"/>
        <v>P</v>
      </c>
      <c r="DR20" s="179">
        <f t="shared" si="184"/>
        <v>0</v>
      </c>
      <c r="DS20" s="181">
        <f>'Copia Provisional'!AQ19</f>
        <v>0</v>
      </c>
      <c r="DT20" s="170" t="str">
        <f t="shared" si="105"/>
        <v>P</v>
      </c>
      <c r="DU20" s="179">
        <f t="shared" si="185"/>
        <v>0</v>
      </c>
      <c r="DV20" s="182">
        <f>'Copia Provisional'!AR19</f>
        <v>0</v>
      </c>
      <c r="DW20" s="170" t="str">
        <f t="shared" si="107"/>
        <v>P</v>
      </c>
      <c r="DX20" s="179">
        <f t="shared" si="186"/>
        <v>0</v>
      </c>
      <c r="DY20" s="181">
        <f>'Copia Provisional'!AS19</f>
        <v>0</v>
      </c>
      <c r="DZ20" s="170" t="str">
        <f t="shared" si="109"/>
        <v>P</v>
      </c>
      <c r="EA20" s="179">
        <f t="shared" si="187"/>
        <v>0</v>
      </c>
      <c r="EB20" s="182">
        <f>'Copia Provisional'!AT19</f>
        <v>0</v>
      </c>
      <c r="EC20" s="170" t="str">
        <f t="shared" si="111"/>
        <v>P</v>
      </c>
      <c r="ED20" s="179">
        <f t="shared" si="188"/>
        <v>0</v>
      </c>
      <c r="EE20" s="181">
        <f>'Copia Provisional'!AU19</f>
        <v>0</v>
      </c>
      <c r="EF20" s="170" t="str">
        <f t="shared" si="113"/>
        <v>P</v>
      </c>
      <c r="EG20" s="179">
        <f t="shared" si="189"/>
        <v>0</v>
      </c>
      <c r="EH20" s="182">
        <f>'Copia Provisional'!AV19</f>
        <v>0</v>
      </c>
      <c r="EI20" s="170" t="str">
        <f t="shared" si="115"/>
        <v>P</v>
      </c>
      <c r="EJ20" s="180">
        <f t="shared" si="190"/>
        <v>0</v>
      </c>
      <c r="EK20" s="181">
        <f>'Copia Provisional'!AW19</f>
        <v>0</v>
      </c>
      <c r="EL20" s="170" t="str">
        <f t="shared" si="117"/>
        <v>P</v>
      </c>
      <c r="EM20" s="179">
        <f t="shared" si="191"/>
        <v>0</v>
      </c>
      <c r="EN20" s="182">
        <f>'Copia Provisional'!AX19</f>
        <v>0</v>
      </c>
      <c r="EO20" s="170" t="str">
        <f t="shared" si="119"/>
        <v>P</v>
      </c>
      <c r="EP20" s="179">
        <f t="shared" si="192"/>
        <v>0</v>
      </c>
      <c r="EQ20" s="258">
        <f>'Copia Provisional'!AY19</f>
        <v>0</v>
      </c>
      <c r="ER20" s="170" t="str">
        <f t="shared" si="120"/>
        <v>P</v>
      </c>
      <c r="ES20" s="179">
        <f t="shared" si="1"/>
        <v>0</v>
      </c>
      <c r="ET20" s="179">
        <f>'Copia Provisional'!AZ19</f>
        <v>0</v>
      </c>
      <c r="EU20" s="170" t="str">
        <f t="shared" si="121"/>
        <v>P</v>
      </c>
      <c r="EV20" s="179">
        <f t="shared" si="2"/>
        <v>0</v>
      </c>
      <c r="EW20" s="262">
        <f>'Copia Provisional'!BA19</f>
        <v>0</v>
      </c>
      <c r="EX20" s="170" t="str">
        <f t="shared" si="122"/>
        <v>P</v>
      </c>
      <c r="EY20" s="179">
        <f t="shared" si="3"/>
        <v>0</v>
      </c>
      <c r="EZ20" s="179">
        <f>'Copia Provisional'!BB19</f>
        <v>0</v>
      </c>
      <c r="FA20" s="170" t="str">
        <f t="shared" si="123"/>
        <v>P</v>
      </c>
      <c r="FB20" s="179">
        <f t="shared" si="4"/>
        <v>0</v>
      </c>
      <c r="FC20" s="262">
        <f>'Copia Provisional'!BC19</f>
        <v>0</v>
      </c>
      <c r="FD20" s="170" t="str">
        <f t="shared" si="124"/>
        <v>P</v>
      </c>
      <c r="FE20" s="179">
        <f t="shared" si="5"/>
        <v>0</v>
      </c>
      <c r="FF20" s="182">
        <f>'Copia Provisional'!BD19</f>
        <v>0</v>
      </c>
      <c r="FG20" s="170" t="str">
        <f t="shared" si="125"/>
        <v>P</v>
      </c>
      <c r="FH20" s="182">
        <f t="shared" si="126"/>
        <v>0</v>
      </c>
      <c r="FI20" s="258">
        <f>'Copia Provisional'!BE19</f>
        <v>0</v>
      </c>
      <c r="FJ20" s="170" t="str">
        <f t="shared" si="127"/>
        <v>P</v>
      </c>
      <c r="FK20" s="179">
        <f t="shared" si="6"/>
        <v>0</v>
      </c>
      <c r="FL20" s="179">
        <f>'Copia Provisional'!BF19</f>
        <v>0</v>
      </c>
      <c r="FM20" s="170" t="str">
        <f t="shared" si="128"/>
        <v>P</v>
      </c>
      <c r="FN20" s="179">
        <f t="shared" si="7"/>
        <v>0</v>
      </c>
      <c r="FO20" s="262">
        <f>'Copia Provisional'!BG19</f>
        <v>0</v>
      </c>
      <c r="FP20" s="170" t="str">
        <f t="shared" si="129"/>
        <v>P</v>
      </c>
      <c r="FQ20" s="179">
        <f t="shared" si="8"/>
        <v>0</v>
      </c>
      <c r="FR20" s="179">
        <f>'Copia Provisional'!BH19</f>
        <v>0</v>
      </c>
      <c r="FS20" s="170" t="str">
        <f t="shared" si="130"/>
        <v>P</v>
      </c>
      <c r="FT20" s="179">
        <f t="shared" si="9"/>
        <v>0</v>
      </c>
      <c r="FU20" s="262">
        <f>'Copia Provisional'!BI19</f>
        <v>0</v>
      </c>
      <c r="FV20" s="170" t="str">
        <f t="shared" si="131"/>
        <v>P</v>
      </c>
      <c r="FW20" s="179">
        <f t="shared" si="10"/>
        <v>0</v>
      </c>
      <c r="FX20" s="182">
        <f>'Copia Provisional'!BJ19</f>
        <v>0</v>
      </c>
      <c r="FY20" s="170" t="str">
        <f t="shared" si="132"/>
        <v>P</v>
      </c>
      <c r="FZ20" s="179">
        <f t="shared" si="11"/>
        <v>0</v>
      </c>
      <c r="GA20" s="258">
        <f>'Copia Provisional'!BK19</f>
        <v>0</v>
      </c>
      <c r="GB20" s="170" t="str">
        <f t="shared" si="133"/>
        <v>P</v>
      </c>
      <c r="GC20" s="179">
        <f t="shared" si="12"/>
        <v>0</v>
      </c>
      <c r="GD20" s="179">
        <f>'Copia Provisional'!BL19</f>
        <v>0</v>
      </c>
      <c r="GE20" s="170" t="str">
        <f t="shared" si="134"/>
        <v>P</v>
      </c>
      <c r="GF20" s="179">
        <f t="shared" si="13"/>
        <v>0</v>
      </c>
      <c r="GG20" s="262">
        <f>'Copia Provisional'!BM19</f>
        <v>0</v>
      </c>
      <c r="GH20" s="170" t="str">
        <f t="shared" si="135"/>
        <v>P</v>
      </c>
      <c r="GI20" s="179">
        <f t="shared" si="14"/>
        <v>0</v>
      </c>
      <c r="GJ20" s="179">
        <f>'Copia Provisional'!BN19</f>
        <v>0</v>
      </c>
      <c r="GK20" s="170" t="str">
        <f t="shared" si="136"/>
        <v>P</v>
      </c>
      <c r="GL20" s="179">
        <f t="shared" si="15"/>
        <v>0</v>
      </c>
      <c r="GM20" s="262">
        <f>'Copia Provisional'!BO19</f>
        <v>0</v>
      </c>
      <c r="GN20" s="170" t="str">
        <f t="shared" si="137"/>
        <v>P</v>
      </c>
      <c r="GO20" s="179">
        <f t="shared" si="16"/>
        <v>0</v>
      </c>
      <c r="GP20" s="182">
        <f>'Copia Provisional'!BP19</f>
        <v>0</v>
      </c>
      <c r="GQ20" s="170" t="str">
        <f t="shared" si="138"/>
        <v>P</v>
      </c>
      <c r="GR20" s="179">
        <f t="shared" si="17"/>
        <v>0</v>
      </c>
      <c r="GS20" s="182">
        <f>'Copia Provisional'!BQ19</f>
        <v>0</v>
      </c>
      <c r="GT20" s="170" t="str">
        <f t="shared" si="139"/>
        <v>P</v>
      </c>
      <c r="GU20" s="179">
        <f t="shared" si="18"/>
        <v>0</v>
      </c>
      <c r="GV20" s="258">
        <f>'Copia Provisional'!BR19</f>
        <v>0</v>
      </c>
      <c r="GW20" s="170" t="str">
        <f t="shared" si="140"/>
        <v>P</v>
      </c>
      <c r="GX20" s="179">
        <f t="shared" si="19"/>
        <v>0</v>
      </c>
      <c r="GY20" s="179">
        <f>'Copia Provisional'!BS19</f>
        <v>0</v>
      </c>
      <c r="GZ20" s="170" t="str">
        <f t="shared" si="141"/>
        <v>P</v>
      </c>
      <c r="HA20" s="179">
        <f t="shared" si="20"/>
        <v>0</v>
      </c>
      <c r="HB20" s="262">
        <f>'Copia Provisional'!BT19</f>
        <v>0</v>
      </c>
      <c r="HC20" s="170" t="str">
        <f t="shared" si="142"/>
        <v>P</v>
      </c>
      <c r="HD20" s="179">
        <f t="shared" si="21"/>
        <v>0</v>
      </c>
      <c r="HE20" s="179">
        <f>'Copia Provisional'!BU19</f>
        <v>0</v>
      </c>
      <c r="HF20" s="170" t="str">
        <f t="shared" si="143"/>
        <v>P</v>
      </c>
      <c r="HG20" s="179">
        <f t="shared" si="22"/>
        <v>0</v>
      </c>
      <c r="HH20" s="262">
        <f>'Copia Provisional'!BV19</f>
        <v>0</v>
      </c>
      <c r="HI20" s="170" t="str">
        <f t="shared" si="144"/>
        <v>P</v>
      </c>
      <c r="HJ20" s="179">
        <f t="shared" si="23"/>
        <v>0</v>
      </c>
      <c r="HK20" s="178">
        <f t="shared" si="24"/>
        <v>0</v>
      </c>
    </row>
    <row r="21" spans="1:219">
      <c r="A21" s="177">
        <f>Participantes!B20</f>
        <v>19</v>
      </c>
      <c r="B21" s="178" t="str">
        <f>IF(Participantes!C20="","",Participantes!C20)</f>
        <v/>
      </c>
      <c r="C21" s="181">
        <f>'Copia Provisional'!C20</f>
        <v>0</v>
      </c>
      <c r="D21" s="170" t="str">
        <f t="shared" si="25"/>
        <v>P</v>
      </c>
      <c r="E21" s="179">
        <f t="shared" si="145"/>
        <v>0</v>
      </c>
      <c r="F21" s="182">
        <f>'Copia Provisional'!D20</f>
        <v>0</v>
      </c>
      <c r="G21" s="170" t="str">
        <f t="shared" si="27"/>
        <v>P</v>
      </c>
      <c r="H21" s="179">
        <f t="shared" si="146"/>
        <v>0</v>
      </c>
      <c r="I21" s="181">
        <f>'Copia Provisional'!E20</f>
        <v>0</v>
      </c>
      <c r="J21" s="170" t="str">
        <f t="shared" si="29"/>
        <v>P</v>
      </c>
      <c r="K21" s="179">
        <f t="shared" si="147"/>
        <v>0</v>
      </c>
      <c r="L21" s="182">
        <f>'Copia Provisional'!F20</f>
        <v>0</v>
      </c>
      <c r="M21" s="170" t="str">
        <f t="shared" si="31"/>
        <v>P</v>
      </c>
      <c r="N21" s="179">
        <f t="shared" si="148"/>
        <v>0</v>
      </c>
      <c r="O21" s="181">
        <f>'Copia Provisional'!G20</f>
        <v>0</v>
      </c>
      <c r="P21" s="170" t="str">
        <f t="shared" si="33"/>
        <v>P</v>
      </c>
      <c r="Q21" s="179">
        <f t="shared" si="149"/>
        <v>0</v>
      </c>
      <c r="R21" s="182">
        <f>'Copia Provisional'!H20</f>
        <v>0</v>
      </c>
      <c r="S21" s="170" t="str">
        <f t="shared" si="35"/>
        <v>P</v>
      </c>
      <c r="T21" s="179">
        <f t="shared" si="150"/>
        <v>0</v>
      </c>
      <c r="U21" s="181">
        <f>'Copia Provisional'!I20</f>
        <v>0</v>
      </c>
      <c r="V21" s="170" t="str">
        <f t="shared" si="37"/>
        <v>P</v>
      </c>
      <c r="W21" s="179">
        <f t="shared" si="151"/>
        <v>0</v>
      </c>
      <c r="X21" s="182">
        <f>'Copia Provisional'!J20</f>
        <v>0</v>
      </c>
      <c r="Y21" s="170" t="str">
        <f t="shared" si="39"/>
        <v>P</v>
      </c>
      <c r="Z21" s="179">
        <f t="shared" si="152"/>
        <v>0</v>
      </c>
      <c r="AA21" s="181">
        <f>'Copia Provisional'!K20</f>
        <v>0</v>
      </c>
      <c r="AB21" s="170" t="str">
        <f t="shared" si="41"/>
        <v>P</v>
      </c>
      <c r="AC21" s="179">
        <f t="shared" si="153"/>
        <v>0</v>
      </c>
      <c r="AD21" s="182">
        <f>'Copia Provisional'!L20</f>
        <v>0</v>
      </c>
      <c r="AE21" s="170" t="str">
        <f t="shared" si="43"/>
        <v>P</v>
      </c>
      <c r="AF21" s="179">
        <f t="shared" si="154"/>
        <v>0</v>
      </c>
      <c r="AG21" s="181">
        <f>'Copia Provisional'!M20</f>
        <v>0</v>
      </c>
      <c r="AH21" s="170" t="str">
        <f t="shared" si="45"/>
        <v>P</v>
      </c>
      <c r="AI21" s="179">
        <f t="shared" si="155"/>
        <v>0</v>
      </c>
      <c r="AJ21" s="182">
        <f>'Copia Provisional'!N20</f>
        <v>0</v>
      </c>
      <c r="AK21" s="170" t="str">
        <f t="shared" si="47"/>
        <v>P</v>
      </c>
      <c r="AL21" s="179">
        <f t="shared" si="156"/>
        <v>0</v>
      </c>
      <c r="AM21" s="181">
        <f>'Copia Provisional'!O20</f>
        <v>0</v>
      </c>
      <c r="AN21" s="170" t="str">
        <f t="shared" si="49"/>
        <v>P</v>
      </c>
      <c r="AO21" s="179">
        <f t="shared" si="157"/>
        <v>0</v>
      </c>
      <c r="AP21" s="182">
        <f>'Copia Provisional'!P20</f>
        <v>0</v>
      </c>
      <c r="AQ21" s="170" t="str">
        <f t="shared" si="51"/>
        <v>P</v>
      </c>
      <c r="AR21" s="179">
        <f t="shared" si="158"/>
        <v>0</v>
      </c>
      <c r="AS21" s="181">
        <f>'Copia Provisional'!Q20</f>
        <v>0</v>
      </c>
      <c r="AT21" s="170" t="str">
        <f t="shared" si="53"/>
        <v>P</v>
      </c>
      <c r="AU21" s="179">
        <f t="shared" si="159"/>
        <v>0</v>
      </c>
      <c r="AV21" s="182">
        <f>'Copia Provisional'!R20</f>
        <v>0</v>
      </c>
      <c r="AW21" s="170" t="str">
        <f t="shared" si="55"/>
        <v>P</v>
      </c>
      <c r="AX21" s="179">
        <f t="shared" si="160"/>
        <v>0</v>
      </c>
      <c r="AY21" s="181">
        <f>'Copia Provisional'!S20</f>
        <v>0</v>
      </c>
      <c r="AZ21" s="170" t="str">
        <f t="shared" si="57"/>
        <v>P</v>
      </c>
      <c r="BA21" s="179">
        <f t="shared" si="161"/>
        <v>0</v>
      </c>
      <c r="BB21" s="182">
        <f>'Copia Provisional'!T20</f>
        <v>0</v>
      </c>
      <c r="BC21" s="170" t="str">
        <f t="shared" si="59"/>
        <v>P</v>
      </c>
      <c r="BD21" s="179">
        <f t="shared" si="162"/>
        <v>0</v>
      </c>
      <c r="BE21" s="181">
        <f>'Copia Provisional'!U20</f>
        <v>0</v>
      </c>
      <c r="BF21" s="170" t="str">
        <f t="shared" si="61"/>
        <v>P</v>
      </c>
      <c r="BG21" s="179">
        <f t="shared" si="163"/>
        <v>0</v>
      </c>
      <c r="BH21" s="182">
        <f>'Copia Provisional'!V20</f>
        <v>0</v>
      </c>
      <c r="BI21" s="170" t="str">
        <f t="shared" si="63"/>
        <v>P</v>
      </c>
      <c r="BJ21" s="179">
        <f t="shared" si="164"/>
        <v>0</v>
      </c>
      <c r="BK21" s="181">
        <f>'Copia Provisional'!W20</f>
        <v>0</v>
      </c>
      <c r="BL21" s="170" t="str">
        <f t="shared" si="65"/>
        <v>P</v>
      </c>
      <c r="BM21" s="179">
        <f t="shared" si="165"/>
        <v>0</v>
      </c>
      <c r="BN21" s="182">
        <f>'Copia Provisional'!X20</f>
        <v>0</v>
      </c>
      <c r="BO21" s="170" t="str">
        <f t="shared" si="67"/>
        <v>P</v>
      </c>
      <c r="BP21" s="179">
        <f t="shared" si="166"/>
        <v>0</v>
      </c>
      <c r="BQ21" s="181">
        <f>'Copia Provisional'!Y20</f>
        <v>0</v>
      </c>
      <c r="BR21" s="170" t="str">
        <f t="shared" si="69"/>
        <v>P</v>
      </c>
      <c r="BS21" s="179">
        <f t="shared" si="167"/>
        <v>0</v>
      </c>
      <c r="BT21" s="182">
        <f>'Copia Provisional'!Z20</f>
        <v>0</v>
      </c>
      <c r="BU21" s="170" t="str">
        <f t="shared" si="71"/>
        <v>P</v>
      </c>
      <c r="BV21" s="179">
        <f t="shared" si="168"/>
        <v>0</v>
      </c>
      <c r="BW21" s="181">
        <f>'Copia Provisional'!AA20</f>
        <v>0</v>
      </c>
      <c r="BX21" s="170" t="str">
        <f t="shared" si="73"/>
        <v>P</v>
      </c>
      <c r="BY21" s="179">
        <f t="shared" si="169"/>
        <v>0</v>
      </c>
      <c r="BZ21" s="182">
        <f>'Copia Provisional'!AB20</f>
        <v>0</v>
      </c>
      <c r="CA21" s="170" t="str">
        <f t="shared" si="75"/>
        <v>P</v>
      </c>
      <c r="CB21" s="179">
        <f t="shared" si="170"/>
        <v>0</v>
      </c>
      <c r="CC21" s="181">
        <f>'Copia Provisional'!AC20</f>
        <v>0</v>
      </c>
      <c r="CD21" s="170" t="str">
        <f t="shared" si="77"/>
        <v>P</v>
      </c>
      <c r="CE21" s="179">
        <f t="shared" si="171"/>
        <v>0</v>
      </c>
      <c r="CF21" s="182">
        <f>'Copia Provisional'!AD20</f>
        <v>0</v>
      </c>
      <c r="CG21" s="170" t="str">
        <f t="shared" si="79"/>
        <v>P</v>
      </c>
      <c r="CH21" s="179">
        <f t="shared" si="172"/>
        <v>0</v>
      </c>
      <c r="CI21" s="181">
        <f>'Copia Provisional'!AE20</f>
        <v>0</v>
      </c>
      <c r="CJ21" s="170" t="str">
        <f t="shared" si="81"/>
        <v>P</v>
      </c>
      <c r="CK21" s="179">
        <f t="shared" si="173"/>
        <v>0</v>
      </c>
      <c r="CL21" s="182">
        <f>'Copia Provisional'!AF20</f>
        <v>0</v>
      </c>
      <c r="CM21" s="170" t="str">
        <f t="shared" si="83"/>
        <v>P</v>
      </c>
      <c r="CN21" s="179">
        <f t="shared" si="174"/>
        <v>0</v>
      </c>
      <c r="CO21" s="181">
        <f>'Copia Provisional'!AG20</f>
        <v>0</v>
      </c>
      <c r="CP21" s="170" t="str">
        <f t="shared" si="85"/>
        <v>P</v>
      </c>
      <c r="CQ21" s="179">
        <f t="shared" si="175"/>
        <v>0</v>
      </c>
      <c r="CR21" s="182">
        <f>'Copia Provisional'!AH20</f>
        <v>0</v>
      </c>
      <c r="CS21" s="170" t="str">
        <f t="shared" si="87"/>
        <v>P</v>
      </c>
      <c r="CT21" s="179">
        <f t="shared" si="176"/>
        <v>0</v>
      </c>
      <c r="CU21" s="181">
        <f>'Copia Provisional'!AI20</f>
        <v>0</v>
      </c>
      <c r="CV21" s="170" t="str">
        <f t="shared" si="89"/>
        <v>P</v>
      </c>
      <c r="CW21" s="179">
        <f t="shared" si="177"/>
        <v>0</v>
      </c>
      <c r="CX21" s="182">
        <f>'Copia Provisional'!AJ20</f>
        <v>0</v>
      </c>
      <c r="CY21" s="170" t="str">
        <f t="shared" si="91"/>
        <v>P</v>
      </c>
      <c r="CZ21" s="179">
        <f t="shared" si="178"/>
        <v>0</v>
      </c>
      <c r="DA21" s="181">
        <f>'Copia Provisional'!AK20</f>
        <v>0</v>
      </c>
      <c r="DB21" s="170" t="str">
        <f t="shared" si="93"/>
        <v>P</v>
      </c>
      <c r="DC21" s="179">
        <f t="shared" si="179"/>
        <v>0</v>
      </c>
      <c r="DD21" s="182">
        <f>'Copia Provisional'!AL20</f>
        <v>0</v>
      </c>
      <c r="DE21" s="170" t="str">
        <f t="shared" si="95"/>
        <v>P</v>
      </c>
      <c r="DF21" s="179">
        <f t="shared" si="180"/>
        <v>0</v>
      </c>
      <c r="DG21" s="181">
        <f>'Copia Provisional'!AM20</f>
        <v>0</v>
      </c>
      <c r="DH21" s="170" t="str">
        <f t="shared" si="97"/>
        <v>P</v>
      </c>
      <c r="DI21" s="179">
        <f t="shared" si="181"/>
        <v>0</v>
      </c>
      <c r="DJ21" s="182">
        <f>'Copia Provisional'!AN20</f>
        <v>0</v>
      </c>
      <c r="DK21" s="170" t="str">
        <f t="shared" si="99"/>
        <v>P</v>
      </c>
      <c r="DL21" s="179">
        <f t="shared" si="182"/>
        <v>0</v>
      </c>
      <c r="DM21" s="181">
        <f>'Copia Provisional'!AO20</f>
        <v>0</v>
      </c>
      <c r="DN21" s="170" t="str">
        <f t="shared" si="101"/>
        <v>P</v>
      </c>
      <c r="DO21" s="179">
        <f t="shared" si="183"/>
        <v>0</v>
      </c>
      <c r="DP21" s="182">
        <f>'Copia Provisional'!AP20</f>
        <v>0</v>
      </c>
      <c r="DQ21" s="170" t="str">
        <f t="shared" si="103"/>
        <v>P</v>
      </c>
      <c r="DR21" s="179">
        <f t="shared" si="184"/>
        <v>0</v>
      </c>
      <c r="DS21" s="181">
        <f>'Copia Provisional'!AQ20</f>
        <v>0</v>
      </c>
      <c r="DT21" s="170" t="str">
        <f t="shared" si="105"/>
        <v>P</v>
      </c>
      <c r="DU21" s="179">
        <f t="shared" si="185"/>
        <v>0</v>
      </c>
      <c r="DV21" s="182">
        <f>'Copia Provisional'!AR20</f>
        <v>0</v>
      </c>
      <c r="DW21" s="170" t="str">
        <f t="shared" si="107"/>
        <v>P</v>
      </c>
      <c r="DX21" s="179">
        <f t="shared" si="186"/>
        <v>0</v>
      </c>
      <c r="DY21" s="181">
        <f>'Copia Provisional'!AS20</f>
        <v>0</v>
      </c>
      <c r="DZ21" s="170" t="str">
        <f t="shared" si="109"/>
        <v>P</v>
      </c>
      <c r="EA21" s="179">
        <f t="shared" si="187"/>
        <v>0</v>
      </c>
      <c r="EB21" s="182">
        <f>'Copia Provisional'!AT20</f>
        <v>0</v>
      </c>
      <c r="EC21" s="170" t="str">
        <f t="shared" si="111"/>
        <v>P</v>
      </c>
      <c r="ED21" s="179">
        <f t="shared" si="188"/>
        <v>0</v>
      </c>
      <c r="EE21" s="181">
        <f>'Copia Provisional'!AU20</f>
        <v>0</v>
      </c>
      <c r="EF21" s="170" t="str">
        <f t="shared" si="113"/>
        <v>P</v>
      </c>
      <c r="EG21" s="179">
        <f t="shared" si="189"/>
        <v>0</v>
      </c>
      <c r="EH21" s="182">
        <f>'Copia Provisional'!AV20</f>
        <v>0</v>
      </c>
      <c r="EI21" s="170" t="str">
        <f t="shared" si="115"/>
        <v>P</v>
      </c>
      <c r="EJ21" s="180">
        <f t="shared" si="190"/>
        <v>0</v>
      </c>
      <c r="EK21" s="181">
        <f>'Copia Provisional'!AW20</f>
        <v>0</v>
      </c>
      <c r="EL21" s="170" t="str">
        <f t="shared" si="117"/>
        <v>P</v>
      </c>
      <c r="EM21" s="179">
        <f t="shared" si="191"/>
        <v>0</v>
      </c>
      <c r="EN21" s="182">
        <f>'Copia Provisional'!AX20</f>
        <v>0</v>
      </c>
      <c r="EO21" s="170" t="str">
        <f t="shared" si="119"/>
        <v>P</v>
      </c>
      <c r="EP21" s="179">
        <f t="shared" si="192"/>
        <v>0</v>
      </c>
      <c r="EQ21" s="258">
        <f>'Copia Provisional'!AY20</f>
        <v>0</v>
      </c>
      <c r="ER21" s="170" t="str">
        <f t="shared" si="120"/>
        <v>P</v>
      </c>
      <c r="ES21" s="179">
        <f t="shared" si="1"/>
        <v>0</v>
      </c>
      <c r="ET21" s="179">
        <f>'Copia Provisional'!AZ20</f>
        <v>0</v>
      </c>
      <c r="EU21" s="170" t="str">
        <f t="shared" si="121"/>
        <v>P</v>
      </c>
      <c r="EV21" s="179">
        <f t="shared" si="2"/>
        <v>0</v>
      </c>
      <c r="EW21" s="262">
        <f>'Copia Provisional'!BA20</f>
        <v>0</v>
      </c>
      <c r="EX21" s="170" t="str">
        <f t="shared" si="122"/>
        <v>P</v>
      </c>
      <c r="EY21" s="179">
        <f t="shared" si="3"/>
        <v>0</v>
      </c>
      <c r="EZ21" s="179">
        <f>'Copia Provisional'!BB20</f>
        <v>0</v>
      </c>
      <c r="FA21" s="170" t="str">
        <f t="shared" si="123"/>
        <v>P</v>
      </c>
      <c r="FB21" s="179">
        <f t="shared" si="4"/>
        <v>0</v>
      </c>
      <c r="FC21" s="262">
        <f>'Copia Provisional'!BC20</f>
        <v>0</v>
      </c>
      <c r="FD21" s="170" t="str">
        <f t="shared" si="124"/>
        <v>P</v>
      </c>
      <c r="FE21" s="179">
        <f t="shared" si="5"/>
        <v>0</v>
      </c>
      <c r="FF21" s="182">
        <f>'Copia Provisional'!BD20</f>
        <v>0</v>
      </c>
      <c r="FG21" s="170" t="str">
        <f t="shared" si="125"/>
        <v>P</v>
      </c>
      <c r="FH21" s="182">
        <f t="shared" si="126"/>
        <v>0</v>
      </c>
      <c r="FI21" s="258">
        <f>'Copia Provisional'!BE20</f>
        <v>0</v>
      </c>
      <c r="FJ21" s="170" t="str">
        <f t="shared" si="127"/>
        <v>P</v>
      </c>
      <c r="FK21" s="179">
        <f t="shared" si="6"/>
        <v>0</v>
      </c>
      <c r="FL21" s="179">
        <f>'Copia Provisional'!BF20</f>
        <v>0</v>
      </c>
      <c r="FM21" s="170" t="str">
        <f t="shared" si="128"/>
        <v>P</v>
      </c>
      <c r="FN21" s="179">
        <f t="shared" si="7"/>
        <v>0</v>
      </c>
      <c r="FO21" s="262">
        <f>'Copia Provisional'!BG20</f>
        <v>0</v>
      </c>
      <c r="FP21" s="170" t="str">
        <f t="shared" si="129"/>
        <v>P</v>
      </c>
      <c r="FQ21" s="179">
        <f t="shared" si="8"/>
        <v>0</v>
      </c>
      <c r="FR21" s="179">
        <f>'Copia Provisional'!BH20</f>
        <v>0</v>
      </c>
      <c r="FS21" s="170" t="str">
        <f t="shared" si="130"/>
        <v>P</v>
      </c>
      <c r="FT21" s="179">
        <f t="shared" si="9"/>
        <v>0</v>
      </c>
      <c r="FU21" s="262">
        <f>'Copia Provisional'!BI20</f>
        <v>0</v>
      </c>
      <c r="FV21" s="170" t="str">
        <f t="shared" si="131"/>
        <v>P</v>
      </c>
      <c r="FW21" s="179">
        <f t="shared" si="10"/>
        <v>0</v>
      </c>
      <c r="FX21" s="182">
        <f>'Copia Provisional'!BJ20</f>
        <v>0</v>
      </c>
      <c r="FY21" s="170" t="str">
        <f t="shared" si="132"/>
        <v>P</v>
      </c>
      <c r="FZ21" s="179">
        <f t="shared" si="11"/>
        <v>0</v>
      </c>
      <c r="GA21" s="258">
        <f>'Copia Provisional'!BK20</f>
        <v>0</v>
      </c>
      <c r="GB21" s="170" t="str">
        <f t="shared" si="133"/>
        <v>P</v>
      </c>
      <c r="GC21" s="179">
        <f t="shared" si="12"/>
        <v>0</v>
      </c>
      <c r="GD21" s="179">
        <f>'Copia Provisional'!BL20</f>
        <v>0</v>
      </c>
      <c r="GE21" s="170" t="str">
        <f t="shared" si="134"/>
        <v>P</v>
      </c>
      <c r="GF21" s="179">
        <f t="shared" si="13"/>
        <v>0</v>
      </c>
      <c r="GG21" s="262">
        <f>'Copia Provisional'!BM20</f>
        <v>0</v>
      </c>
      <c r="GH21" s="170" t="str">
        <f t="shared" si="135"/>
        <v>P</v>
      </c>
      <c r="GI21" s="179">
        <f t="shared" si="14"/>
        <v>0</v>
      </c>
      <c r="GJ21" s="179">
        <f>'Copia Provisional'!BN20</f>
        <v>0</v>
      </c>
      <c r="GK21" s="170" t="str">
        <f t="shared" si="136"/>
        <v>P</v>
      </c>
      <c r="GL21" s="179">
        <f t="shared" si="15"/>
        <v>0</v>
      </c>
      <c r="GM21" s="262">
        <f>'Copia Provisional'!BO20</f>
        <v>0</v>
      </c>
      <c r="GN21" s="170" t="str">
        <f t="shared" si="137"/>
        <v>P</v>
      </c>
      <c r="GO21" s="179">
        <f t="shared" si="16"/>
        <v>0</v>
      </c>
      <c r="GP21" s="182">
        <f>'Copia Provisional'!BP20</f>
        <v>0</v>
      </c>
      <c r="GQ21" s="170" t="str">
        <f t="shared" si="138"/>
        <v>P</v>
      </c>
      <c r="GR21" s="179">
        <f t="shared" si="17"/>
        <v>0</v>
      </c>
      <c r="GS21" s="182">
        <f>'Copia Provisional'!BQ20</f>
        <v>0</v>
      </c>
      <c r="GT21" s="170" t="str">
        <f t="shared" si="139"/>
        <v>P</v>
      </c>
      <c r="GU21" s="179">
        <f t="shared" si="18"/>
        <v>0</v>
      </c>
      <c r="GV21" s="258">
        <f>'Copia Provisional'!BR20</f>
        <v>0</v>
      </c>
      <c r="GW21" s="170" t="str">
        <f t="shared" si="140"/>
        <v>P</v>
      </c>
      <c r="GX21" s="179">
        <f t="shared" si="19"/>
        <v>0</v>
      </c>
      <c r="GY21" s="179">
        <f>'Copia Provisional'!BS20</f>
        <v>0</v>
      </c>
      <c r="GZ21" s="170" t="str">
        <f t="shared" si="141"/>
        <v>P</v>
      </c>
      <c r="HA21" s="179">
        <f t="shared" si="20"/>
        <v>0</v>
      </c>
      <c r="HB21" s="262">
        <f>'Copia Provisional'!BT20</f>
        <v>0</v>
      </c>
      <c r="HC21" s="170" t="str">
        <f t="shared" si="142"/>
        <v>P</v>
      </c>
      <c r="HD21" s="179">
        <f t="shared" si="21"/>
        <v>0</v>
      </c>
      <c r="HE21" s="179">
        <f>'Copia Provisional'!BU20</f>
        <v>0</v>
      </c>
      <c r="HF21" s="170" t="str">
        <f t="shared" si="143"/>
        <v>P</v>
      </c>
      <c r="HG21" s="179">
        <f t="shared" si="22"/>
        <v>0</v>
      </c>
      <c r="HH21" s="262">
        <f>'Copia Provisional'!BV20</f>
        <v>0</v>
      </c>
      <c r="HI21" s="170" t="str">
        <f t="shared" si="144"/>
        <v>P</v>
      </c>
      <c r="HJ21" s="179">
        <f t="shared" si="23"/>
        <v>0</v>
      </c>
      <c r="HK21" s="178">
        <f t="shared" si="24"/>
        <v>0</v>
      </c>
    </row>
    <row r="22" spans="1:219">
      <c r="A22" s="177">
        <f>Participantes!B21</f>
        <v>20</v>
      </c>
      <c r="B22" s="178" t="str">
        <f>IF(Participantes!C21="","",Participantes!C21)</f>
        <v/>
      </c>
      <c r="C22" s="181">
        <f>'Copia Provisional'!C21</f>
        <v>0</v>
      </c>
      <c r="D22" s="170" t="str">
        <f t="shared" si="25"/>
        <v>P</v>
      </c>
      <c r="E22" s="179">
        <f t="shared" si="145"/>
        <v>0</v>
      </c>
      <c r="F22" s="182">
        <f>'Copia Provisional'!D21</f>
        <v>0</v>
      </c>
      <c r="G22" s="170" t="str">
        <f t="shared" si="27"/>
        <v>P</v>
      </c>
      <c r="H22" s="179">
        <f t="shared" si="146"/>
        <v>0</v>
      </c>
      <c r="I22" s="181">
        <f>'Copia Provisional'!E21</f>
        <v>0</v>
      </c>
      <c r="J22" s="170" t="str">
        <f t="shared" si="29"/>
        <v>P</v>
      </c>
      <c r="K22" s="179">
        <f t="shared" si="147"/>
        <v>0</v>
      </c>
      <c r="L22" s="182">
        <f>'Copia Provisional'!F21</f>
        <v>0</v>
      </c>
      <c r="M22" s="170" t="str">
        <f t="shared" si="31"/>
        <v>P</v>
      </c>
      <c r="N22" s="179">
        <f t="shared" si="148"/>
        <v>0</v>
      </c>
      <c r="O22" s="181">
        <f>'Copia Provisional'!G21</f>
        <v>0</v>
      </c>
      <c r="P22" s="170" t="str">
        <f t="shared" si="33"/>
        <v>P</v>
      </c>
      <c r="Q22" s="179">
        <f t="shared" si="149"/>
        <v>0</v>
      </c>
      <c r="R22" s="182">
        <f>'Copia Provisional'!H21</f>
        <v>0</v>
      </c>
      <c r="S22" s="170" t="str">
        <f t="shared" si="35"/>
        <v>P</v>
      </c>
      <c r="T22" s="179">
        <f t="shared" si="150"/>
        <v>0</v>
      </c>
      <c r="U22" s="181">
        <f>'Copia Provisional'!I21</f>
        <v>0</v>
      </c>
      <c r="V22" s="170" t="str">
        <f t="shared" si="37"/>
        <v>P</v>
      </c>
      <c r="W22" s="179">
        <f t="shared" si="151"/>
        <v>0</v>
      </c>
      <c r="X22" s="182">
        <f>'Copia Provisional'!J21</f>
        <v>0</v>
      </c>
      <c r="Y22" s="170" t="str">
        <f t="shared" si="39"/>
        <v>P</v>
      </c>
      <c r="Z22" s="179">
        <f t="shared" si="152"/>
        <v>0</v>
      </c>
      <c r="AA22" s="181">
        <f>'Copia Provisional'!K21</f>
        <v>0</v>
      </c>
      <c r="AB22" s="170" t="str">
        <f t="shared" si="41"/>
        <v>P</v>
      </c>
      <c r="AC22" s="179">
        <f t="shared" si="153"/>
        <v>0</v>
      </c>
      <c r="AD22" s="182">
        <f>'Copia Provisional'!L21</f>
        <v>0</v>
      </c>
      <c r="AE22" s="170" t="str">
        <f t="shared" si="43"/>
        <v>P</v>
      </c>
      <c r="AF22" s="179">
        <f t="shared" si="154"/>
        <v>0</v>
      </c>
      <c r="AG22" s="181">
        <f>'Copia Provisional'!M21</f>
        <v>0</v>
      </c>
      <c r="AH22" s="170" t="str">
        <f t="shared" si="45"/>
        <v>P</v>
      </c>
      <c r="AI22" s="179">
        <f t="shared" si="155"/>
        <v>0</v>
      </c>
      <c r="AJ22" s="182">
        <f>'Copia Provisional'!N21</f>
        <v>0</v>
      </c>
      <c r="AK22" s="170" t="str">
        <f t="shared" si="47"/>
        <v>P</v>
      </c>
      <c r="AL22" s="179">
        <f t="shared" si="156"/>
        <v>0</v>
      </c>
      <c r="AM22" s="181">
        <f>'Copia Provisional'!O21</f>
        <v>0</v>
      </c>
      <c r="AN22" s="170" t="str">
        <f t="shared" si="49"/>
        <v>P</v>
      </c>
      <c r="AO22" s="179">
        <f t="shared" si="157"/>
        <v>0</v>
      </c>
      <c r="AP22" s="182">
        <f>'Copia Provisional'!P21</f>
        <v>0</v>
      </c>
      <c r="AQ22" s="170" t="str">
        <f t="shared" si="51"/>
        <v>P</v>
      </c>
      <c r="AR22" s="179">
        <f t="shared" si="158"/>
        <v>0</v>
      </c>
      <c r="AS22" s="181">
        <f>'Copia Provisional'!Q21</f>
        <v>0</v>
      </c>
      <c r="AT22" s="170" t="str">
        <f t="shared" si="53"/>
        <v>P</v>
      </c>
      <c r="AU22" s="179">
        <f t="shared" si="159"/>
        <v>0</v>
      </c>
      <c r="AV22" s="182">
        <f>'Copia Provisional'!R21</f>
        <v>0</v>
      </c>
      <c r="AW22" s="170" t="str">
        <f t="shared" si="55"/>
        <v>P</v>
      </c>
      <c r="AX22" s="179">
        <f t="shared" si="160"/>
        <v>0</v>
      </c>
      <c r="AY22" s="181">
        <f>'Copia Provisional'!S21</f>
        <v>0</v>
      </c>
      <c r="AZ22" s="170" t="str">
        <f t="shared" si="57"/>
        <v>P</v>
      </c>
      <c r="BA22" s="179">
        <f t="shared" si="161"/>
        <v>0</v>
      </c>
      <c r="BB22" s="182">
        <f>'Copia Provisional'!T21</f>
        <v>0</v>
      </c>
      <c r="BC22" s="170" t="str">
        <f t="shared" si="59"/>
        <v>P</v>
      </c>
      <c r="BD22" s="179">
        <f t="shared" si="162"/>
        <v>0</v>
      </c>
      <c r="BE22" s="181">
        <f>'Copia Provisional'!U21</f>
        <v>0</v>
      </c>
      <c r="BF22" s="170" t="str">
        <f t="shared" si="61"/>
        <v>P</v>
      </c>
      <c r="BG22" s="179">
        <f t="shared" si="163"/>
        <v>0</v>
      </c>
      <c r="BH22" s="182">
        <f>'Copia Provisional'!V21</f>
        <v>0</v>
      </c>
      <c r="BI22" s="170" t="str">
        <f t="shared" si="63"/>
        <v>P</v>
      </c>
      <c r="BJ22" s="179">
        <f t="shared" si="164"/>
        <v>0</v>
      </c>
      <c r="BK22" s="181">
        <f>'Copia Provisional'!W21</f>
        <v>0</v>
      </c>
      <c r="BL22" s="170" t="str">
        <f t="shared" si="65"/>
        <v>P</v>
      </c>
      <c r="BM22" s="179">
        <f t="shared" si="165"/>
        <v>0</v>
      </c>
      <c r="BN22" s="182">
        <f>'Copia Provisional'!X21</f>
        <v>0</v>
      </c>
      <c r="BO22" s="170" t="str">
        <f t="shared" si="67"/>
        <v>P</v>
      </c>
      <c r="BP22" s="179">
        <f t="shared" si="166"/>
        <v>0</v>
      </c>
      <c r="BQ22" s="181">
        <f>'Copia Provisional'!Y21</f>
        <v>0</v>
      </c>
      <c r="BR22" s="170" t="str">
        <f t="shared" si="69"/>
        <v>P</v>
      </c>
      <c r="BS22" s="179">
        <f t="shared" si="167"/>
        <v>0</v>
      </c>
      <c r="BT22" s="182">
        <f>'Copia Provisional'!Z21</f>
        <v>0</v>
      </c>
      <c r="BU22" s="170" t="str">
        <f t="shared" si="71"/>
        <v>P</v>
      </c>
      <c r="BV22" s="179">
        <f t="shared" si="168"/>
        <v>0</v>
      </c>
      <c r="BW22" s="181">
        <f>'Copia Provisional'!AA21</f>
        <v>0</v>
      </c>
      <c r="BX22" s="170" t="str">
        <f t="shared" si="73"/>
        <v>P</v>
      </c>
      <c r="BY22" s="179">
        <f t="shared" si="169"/>
        <v>0</v>
      </c>
      <c r="BZ22" s="182">
        <f>'Copia Provisional'!AB21</f>
        <v>0</v>
      </c>
      <c r="CA22" s="170" t="str">
        <f t="shared" si="75"/>
        <v>P</v>
      </c>
      <c r="CB22" s="179">
        <f t="shared" si="170"/>
        <v>0</v>
      </c>
      <c r="CC22" s="181">
        <f>'Copia Provisional'!AC21</f>
        <v>0</v>
      </c>
      <c r="CD22" s="170" t="str">
        <f t="shared" si="77"/>
        <v>P</v>
      </c>
      <c r="CE22" s="179">
        <f t="shared" si="171"/>
        <v>0</v>
      </c>
      <c r="CF22" s="182">
        <f>'Copia Provisional'!AD21</f>
        <v>0</v>
      </c>
      <c r="CG22" s="170" t="str">
        <f t="shared" si="79"/>
        <v>P</v>
      </c>
      <c r="CH22" s="179">
        <f t="shared" si="172"/>
        <v>0</v>
      </c>
      <c r="CI22" s="181">
        <f>'Copia Provisional'!AE21</f>
        <v>0</v>
      </c>
      <c r="CJ22" s="170" t="str">
        <f t="shared" si="81"/>
        <v>P</v>
      </c>
      <c r="CK22" s="179">
        <f t="shared" si="173"/>
        <v>0</v>
      </c>
      <c r="CL22" s="182">
        <f>'Copia Provisional'!AF21</f>
        <v>0</v>
      </c>
      <c r="CM22" s="170" t="str">
        <f t="shared" si="83"/>
        <v>P</v>
      </c>
      <c r="CN22" s="179">
        <f t="shared" si="174"/>
        <v>0</v>
      </c>
      <c r="CO22" s="181">
        <f>'Copia Provisional'!AG21</f>
        <v>0</v>
      </c>
      <c r="CP22" s="170" t="str">
        <f t="shared" si="85"/>
        <v>P</v>
      </c>
      <c r="CQ22" s="179">
        <f t="shared" si="175"/>
        <v>0</v>
      </c>
      <c r="CR22" s="182">
        <f>'Copia Provisional'!AH21</f>
        <v>0</v>
      </c>
      <c r="CS22" s="170" t="str">
        <f t="shared" si="87"/>
        <v>P</v>
      </c>
      <c r="CT22" s="179">
        <f t="shared" si="176"/>
        <v>0</v>
      </c>
      <c r="CU22" s="181">
        <f>'Copia Provisional'!AI21</f>
        <v>0</v>
      </c>
      <c r="CV22" s="170" t="str">
        <f t="shared" si="89"/>
        <v>P</v>
      </c>
      <c r="CW22" s="179">
        <f t="shared" si="177"/>
        <v>0</v>
      </c>
      <c r="CX22" s="182">
        <f>'Copia Provisional'!AJ21</f>
        <v>0</v>
      </c>
      <c r="CY22" s="170" t="str">
        <f t="shared" si="91"/>
        <v>P</v>
      </c>
      <c r="CZ22" s="179">
        <f t="shared" si="178"/>
        <v>0</v>
      </c>
      <c r="DA22" s="181">
        <f>'Copia Provisional'!AK21</f>
        <v>0</v>
      </c>
      <c r="DB22" s="170" t="str">
        <f t="shared" si="93"/>
        <v>P</v>
      </c>
      <c r="DC22" s="179">
        <f t="shared" si="179"/>
        <v>0</v>
      </c>
      <c r="DD22" s="182">
        <f>'Copia Provisional'!AL21</f>
        <v>0</v>
      </c>
      <c r="DE22" s="170" t="str">
        <f t="shared" si="95"/>
        <v>P</v>
      </c>
      <c r="DF22" s="179">
        <f t="shared" si="180"/>
        <v>0</v>
      </c>
      <c r="DG22" s="181">
        <f>'Copia Provisional'!AM21</f>
        <v>0</v>
      </c>
      <c r="DH22" s="170" t="str">
        <f t="shared" si="97"/>
        <v>P</v>
      </c>
      <c r="DI22" s="179">
        <f t="shared" si="181"/>
        <v>0</v>
      </c>
      <c r="DJ22" s="182">
        <f>'Copia Provisional'!AN21</f>
        <v>0</v>
      </c>
      <c r="DK22" s="170" t="str">
        <f t="shared" si="99"/>
        <v>P</v>
      </c>
      <c r="DL22" s="179">
        <f t="shared" si="182"/>
        <v>0</v>
      </c>
      <c r="DM22" s="181">
        <f>'Copia Provisional'!AO21</f>
        <v>0</v>
      </c>
      <c r="DN22" s="170" t="str">
        <f t="shared" si="101"/>
        <v>P</v>
      </c>
      <c r="DO22" s="179">
        <f t="shared" si="183"/>
        <v>0</v>
      </c>
      <c r="DP22" s="182">
        <f>'Copia Provisional'!AP21</f>
        <v>0</v>
      </c>
      <c r="DQ22" s="170" t="str">
        <f t="shared" si="103"/>
        <v>P</v>
      </c>
      <c r="DR22" s="179">
        <f t="shared" si="184"/>
        <v>0</v>
      </c>
      <c r="DS22" s="181">
        <f>'Copia Provisional'!AQ21</f>
        <v>0</v>
      </c>
      <c r="DT22" s="170" t="str">
        <f t="shared" si="105"/>
        <v>P</v>
      </c>
      <c r="DU22" s="179">
        <f t="shared" si="185"/>
        <v>0</v>
      </c>
      <c r="DV22" s="182">
        <f>'Copia Provisional'!AR21</f>
        <v>0</v>
      </c>
      <c r="DW22" s="170" t="str">
        <f t="shared" si="107"/>
        <v>P</v>
      </c>
      <c r="DX22" s="179">
        <f t="shared" si="186"/>
        <v>0</v>
      </c>
      <c r="DY22" s="181">
        <f>'Copia Provisional'!AS21</f>
        <v>0</v>
      </c>
      <c r="DZ22" s="170" t="str">
        <f t="shared" si="109"/>
        <v>P</v>
      </c>
      <c r="EA22" s="179">
        <f t="shared" si="187"/>
        <v>0</v>
      </c>
      <c r="EB22" s="182">
        <f>'Copia Provisional'!AT21</f>
        <v>0</v>
      </c>
      <c r="EC22" s="170" t="str">
        <f t="shared" si="111"/>
        <v>P</v>
      </c>
      <c r="ED22" s="179">
        <f t="shared" si="188"/>
        <v>0</v>
      </c>
      <c r="EE22" s="181">
        <f>'Copia Provisional'!AU21</f>
        <v>0</v>
      </c>
      <c r="EF22" s="170" t="str">
        <f t="shared" si="113"/>
        <v>P</v>
      </c>
      <c r="EG22" s="179">
        <f t="shared" si="189"/>
        <v>0</v>
      </c>
      <c r="EH22" s="182">
        <f>'Copia Provisional'!AV21</f>
        <v>0</v>
      </c>
      <c r="EI22" s="170" t="str">
        <f t="shared" si="115"/>
        <v>P</v>
      </c>
      <c r="EJ22" s="180">
        <f t="shared" si="190"/>
        <v>0</v>
      </c>
      <c r="EK22" s="181">
        <f>'Copia Provisional'!AW21</f>
        <v>0</v>
      </c>
      <c r="EL22" s="170" t="str">
        <f t="shared" si="117"/>
        <v>P</v>
      </c>
      <c r="EM22" s="179">
        <f t="shared" si="191"/>
        <v>0</v>
      </c>
      <c r="EN22" s="182">
        <f>'Copia Provisional'!AX21</f>
        <v>0</v>
      </c>
      <c r="EO22" s="170" t="str">
        <f t="shared" si="119"/>
        <v>P</v>
      </c>
      <c r="EP22" s="179">
        <f t="shared" si="192"/>
        <v>0</v>
      </c>
      <c r="EQ22" s="258">
        <f>'Copia Provisional'!AY21</f>
        <v>0</v>
      </c>
      <c r="ER22" s="170" t="str">
        <f t="shared" si="120"/>
        <v>P</v>
      </c>
      <c r="ES22" s="179">
        <f t="shared" si="1"/>
        <v>0</v>
      </c>
      <c r="ET22" s="179">
        <f>'Copia Provisional'!AZ21</f>
        <v>0</v>
      </c>
      <c r="EU22" s="170" t="str">
        <f t="shared" si="121"/>
        <v>P</v>
      </c>
      <c r="EV22" s="179">
        <f t="shared" si="2"/>
        <v>0</v>
      </c>
      <c r="EW22" s="262">
        <f>'Copia Provisional'!BA21</f>
        <v>0</v>
      </c>
      <c r="EX22" s="170" t="str">
        <f t="shared" si="122"/>
        <v>P</v>
      </c>
      <c r="EY22" s="179">
        <f t="shared" si="3"/>
        <v>0</v>
      </c>
      <c r="EZ22" s="179">
        <f>'Copia Provisional'!BB21</f>
        <v>0</v>
      </c>
      <c r="FA22" s="170" t="str">
        <f t="shared" si="123"/>
        <v>P</v>
      </c>
      <c r="FB22" s="179">
        <f t="shared" si="4"/>
        <v>0</v>
      </c>
      <c r="FC22" s="262">
        <f>'Copia Provisional'!BC21</f>
        <v>0</v>
      </c>
      <c r="FD22" s="170" t="str">
        <f t="shared" si="124"/>
        <v>P</v>
      </c>
      <c r="FE22" s="179">
        <f t="shared" si="5"/>
        <v>0</v>
      </c>
      <c r="FF22" s="182">
        <f>'Copia Provisional'!BD21</f>
        <v>0</v>
      </c>
      <c r="FG22" s="170" t="str">
        <f t="shared" si="125"/>
        <v>P</v>
      </c>
      <c r="FH22" s="182">
        <f t="shared" si="126"/>
        <v>0</v>
      </c>
      <c r="FI22" s="258">
        <f>'Copia Provisional'!BE21</f>
        <v>0</v>
      </c>
      <c r="FJ22" s="170" t="str">
        <f t="shared" si="127"/>
        <v>P</v>
      </c>
      <c r="FK22" s="179">
        <f t="shared" si="6"/>
        <v>0</v>
      </c>
      <c r="FL22" s="179">
        <f>'Copia Provisional'!BF21</f>
        <v>0</v>
      </c>
      <c r="FM22" s="170" t="str">
        <f t="shared" si="128"/>
        <v>P</v>
      </c>
      <c r="FN22" s="179">
        <f t="shared" si="7"/>
        <v>0</v>
      </c>
      <c r="FO22" s="262">
        <f>'Copia Provisional'!BG21</f>
        <v>0</v>
      </c>
      <c r="FP22" s="170" t="str">
        <f t="shared" si="129"/>
        <v>P</v>
      </c>
      <c r="FQ22" s="179">
        <f t="shared" si="8"/>
        <v>0</v>
      </c>
      <c r="FR22" s="179">
        <f>'Copia Provisional'!BH21</f>
        <v>0</v>
      </c>
      <c r="FS22" s="170" t="str">
        <f t="shared" si="130"/>
        <v>P</v>
      </c>
      <c r="FT22" s="179">
        <f t="shared" si="9"/>
        <v>0</v>
      </c>
      <c r="FU22" s="262">
        <f>'Copia Provisional'!BI21</f>
        <v>0</v>
      </c>
      <c r="FV22" s="170" t="str">
        <f t="shared" si="131"/>
        <v>P</v>
      </c>
      <c r="FW22" s="179">
        <f t="shared" si="10"/>
        <v>0</v>
      </c>
      <c r="FX22" s="182">
        <f>'Copia Provisional'!BJ21</f>
        <v>0</v>
      </c>
      <c r="FY22" s="170" t="str">
        <f t="shared" si="132"/>
        <v>P</v>
      </c>
      <c r="FZ22" s="179">
        <f t="shared" si="11"/>
        <v>0</v>
      </c>
      <c r="GA22" s="258">
        <f>'Copia Provisional'!BK21</f>
        <v>0</v>
      </c>
      <c r="GB22" s="170" t="str">
        <f t="shared" si="133"/>
        <v>P</v>
      </c>
      <c r="GC22" s="179">
        <f t="shared" si="12"/>
        <v>0</v>
      </c>
      <c r="GD22" s="179">
        <f>'Copia Provisional'!BL21</f>
        <v>0</v>
      </c>
      <c r="GE22" s="170" t="str">
        <f t="shared" si="134"/>
        <v>P</v>
      </c>
      <c r="GF22" s="179">
        <f t="shared" si="13"/>
        <v>0</v>
      </c>
      <c r="GG22" s="262">
        <f>'Copia Provisional'!BM21</f>
        <v>0</v>
      </c>
      <c r="GH22" s="170" t="str">
        <f t="shared" si="135"/>
        <v>P</v>
      </c>
      <c r="GI22" s="179">
        <f t="shared" si="14"/>
        <v>0</v>
      </c>
      <c r="GJ22" s="179">
        <f>'Copia Provisional'!BN21</f>
        <v>0</v>
      </c>
      <c r="GK22" s="170" t="str">
        <f t="shared" si="136"/>
        <v>P</v>
      </c>
      <c r="GL22" s="179">
        <f t="shared" si="15"/>
        <v>0</v>
      </c>
      <c r="GM22" s="262">
        <f>'Copia Provisional'!BO21</f>
        <v>0</v>
      </c>
      <c r="GN22" s="170" t="str">
        <f t="shared" si="137"/>
        <v>P</v>
      </c>
      <c r="GO22" s="179">
        <f t="shared" si="16"/>
        <v>0</v>
      </c>
      <c r="GP22" s="182">
        <f>'Copia Provisional'!BP21</f>
        <v>0</v>
      </c>
      <c r="GQ22" s="170" t="str">
        <f t="shared" si="138"/>
        <v>P</v>
      </c>
      <c r="GR22" s="179">
        <f t="shared" si="17"/>
        <v>0</v>
      </c>
      <c r="GS22" s="182">
        <f>'Copia Provisional'!BQ21</f>
        <v>0</v>
      </c>
      <c r="GT22" s="170" t="str">
        <f t="shared" si="139"/>
        <v>P</v>
      </c>
      <c r="GU22" s="179">
        <f t="shared" si="18"/>
        <v>0</v>
      </c>
      <c r="GV22" s="258">
        <f>'Copia Provisional'!BR21</f>
        <v>0</v>
      </c>
      <c r="GW22" s="170" t="str">
        <f t="shared" si="140"/>
        <v>P</v>
      </c>
      <c r="GX22" s="179">
        <f t="shared" si="19"/>
        <v>0</v>
      </c>
      <c r="GY22" s="179">
        <f>'Copia Provisional'!BS21</f>
        <v>0</v>
      </c>
      <c r="GZ22" s="170" t="str">
        <f t="shared" si="141"/>
        <v>P</v>
      </c>
      <c r="HA22" s="179">
        <f t="shared" si="20"/>
        <v>0</v>
      </c>
      <c r="HB22" s="262">
        <f>'Copia Provisional'!BT21</f>
        <v>0</v>
      </c>
      <c r="HC22" s="170" t="str">
        <f t="shared" si="142"/>
        <v>P</v>
      </c>
      <c r="HD22" s="179">
        <f t="shared" si="21"/>
        <v>0</v>
      </c>
      <c r="HE22" s="179">
        <f>'Copia Provisional'!BU21</f>
        <v>0</v>
      </c>
      <c r="HF22" s="170" t="str">
        <f t="shared" si="143"/>
        <v>P</v>
      </c>
      <c r="HG22" s="179">
        <f t="shared" si="22"/>
        <v>0</v>
      </c>
      <c r="HH22" s="262">
        <f>'Copia Provisional'!BV21</f>
        <v>0</v>
      </c>
      <c r="HI22" s="170" t="str">
        <f t="shared" si="144"/>
        <v>P</v>
      </c>
      <c r="HJ22" s="179">
        <f t="shared" si="23"/>
        <v>0</v>
      </c>
      <c r="HK22" s="178">
        <f t="shared" si="24"/>
        <v>0</v>
      </c>
    </row>
    <row r="23" spans="1:219">
      <c r="A23" s="177">
        <f>Participantes!B22</f>
        <v>21</v>
      </c>
      <c r="B23" s="178" t="str">
        <f>IF(Participantes!C22="","",Participantes!C22)</f>
        <v/>
      </c>
      <c r="C23" s="181">
        <f>'Copia Provisional'!C22</f>
        <v>0</v>
      </c>
      <c r="D23" s="170" t="str">
        <f t="shared" si="25"/>
        <v>P</v>
      </c>
      <c r="E23" s="179">
        <f t="shared" si="145"/>
        <v>0</v>
      </c>
      <c r="F23" s="182">
        <f>'Copia Provisional'!D22</f>
        <v>0</v>
      </c>
      <c r="G23" s="170" t="str">
        <f t="shared" si="27"/>
        <v>P</v>
      </c>
      <c r="H23" s="179">
        <f t="shared" si="146"/>
        <v>0</v>
      </c>
      <c r="I23" s="181">
        <f>'Copia Provisional'!E22</f>
        <v>0</v>
      </c>
      <c r="J23" s="170" t="str">
        <f t="shared" si="29"/>
        <v>P</v>
      </c>
      <c r="K23" s="179">
        <f t="shared" si="147"/>
        <v>0</v>
      </c>
      <c r="L23" s="182">
        <f>'Copia Provisional'!F22</f>
        <v>0</v>
      </c>
      <c r="M23" s="170" t="str">
        <f t="shared" si="31"/>
        <v>P</v>
      </c>
      <c r="N23" s="179">
        <f t="shared" si="148"/>
        <v>0</v>
      </c>
      <c r="O23" s="181">
        <f>'Copia Provisional'!G22</f>
        <v>0</v>
      </c>
      <c r="P23" s="170" t="str">
        <f t="shared" si="33"/>
        <v>P</v>
      </c>
      <c r="Q23" s="179">
        <f t="shared" si="149"/>
        <v>0</v>
      </c>
      <c r="R23" s="182">
        <f>'Copia Provisional'!H22</f>
        <v>0</v>
      </c>
      <c r="S23" s="170" t="str">
        <f t="shared" si="35"/>
        <v>P</v>
      </c>
      <c r="T23" s="179">
        <f t="shared" si="150"/>
        <v>0</v>
      </c>
      <c r="U23" s="181">
        <f>'Copia Provisional'!I22</f>
        <v>0</v>
      </c>
      <c r="V23" s="170" t="str">
        <f t="shared" si="37"/>
        <v>P</v>
      </c>
      <c r="W23" s="179">
        <f t="shared" si="151"/>
        <v>0</v>
      </c>
      <c r="X23" s="182">
        <f>'Copia Provisional'!J22</f>
        <v>0</v>
      </c>
      <c r="Y23" s="170" t="str">
        <f t="shared" si="39"/>
        <v>P</v>
      </c>
      <c r="Z23" s="179">
        <f t="shared" si="152"/>
        <v>0</v>
      </c>
      <c r="AA23" s="181">
        <f>'Copia Provisional'!K22</f>
        <v>0</v>
      </c>
      <c r="AB23" s="170" t="str">
        <f t="shared" si="41"/>
        <v>P</v>
      </c>
      <c r="AC23" s="179">
        <f t="shared" si="153"/>
        <v>0</v>
      </c>
      <c r="AD23" s="182">
        <f>'Copia Provisional'!L22</f>
        <v>0</v>
      </c>
      <c r="AE23" s="170" t="str">
        <f t="shared" si="43"/>
        <v>P</v>
      </c>
      <c r="AF23" s="179">
        <f t="shared" si="154"/>
        <v>0</v>
      </c>
      <c r="AG23" s="181">
        <f>'Copia Provisional'!M22</f>
        <v>0</v>
      </c>
      <c r="AH23" s="170" t="str">
        <f t="shared" si="45"/>
        <v>P</v>
      </c>
      <c r="AI23" s="179">
        <f t="shared" si="155"/>
        <v>0</v>
      </c>
      <c r="AJ23" s="182">
        <f>'Copia Provisional'!N22</f>
        <v>0</v>
      </c>
      <c r="AK23" s="170" t="str">
        <f t="shared" si="47"/>
        <v>P</v>
      </c>
      <c r="AL23" s="179">
        <f t="shared" si="156"/>
        <v>0</v>
      </c>
      <c r="AM23" s="181">
        <f>'Copia Provisional'!O22</f>
        <v>0</v>
      </c>
      <c r="AN23" s="170" t="str">
        <f t="shared" si="49"/>
        <v>P</v>
      </c>
      <c r="AO23" s="179">
        <f t="shared" si="157"/>
        <v>0</v>
      </c>
      <c r="AP23" s="182">
        <f>'Copia Provisional'!P22</f>
        <v>0</v>
      </c>
      <c r="AQ23" s="170" t="str">
        <f t="shared" si="51"/>
        <v>P</v>
      </c>
      <c r="AR23" s="179">
        <f t="shared" si="158"/>
        <v>0</v>
      </c>
      <c r="AS23" s="181">
        <f>'Copia Provisional'!Q22</f>
        <v>0</v>
      </c>
      <c r="AT23" s="170" t="str">
        <f t="shared" si="53"/>
        <v>P</v>
      </c>
      <c r="AU23" s="179">
        <f t="shared" si="159"/>
        <v>0</v>
      </c>
      <c r="AV23" s="182">
        <f>'Copia Provisional'!R22</f>
        <v>0</v>
      </c>
      <c r="AW23" s="170" t="str">
        <f t="shared" si="55"/>
        <v>P</v>
      </c>
      <c r="AX23" s="179">
        <f t="shared" si="160"/>
        <v>0</v>
      </c>
      <c r="AY23" s="181">
        <f>'Copia Provisional'!S22</f>
        <v>0</v>
      </c>
      <c r="AZ23" s="170" t="str">
        <f t="shared" si="57"/>
        <v>P</v>
      </c>
      <c r="BA23" s="179">
        <f t="shared" si="161"/>
        <v>0</v>
      </c>
      <c r="BB23" s="182">
        <f>'Copia Provisional'!T22</f>
        <v>0</v>
      </c>
      <c r="BC23" s="170" t="str">
        <f t="shared" si="59"/>
        <v>P</v>
      </c>
      <c r="BD23" s="179">
        <f t="shared" si="162"/>
        <v>0</v>
      </c>
      <c r="BE23" s="181">
        <f>'Copia Provisional'!U22</f>
        <v>0</v>
      </c>
      <c r="BF23" s="170" t="str">
        <f t="shared" si="61"/>
        <v>P</v>
      </c>
      <c r="BG23" s="179">
        <f t="shared" si="163"/>
        <v>0</v>
      </c>
      <c r="BH23" s="182">
        <f>'Copia Provisional'!V22</f>
        <v>0</v>
      </c>
      <c r="BI23" s="170" t="str">
        <f t="shared" si="63"/>
        <v>P</v>
      </c>
      <c r="BJ23" s="179">
        <f t="shared" si="164"/>
        <v>0</v>
      </c>
      <c r="BK23" s="181">
        <f>'Copia Provisional'!W22</f>
        <v>0</v>
      </c>
      <c r="BL23" s="170" t="str">
        <f t="shared" si="65"/>
        <v>P</v>
      </c>
      <c r="BM23" s="179">
        <f t="shared" si="165"/>
        <v>0</v>
      </c>
      <c r="BN23" s="182">
        <f>'Copia Provisional'!X22</f>
        <v>0</v>
      </c>
      <c r="BO23" s="170" t="str">
        <f t="shared" si="67"/>
        <v>P</v>
      </c>
      <c r="BP23" s="179">
        <f t="shared" si="166"/>
        <v>0</v>
      </c>
      <c r="BQ23" s="181">
        <f>'Copia Provisional'!Y22</f>
        <v>0</v>
      </c>
      <c r="BR23" s="170" t="str">
        <f t="shared" si="69"/>
        <v>P</v>
      </c>
      <c r="BS23" s="179">
        <f t="shared" si="167"/>
        <v>0</v>
      </c>
      <c r="BT23" s="182">
        <f>'Copia Provisional'!Z22</f>
        <v>0</v>
      </c>
      <c r="BU23" s="170" t="str">
        <f t="shared" si="71"/>
        <v>P</v>
      </c>
      <c r="BV23" s="179">
        <f t="shared" si="168"/>
        <v>0</v>
      </c>
      <c r="BW23" s="181">
        <f>'Copia Provisional'!AA22</f>
        <v>0</v>
      </c>
      <c r="BX23" s="170" t="str">
        <f t="shared" si="73"/>
        <v>P</v>
      </c>
      <c r="BY23" s="179">
        <f t="shared" si="169"/>
        <v>0</v>
      </c>
      <c r="BZ23" s="182">
        <f>'Copia Provisional'!AB22</f>
        <v>0</v>
      </c>
      <c r="CA23" s="170" t="str">
        <f t="shared" si="75"/>
        <v>P</v>
      </c>
      <c r="CB23" s="179">
        <f t="shared" si="170"/>
        <v>0</v>
      </c>
      <c r="CC23" s="181">
        <f>'Copia Provisional'!AC22</f>
        <v>0</v>
      </c>
      <c r="CD23" s="170" t="str">
        <f t="shared" si="77"/>
        <v>P</v>
      </c>
      <c r="CE23" s="179">
        <f t="shared" si="171"/>
        <v>0</v>
      </c>
      <c r="CF23" s="182">
        <f>'Copia Provisional'!AD22</f>
        <v>0</v>
      </c>
      <c r="CG23" s="170" t="str">
        <f t="shared" si="79"/>
        <v>P</v>
      </c>
      <c r="CH23" s="179">
        <f t="shared" si="172"/>
        <v>0</v>
      </c>
      <c r="CI23" s="181">
        <f>'Copia Provisional'!AE22</f>
        <v>0</v>
      </c>
      <c r="CJ23" s="170" t="str">
        <f t="shared" si="81"/>
        <v>P</v>
      </c>
      <c r="CK23" s="179">
        <f t="shared" si="173"/>
        <v>0</v>
      </c>
      <c r="CL23" s="182">
        <f>'Copia Provisional'!AF22</f>
        <v>0</v>
      </c>
      <c r="CM23" s="170" t="str">
        <f t="shared" si="83"/>
        <v>P</v>
      </c>
      <c r="CN23" s="179">
        <f t="shared" si="174"/>
        <v>0</v>
      </c>
      <c r="CO23" s="181">
        <f>'Copia Provisional'!AG22</f>
        <v>0</v>
      </c>
      <c r="CP23" s="170" t="str">
        <f t="shared" si="85"/>
        <v>P</v>
      </c>
      <c r="CQ23" s="179">
        <f t="shared" si="175"/>
        <v>0</v>
      </c>
      <c r="CR23" s="182">
        <f>'Copia Provisional'!AH22</f>
        <v>0</v>
      </c>
      <c r="CS23" s="170" t="str">
        <f t="shared" si="87"/>
        <v>P</v>
      </c>
      <c r="CT23" s="179">
        <f t="shared" si="176"/>
        <v>0</v>
      </c>
      <c r="CU23" s="181">
        <f>'Copia Provisional'!AI22</f>
        <v>0</v>
      </c>
      <c r="CV23" s="170" t="str">
        <f t="shared" si="89"/>
        <v>P</v>
      </c>
      <c r="CW23" s="179">
        <f t="shared" si="177"/>
        <v>0</v>
      </c>
      <c r="CX23" s="182">
        <f>'Copia Provisional'!AJ22</f>
        <v>0</v>
      </c>
      <c r="CY23" s="170" t="str">
        <f t="shared" si="91"/>
        <v>P</v>
      </c>
      <c r="CZ23" s="179">
        <f t="shared" si="178"/>
        <v>0</v>
      </c>
      <c r="DA23" s="181">
        <f>'Copia Provisional'!AK22</f>
        <v>0</v>
      </c>
      <c r="DB23" s="170" t="str">
        <f t="shared" si="93"/>
        <v>P</v>
      </c>
      <c r="DC23" s="179">
        <f t="shared" si="179"/>
        <v>0</v>
      </c>
      <c r="DD23" s="182">
        <f>'Copia Provisional'!AL22</f>
        <v>0</v>
      </c>
      <c r="DE23" s="170" t="str">
        <f t="shared" si="95"/>
        <v>P</v>
      </c>
      <c r="DF23" s="179">
        <f t="shared" si="180"/>
        <v>0</v>
      </c>
      <c r="DG23" s="181">
        <f>'Copia Provisional'!AM22</f>
        <v>0</v>
      </c>
      <c r="DH23" s="170" t="str">
        <f t="shared" si="97"/>
        <v>P</v>
      </c>
      <c r="DI23" s="179">
        <f t="shared" si="181"/>
        <v>0</v>
      </c>
      <c r="DJ23" s="182">
        <f>'Copia Provisional'!AN22</f>
        <v>0</v>
      </c>
      <c r="DK23" s="170" t="str">
        <f t="shared" si="99"/>
        <v>P</v>
      </c>
      <c r="DL23" s="179">
        <f t="shared" si="182"/>
        <v>0</v>
      </c>
      <c r="DM23" s="181">
        <f>'Copia Provisional'!AO22</f>
        <v>0</v>
      </c>
      <c r="DN23" s="170" t="str">
        <f t="shared" si="101"/>
        <v>P</v>
      </c>
      <c r="DO23" s="179">
        <f t="shared" si="183"/>
        <v>0</v>
      </c>
      <c r="DP23" s="182">
        <f>'Copia Provisional'!AP22</f>
        <v>0</v>
      </c>
      <c r="DQ23" s="170" t="str">
        <f t="shared" si="103"/>
        <v>P</v>
      </c>
      <c r="DR23" s="179">
        <f t="shared" si="184"/>
        <v>0</v>
      </c>
      <c r="DS23" s="181">
        <f>'Copia Provisional'!AQ22</f>
        <v>0</v>
      </c>
      <c r="DT23" s="170" t="str">
        <f t="shared" si="105"/>
        <v>P</v>
      </c>
      <c r="DU23" s="179">
        <f t="shared" si="185"/>
        <v>0</v>
      </c>
      <c r="DV23" s="182">
        <f>'Copia Provisional'!AR22</f>
        <v>0</v>
      </c>
      <c r="DW23" s="170" t="str">
        <f t="shared" si="107"/>
        <v>P</v>
      </c>
      <c r="DX23" s="179">
        <f t="shared" si="186"/>
        <v>0</v>
      </c>
      <c r="DY23" s="181">
        <f>'Copia Provisional'!AS22</f>
        <v>0</v>
      </c>
      <c r="DZ23" s="170" t="str">
        <f t="shared" si="109"/>
        <v>P</v>
      </c>
      <c r="EA23" s="179">
        <f t="shared" si="187"/>
        <v>0</v>
      </c>
      <c r="EB23" s="182">
        <f>'Copia Provisional'!AT22</f>
        <v>0</v>
      </c>
      <c r="EC23" s="170" t="str">
        <f t="shared" si="111"/>
        <v>P</v>
      </c>
      <c r="ED23" s="179">
        <f t="shared" si="188"/>
        <v>0</v>
      </c>
      <c r="EE23" s="181">
        <f>'Copia Provisional'!AU22</f>
        <v>0</v>
      </c>
      <c r="EF23" s="170" t="str">
        <f t="shared" si="113"/>
        <v>P</v>
      </c>
      <c r="EG23" s="179">
        <f t="shared" si="189"/>
        <v>0</v>
      </c>
      <c r="EH23" s="182">
        <f>'Copia Provisional'!AV22</f>
        <v>0</v>
      </c>
      <c r="EI23" s="170" t="str">
        <f t="shared" si="115"/>
        <v>P</v>
      </c>
      <c r="EJ23" s="180">
        <f t="shared" si="190"/>
        <v>0</v>
      </c>
      <c r="EK23" s="181">
        <f>'Copia Provisional'!AW22</f>
        <v>0</v>
      </c>
      <c r="EL23" s="170" t="str">
        <f t="shared" si="117"/>
        <v>P</v>
      </c>
      <c r="EM23" s="179">
        <f t="shared" si="191"/>
        <v>0</v>
      </c>
      <c r="EN23" s="182">
        <f>'Copia Provisional'!AX22</f>
        <v>0</v>
      </c>
      <c r="EO23" s="170" t="str">
        <f t="shared" si="119"/>
        <v>P</v>
      </c>
      <c r="EP23" s="179">
        <f t="shared" si="192"/>
        <v>0</v>
      </c>
      <c r="EQ23" s="258">
        <f>'Copia Provisional'!AY22</f>
        <v>0</v>
      </c>
      <c r="ER23" s="170" t="str">
        <f t="shared" si="120"/>
        <v>P</v>
      </c>
      <c r="ES23" s="179">
        <f t="shared" si="1"/>
        <v>0</v>
      </c>
      <c r="ET23" s="179">
        <f>'Copia Provisional'!AZ22</f>
        <v>0</v>
      </c>
      <c r="EU23" s="170" t="str">
        <f t="shared" si="121"/>
        <v>P</v>
      </c>
      <c r="EV23" s="179">
        <f t="shared" si="2"/>
        <v>0</v>
      </c>
      <c r="EW23" s="262">
        <f>'Copia Provisional'!BA22</f>
        <v>0</v>
      </c>
      <c r="EX23" s="170" t="str">
        <f t="shared" si="122"/>
        <v>P</v>
      </c>
      <c r="EY23" s="179">
        <f t="shared" si="3"/>
        <v>0</v>
      </c>
      <c r="EZ23" s="179">
        <f>'Copia Provisional'!BB22</f>
        <v>0</v>
      </c>
      <c r="FA23" s="170" t="str">
        <f t="shared" si="123"/>
        <v>P</v>
      </c>
      <c r="FB23" s="179">
        <f t="shared" si="4"/>
        <v>0</v>
      </c>
      <c r="FC23" s="262">
        <f>'Copia Provisional'!BC22</f>
        <v>0</v>
      </c>
      <c r="FD23" s="170" t="str">
        <f t="shared" si="124"/>
        <v>P</v>
      </c>
      <c r="FE23" s="179">
        <f t="shared" si="5"/>
        <v>0</v>
      </c>
      <c r="FF23" s="182">
        <f>'Copia Provisional'!BD22</f>
        <v>0</v>
      </c>
      <c r="FG23" s="170" t="str">
        <f t="shared" si="125"/>
        <v>P</v>
      </c>
      <c r="FH23" s="182">
        <f t="shared" si="126"/>
        <v>0</v>
      </c>
      <c r="FI23" s="258">
        <f>'Copia Provisional'!BE22</f>
        <v>0</v>
      </c>
      <c r="FJ23" s="170" t="str">
        <f t="shared" si="127"/>
        <v>P</v>
      </c>
      <c r="FK23" s="179">
        <f t="shared" si="6"/>
        <v>0</v>
      </c>
      <c r="FL23" s="179">
        <f>'Copia Provisional'!BF22</f>
        <v>0</v>
      </c>
      <c r="FM23" s="170" t="str">
        <f t="shared" si="128"/>
        <v>P</v>
      </c>
      <c r="FN23" s="179">
        <f t="shared" si="7"/>
        <v>0</v>
      </c>
      <c r="FO23" s="262">
        <f>'Copia Provisional'!BG22</f>
        <v>0</v>
      </c>
      <c r="FP23" s="170" t="str">
        <f t="shared" si="129"/>
        <v>P</v>
      </c>
      <c r="FQ23" s="179">
        <f t="shared" si="8"/>
        <v>0</v>
      </c>
      <c r="FR23" s="179">
        <f>'Copia Provisional'!BH22</f>
        <v>0</v>
      </c>
      <c r="FS23" s="170" t="str">
        <f t="shared" si="130"/>
        <v>P</v>
      </c>
      <c r="FT23" s="179">
        <f t="shared" si="9"/>
        <v>0</v>
      </c>
      <c r="FU23" s="262">
        <f>'Copia Provisional'!BI22</f>
        <v>0</v>
      </c>
      <c r="FV23" s="170" t="str">
        <f t="shared" si="131"/>
        <v>P</v>
      </c>
      <c r="FW23" s="179">
        <f t="shared" si="10"/>
        <v>0</v>
      </c>
      <c r="FX23" s="182">
        <f>'Copia Provisional'!BJ22</f>
        <v>0</v>
      </c>
      <c r="FY23" s="170" t="str">
        <f t="shared" si="132"/>
        <v>P</v>
      </c>
      <c r="FZ23" s="179">
        <f t="shared" si="11"/>
        <v>0</v>
      </c>
      <c r="GA23" s="258">
        <f>'Copia Provisional'!BK22</f>
        <v>0</v>
      </c>
      <c r="GB23" s="170" t="str">
        <f t="shared" si="133"/>
        <v>P</v>
      </c>
      <c r="GC23" s="179">
        <f t="shared" si="12"/>
        <v>0</v>
      </c>
      <c r="GD23" s="179">
        <f>'Copia Provisional'!BL22</f>
        <v>0</v>
      </c>
      <c r="GE23" s="170" t="str">
        <f t="shared" si="134"/>
        <v>P</v>
      </c>
      <c r="GF23" s="179">
        <f t="shared" si="13"/>
        <v>0</v>
      </c>
      <c r="GG23" s="262">
        <f>'Copia Provisional'!BM22</f>
        <v>0</v>
      </c>
      <c r="GH23" s="170" t="str">
        <f t="shared" si="135"/>
        <v>P</v>
      </c>
      <c r="GI23" s="179">
        <f t="shared" si="14"/>
        <v>0</v>
      </c>
      <c r="GJ23" s="179">
        <f>'Copia Provisional'!BN22</f>
        <v>0</v>
      </c>
      <c r="GK23" s="170" t="str">
        <f t="shared" si="136"/>
        <v>P</v>
      </c>
      <c r="GL23" s="179">
        <f t="shared" si="15"/>
        <v>0</v>
      </c>
      <c r="GM23" s="262">
        <f>'Copia Provisional'!BO22</f>
        <v>0</v>
      </c>
      <c r="GN23" s="170" t="str">
        <f t="shared" si="137"/>
        <v>P</v>
      </c>
      <c r="GO23" s="179">
        <f t="shared" si="16"/>
        <v>0</v>
      </c>
      <c r="GP23" s="182">
        <f>'Copia Provisional'!BP22</f>
        <v>0</v>
      </c>
      <c r="GQ23" s="170" t="str">
        <f t="shared" si="138"/>
        <v>P</v>
      </c>
      <c r="GR23" s="179">
        <f t="shared" si="17"/>
        <v>0</v>
      </c>
      <c r="GS23" s="182">
        <f>'Copia Provisional'!BQ22</f>
        <v>0</v>
      </c>
      <c r="GT23" s="170" t="str">
        <f t="shared" si="139"/>
        <v>P</v>
      </c>
      <c r="GU23" s="179">
        <f t="shared" si="18"/>
        <v>0</v>
      </c>
      <c r="GV23" s="258">
        <f>'Copia Provisional'!BR22</f>
        <v>0</v>
      </c>
      <c r="GW23" s="170" t="str">
        <f t="shared" si="140"/>
        <v>P</v>
      </c>
      <c r="GX23" s="179">
        <f t="shared" si="19"/>
        <v>0</v>
      </c>
      <c r="GY23" s="179">
        <f>'Copia Provisional'!BS22</f>
        <v>0</v>
      </c>
      <c r="GZ23" s="170" t="str">
        <f t="shared" si="141"/>
        <v>P</v>
      </c>
      <c r="HA23" s="179">
        <f t="shared" si="20"/>
        <v>0</v>
      </c>
      <c r="HB23" s="262">
        <f>'Copia Provisional'!BT22</f>
        <v>0</v>
      </c>
      <c r="HC23" s="170" t="str">
        <f t="shared" si="142"/>
        <v>P</v>
      </c>
      <c r="HD23" s="179">
        <f t="shared" si="21"/>
        <v>0</v>
      </c>
      <c r="HE23" s="179">
        <f>'Copia Provisional'!BU22</f>
        <v>0</v>
      </c>
      <c r="HF23" s="170" t="str">
        <f t="shared" si="143"/>
        <v>P</v>
      </c>
      <c r="HG23" s="179">
        <f t="shared" si="22"/>
        <v>0</v>
      </c>
      <c r="HH23" s="262">
        <f>'Copia Provisional'!BV22</f>
        <v>0</v>
      </c>
      <c r="HI23" s="170" t="str">
        <f t="shared" si="144"/>
        <v>P</v>
      </c>
      <c r="HJ23" s="179">
        <f t="shared" si="23"/>
        <v>0</v>
      </c>
      <c r="HK23" s="178">
        <f t="shared" si="24"/>
        <v>0</v>
      </c>
    </row>
    <row r="24" spans="1:219">
      <c r="A24" s="177">
        <f>Participantes!B23</f>
        <v>22</v>
      </c>
      <c r="B24" s="178" t="str">
        <f>IF(Participantes!C23="","",Participantes!C23)</f>
        <v/>
      </c>
      <c r="C24" s="181">
        <f>'Copia Provisional'!C23</f>
        <v>0</v>
      </c>
      <c r="D24" s="170" t="str">
        <f t="shared" si="25"/>
        <v>P</v>
      </c>
      <c r="E24" s="179">
        <f t="shared" si="145"/>
        <v>0</v>
      </c>
      <c r="F24" s="182">
        <f>'Copia Provisional'!D23</f>
        <v>0</v>
      </c>
      <c r="G24" s="170" t="str">
        <f t="shared" si="27"/>
        <v>P</v>
      </c>
      <c r="H24" s="179">
        <f t="shared" si="146"/>
        <v>0</v>
      </c>
      <c r="I24" s="181">
        <f>'Copia Provisional'!E23</f>
        <v>0</v>
      </c>
      <c r="J24" s="170" t="str">
        <f t="shared" si="29"/>
        <v>P</v>
      </c>
      <c r="K24" s="179">
        <f t="shared" si="147"/>
        <v>0</v>
      </c>
      <c r="L24" s="182">
        <f>'Copia Provisional'!F23</f>
        <v>0</v>
      </c>
      <c r="M24" s="170" t="str">
        <f t="shared" si="31"/>
        <v>P</v>
      </c>
      <c r="N24" s="179">
        <f t="shared" si="148"/>
        <v>0</v>
      </c>
      <c r="O24" s="181">
        <f>'Copia Provisional'!G23</f>
        <v>0</v>
      </c>
      <c r="P24" s="170" t="str">
        <f t="shared" si="33"/>
        <v>P</v>
      </c>
      <c r="Q24" s="179">
        <f t="shared" si="149"/>
        <v>0</v>
      </c>
      <c r="R24" s="182">
        <f>'Copia Provisional'!H23</f>
        <v>0</v>
      </c>
      <c r="S24" s="170" t="str">
        <f t="shared" si="35"/>
        <v>P</v>
      </c>
      <c r="T24" s="179">
        <f t="shared" si="150"/>
        <v>0</v>
      </c>
      <c r="U24" s="181">
        <f>'Copia Provisional'!I23</f>
        <v>0</v>
      </c>
      <c r="V24" s="170" t="str">
        <f t="shared" si="37"/>
        <v>P</v>
      </c>
      <c r="W24" s="179">
        <f t="shared" si="151"/>
        <v>0</v>
      </c>
      <c r="X24" s="182">
        <f>'Copia Provisional'!J23</f>
        <v>0</v>
      </c>
      <c r="Y24" s="170" t="str">
        <f t="shared" si="39"/>
        <v>P</v>
      </c>
      <c r="Z24" s="179">
        <f t="shared" si="152"/>
        <v>0</v>
      </c>
      <c r="AA24" s="181">
        <f>'Copia Provisional'!K23</f>
        <v>0</v>
      </c>
      <c r="AB24" s="170" t="str">
        <f t="shared" si="41"/>
        <v>P</v>
      </c>
      <c r="AC24" s="179">
        <f t="shared" si="153"/>
        <v>0</v>
      </c>
      <c r="AD24" s="182">
        <f>'Copia Provisional'!L23</f>
        <v>0</v>
      </c>
      <c r="AE24" s="170" t="str">
        <f t="shared" si="43"/>
        <v>P</v>
      </c>
      <c r="AF24" s="179">
        <f t="shared" si="154"/>
        <v>0</v>
      </c>
      <c r="AG24" s="181">
        <f>'Copia Provisional'!M23</f>
        <v>0</v>
      </c>
      <c r="AH24" s="170" t="str">
        <f t="shared" si="45"/>
        <v>P</v>
      </c>
      <c r="AI24" s="179">
        <f t="shared" si="155"/>
        <v>0</v>
      </c>
      <c r="AJ24" s="182">
        <f>'Copia Provisional'!N23</f>
        <v>0</v>
      </c>
      <c r="AK24" s="170" t="str">
        <f t="shared" si="47"/>
        <v>P</v>
      </c>
      <c r="AL24" s="179">
        <f t="shared" si="156"/>
        <v>0</v>
      </c>
      <c r="AM24" s="181">
        <f>'Copia Provisional'!O23</f>
        <v>0</v>
      </c>
      <c r="AN24" s="170" t="str">
        <f t="shared" si="49"/>
        <v>P</v>
      </c>
      <c r="AO24" s="179">
        <f t="shared" si="157"/>
        <v>0</v>
      </c>
      <c r="AP24" s="182">
        <f>'Copia Provisional'!P23</f>
        <v>0</v>
      </c>
      <c r="AQ24" s="170" t="str">
        <f t="shared" si="51"/>
        <v>P</v>
      </c>
      <c r="AR24" s="179">
        <f t="shared" si="158"/>
        <v>0</v>
      </c>
      <c r="AS24" s="181">
        <f>'Copia Provisional'!Q23</f>
        <v>0</v>
      </c>
      <c r="AT24" s="170" t="str">
        <f t="shared" si="53"/>
        <v>P</v>
      </c>
      <c r="AU24" s="179">
        <f t="shared" si="159"/>
        <v>0</v>
      </c>
      <c r="AV24" s="182">
        <f>'Copia Provisional'!R23</f>
        <v>0</v>
      </c>
      <c r="AW24" s="170" t="str">
        <f t="shared" si="55"/>
        <v>P</v>
      </c>
      <c r="AX24" s="179">
        <f t="shared" si="160"/>
        <v>0</v>
      </c>
      <c r="AY24" s="181">
        <f>'Copia Provisional'!S23</f>
        <v>0</v>
      </c>
      <c r="AZ24" s="170" t="str">
        <f t="shared" si="57"/>
        <v>P</v>
      </c>
      <c r="BA24" s="179">
        <f t="shared" si="161"/>
        <v>0</v>
      </c>
      <c r="BB24" s="182">
        <f>'Copia Provisional'!T23</f>
        <v>0</v>
      </c>
      <c r="BC24" s="170" t="str">
        <f t="shared" si="59"/>
        <v>P</v>
      </c>
      <c r="BD24" s="179">
        <f t="shared" si="162"/>
        <v>0</v>
      </c>
      <c r="BE24" s="181">
        <f>'Copia Provisional'!U23</f>
        <v>0</v>
      </c>
      <c r="BF24" s="170" t="str">
        <f t="shared" si="61"/>
        <v>P</v>
      </c>
      <c r="BG24" s="179">
        <f t="shared" si="163"/>
        <v>0</v>
      </c>
      <c r="BH24" s="182">
        <f>'Copia Provisional'!V23</f>
        <v>0</v>
      </c>
      <c r="BI24" s="170" t="str">
        <f t="shared" si="63"/>
        <v>P</v>
      </c>
      <c r="BJ24" s="179">
        <f t="shared" si="164"/>
        <v>0</v>
      </c>
      <c r="BK24" s="181">
        <f>'Copia Provisional'!W23</f>
        <v>0</v>
      </c>
      <c r="BL24" s="170" t="str">
        <f t="shared" si="65"/>
        <v>P</v>
      </c>
      <c r="BM24" s="179">
        <f t="shared" si="165"/>
        <v>0</v>
      </c>
      <c r="BN24" s="182">
        <f>'Copia Provisional'!X23</f>
        <v>0</v>
      </c>
      <c r="BO24" s="170" t="str">
        <f t="shared" si="67"/>
        <v>P</v>
      </c>
      <c r="BP24" s="179">
        <f t="shared" si="166"/>
        <v>0</v>
      </c>
      <c r="BQ24" s="181">
        <f>'Copia Provisional'!Y23</f>
        <v>0</v>
      </c>
      <c r="BR24" s="170" t="str">
        <f t="shared" si="69"/>
        <v>P</v>
      </c>
      <c r="BS24" s="179">
        <f t="shared" si="167"/>
        <v>0</v>
      </c>
      <c r="BT24" s="182">
        <f>'Copia Provisional'!Z23</f>
        <v>0</v>
      </c>
      <c r="BU24" s="170" t="str">
        <f t="shared" si="71"/>
        <v>P</v>
      </c>
      <c r="BV24" s="179">
        <f t="shared" si="168"/>
        <v>0</v>
      </c>
      <c r="BW24" s="181">
        <f>'Copia Provisional'!AA23</f>
        <v>0</v>
      </c>
      <c r="BX24" s="170" t="str">
        <f t="shared" si="73"/>
        <v>P</v>
      </c>
      <c r="BY24" s="179">
        <f t="shared" si="169"/>
        <v>0</v>
      </c>
      <c r="BZ24" s="182">
        <f>'Copia Provisional'!AB23</f>
        <v>0</v>
      </c>
      <c r="CA24" s="170" t="str">
        <f t="shared" si="75"/>
        <v>P</v>
      </c>
      <c r="CB24" s="179">
        <f t="shared" si="170"/>
        <v>0</v>
      </c>
      <c r="CC24" s="181">
        <f>'Copia Provisional'!AC23</f>
        <v>0</v>
      </c>
      <c r="CD24" s="170" t="str">
        <f t="shared" si="77"/>
        <v>P</v>
      </c>
      <c r="CE24" s="179">
        <f t="shared" si="171"/>
        <v>0</v>
      </c>
      <c r="CF24" s="182">
        <f>'Copia Provisional'!AD23</f>
        <v>0</v>
      </c>
      <c r="CG24" s="170" t="str">
        <f t="shared" si="79"/>
        <v>P</v>
      </c>
      <c r="CH24" s="179">
        <f t="shared" si="172"/>
        <v>0</v>
      </c>
      <c r="CI24" s="181">
        <f>'Copia Provisional'!AE23</f>
        <v>0</v>
      </c>
      <c r="CJ24" s="170" t="str">
        <f t="shared" si="81"/>
        <v>P</v>
      </c>
      <c r="CK24" s="179">
        <f t="shared" si="173"/>
        <v>0</v>
      </c>
      <c r="CL24" s="182">
        <f>'Copia Provisional'!AF23</f>
        <v>0</v>
      </c>
      <c r="CM24" s="170" t="str">
        <f t="shared" si="83"/>
        <v>P</v>
      </c>
      <c r="CN24" s="179">
        <f t="shared" si="174"/>
        <v>0</v>
      </c>
      <c r="CO24" s="181">
        <f>'Copia Provisional'!AG23</f>
        <v>0</v>
      </c>
      <c r="CP24" s="170" t="str">
        <f t="shared" si="85"/>
        <v>P</v>
      </c>
      <c r="CQ24" s="179">
        <f t="shared" si="175"/>
        <v>0</v>
      </c>
      <c r="CR24" s="182">
        <f>'Copia Provisional'!AH23</f>
        <v>0</v>
      </c>
      <c r="CS24" s="170" t="str">
        <f t="shared" si="87"/>
        <v>P</v>
      </c>
      <c r="CT24" s="179">
        <f t="shared" si="176"/>
        <v>0</v>
      </c>
      <c r="CU24" s="181">
        <f>'Copia Provisional'!AI23</f>
        <v>0</v>
      </c>
      <c r="CV24" s="170" t="str">
        <f t="shared" si="89"/>
        <v>P</v>
      </c>
      <c r="CW24" s="179">
        <f t="shared" si="177"/>
        <v>0</v>
      </c>
      <c r="CX24" s="182">
        <f>'Copia Provisional'!AJ23</f>
        <v>0</v>
      </c>
      <c r="CY24" s="170" t="str">
        <f t="shared" si="91"/>
        <v>P</v>
      </c>
      <c r="CZ24" s="179">
        <f t="shared" si="178"/>
        <v>0</v>
      </c>
      <c r="DA24" s="181">
        <f>'Copia Provisional'!AK23</f>
        <v>0</v>
      </c>
      <c r="DB24" s="170" t="str">
        <f t="shared" si="93"/>
        <v>P</v>
      </c>
      <c r="DC24" s="179">
        <f t="shared" si="179"/>
        <v>0</v>
      </c>
      <c r="DD24" s="182">
        <f>'Copia Provisional'!AL23</f>
        <v>0</v>
      </c>
      <c r="DE24" s="170" t="str">
        <f t="shared" si="95"/>
        <v>P</v>
      </c>
      <c r="DF24" s="179">
        <f t="shared" si="180"/>
        <v>0</v>
      </c>
      <c r="DG24" s="181">
        <f>'Copia Provisional'!AM23</f>
        <v>0</v>
      </c>
      <c r="DH24" s="170" t="str">
        <f t="shared" si="97"/>
        <v>P</v>
      </c>
      <c r="DI24" s="179">
        <f t="shared" si="181"/>
        <v>0</v>
      </c>
      <c r="DJ24" s="182">
        <f>'Copia Provisional'!AN23</f>
        <v>0</v>
      </c>
      <c r="DK24" s="170" t="str">
        <f t="shared" si="99"/>
        <v>P</v>
      </c>
      <c r="DL24" s="179">
        <f t="shared" si="182"/>
        <v>0</v>
      </c>
      <c r="DM24" s="181">
        <f>'Copia Provisional'!AO23</f>
        <v>0</v>
      </c>
      <c r="DN24" s="170" t="str">
        <f t="shared" si="101"/>
        <v>P</v>
      </c>
      <c r="DO24" s="179">
        <f t="shared" si="183"/>
        <v>0</v>
      </c>
      <c r="DP24" s="182">
        <f>'Copia Provisional'!AP23</f>
        <v>0</v>
      </c>
      <c r="DQ24" s="170" t="str">
        <f t="shared" si="103"/>
        <v>P</v>
      </c>
      <c r="DR24" s="179">
        <f t="shared" si="184"/>
        <v>0</v>
      </c>
      <c r="DS24" s="181">
        <f>'Copia Provisional'!AQ23</f>
        <v>0</v>
      </c>
      <c r="DT24" s="170" t="str">
        <f t="shared" si="105"/>
        <v>P</v>
      </c>
      <c r="DU24" s="179">
        <f t="shared" si="185"/>
        <v>0</v>
      </c>
      <c r="DV24" s="182">
        <f>'Copia Provisional'!AR23</f>
        <v>0</v>
      </c>
      <c r="DW24" s="170" t="str">
        <f t="shared" si="107"/>
        <v>P</v>
      </c>
      <c r="DX24" s="179">
        <f t="shared" si="186"/>
        <v>0</v>
      </c>
      <c r="DY24" s="181">
        <f>'Copia Provisional'!AS23</f>
        <v>0</v>
      </c>
      <c r="DZ24" s="170" t="str">
        <f t="shared" si="109"/>
        <v>P</v>
      </c>
      <c r="EA24" s="179">
        <f t="shared" si="187"/>
        <v>0</v>
      </c>
      <c r="EB24" s="182">
        <f>'Copia Provisional'!AT23</f>
        <v>0</v>
      </c>
      <c r="EC24" s="170" t="str">
        <f t="shared" si="111"/>
        <v>P</v>
      </c>
      <c r="ED24" s="179">
        <f t="shared" si="188"/>
        <v>0</v>
      </c>
      <c r="EE24" s="181">
        <f>'Copia Provisional'!AU23</f>
        <v>0</v>
      </c>
      <c r="EF24" s="170" t="str">
        <f t="shared" si="113"/>
        <v>P</v>
      </c>
      <c r="EG24" s="179">
        <f t="shared" si="189"/>
        <v>0</v>
      </c>
      <c r="EH24" s="182">
        <f>'Copia Provisional'!AV23</f>
        <v>0</v>
      </c>
      <c r="EI24" s="170" t="str">
        <f t="shared" si="115"/>
        <v>P</v>
      </c>
      <c r="EJ24" s="180">
        <f t="shared" si="190"/>
        <v>0</v>
      </c>
      <c r="EK24" s="181">
        <f>'Copia Provisional'!AW23</f>
        <v>0</v>
      </c>
      <c r="EL24" s="170" t="str">
        <f t="shared" si="117"/>
        <v>P</v>
      </c>
      <c r="EM24" s="179">
        <f t="shared" si="191"/>
        <v>0</v>
      </c>
      <c r="EN24" s="182">
        <f>'Copia Provisional'!AX23</f>
        <v>0</v>
      </c>
      <c r="EO24" s="170" t="str">
        <f t="shared" si="119"/>
        <v>P</v>
      </c>
      <c r="EP24" s="179">
        <f t="shared" si="192"/>
        <v>0</v>
      </c>
      <c r="EQ24" s="258">
        <f>'Copia Provisional'!AY23</f>
        <v>0</v>
      </c>
      <c r="ER24" s="170" t="str">
        <f t="shared" si="120"/>
        <v>P</v>
      </c>
      <c r="ES24" s="179">
        <f t="shared" si="1"/>
        <v>0</v>
      </c>
      <c r="ET24" s="179">
        <f>'Copia Provisional'!AZ23</f>
        <v>0</v>
      </c>
      <c r="EU24" s="170" t="str">
        <f t="shared" si="121"/>
        <v>P</v>
      </c>
      <c r="EV24" s="179">
        <f t="shared" si="2"/>
        <v>0</v>
      </c>
      <c r="EW24" s="262">
        <f>'Copia Provisional'!BA23</f>
        <v>0</v>
      </c>
      <c r="EX24" s="170" t="str">
        <f t="shared" si="122"/>
        <v>P</v>
      </c>
      <c r="EY24" s="179">
        <f t="shared" si="3"/>
        <v>0</v>
      </c>
      <c r="EZ24" s="179">
        <f>'Copia Provisional'!BB23</f>
        <v>0</v>
      </c>
      <c r="FA24" s="170" t="str">
        <f t="shared" si="123"/>
        <v>P</v>
      </c>
      <c r="FB24" s="179">
        <f t="shared" si="4"/>
        <v>0</v>
      </c>
      <c r="FC24" s="262">
        <f>'Copia Provisional'!BC23</f>
        <v>0</v>
      </c>
      <c r="FD24" s="170" t="str">
        <f t="shared" si="124"/>
        <v>P</v>
      </c>
      <c r="FE24" s="179">
        <f t="shared" si="5"/>
        <v>0</v>
      </c>
      <c r="FF24" s="182">
        <f>'Copia Provisional'!BD23</f>
        <v>0</v>
      </c>
      <c r="FG24" s="170" t="str">
        <f t="shared" si="125"/>
        <v>P</v>
      </c>
      <c r="FH24" s="182">
        <f t="shared" si="126"/>
        <v>0</v>
      </c>
      <c r="FI24" s="258">
        <f>'Copia Provisional'!BE23</f>
        <v>0</v>
      </c>
      <c r="FJ24" s="170" t="str">
        <f t="shared" si="127"/>
        <v>P</v>
      </c>
      <c r="FK24" s="179">
        <f t="shared" si="6"/>
        <v>0</v>
      </c>
      <c r="FL24" s="179">
        <f>'Copia Provisional'!BF23</f>
        <v>0</v>
      </c>
      <c r="FM24" s="170" t="str">
        <f t="shared" si="128"/>
        <v>P</v>
      </c>
      <c r="FN24" s="179">
        <f t="shared" si="7"/>
        <v>0</v>
      </c>
      <c r="FO24" s="262">
        <f>'Copia Provisional'!BG23</f>
        <v>0</v>
      </c>
      <c r="FP24" s="170" t="str">
        <f t="shared" si="129"/>
        <v>P</v>
      </c>
      <c r="FQ24" s="179">
        <f t="shared" si="8"/>
        <v>0</v>
      </c>
      <c r="FR24" s="179">
        <f>'Copia Provisional'!BH23</f>
        <v>0</v>
      </c>
      <c r="FS24" s="170" t="str">
        <f t="shared" si="130"/>
        <v>P</v>
      </c>
      <c r="FT24" s="179">
        <f t="shared" si="9"/>
        <v>0</v>
      </c>
      <c r="FU24" s="262">
        <f>'Copia Provisional'!BI23</f>
        <v>0</v>
      </c>
      <c r="FV24" s="170" t="str">
        <f t="shared" si="131"/>
        <v>P</v>
      </c>
      <c r="FW24" s="179">
        <f t="shared" si="10"/>
        <v>0</v>
      </c>
      <c r="FX24" s="182">
        <f>'Copia Provisional'!BJ23</f>
        <v>0</v>
      </c>
      <c r="FY24" s="170" t="str">
        <f t="shared" si="132"/>
        <v>P</v>
      </c>
      <c r="FZ24" s="179">
        <f t="shared" si="11"/>
        <v>0</v>
      </c>
      <c r="GA24" s="258">
        <f>'Copia Provisional'!BK23</f>
        <v>0</v>
      </c>
      <c r="GB24" s="170" t="str">
        <f t="shared" si="133"/>
        <v>P</v>
      </c>
      <c r="GC24" s="179">
        <f t="shared" si="12"/>
        <v>0</v>
      </c>
      <c r="GD24" s="179">
        <f>'Copia Provisional'!BL23</f>
        <v>0</v>
      </c>
      <c r="GE24" s="170" t="str">
        <f t="shared" si="134"/>
        <v>P</v>
      </c>
      <c r="GF24" s="179">
        <f t="shared" si="13"/>
        <v>0</v>
      </c>
      <c r="GG24" s="262">
        <f>'Copia Provisional'!BM23</f>
        <v>0</v>
      </c>
      <c r="GH24" s="170" t="str">
        <f t="shared" si="135"/>
        <v>P</v>
      </c>
      <c r="GI24" s="179">
        <f t="shared" si="14"/>
        <v>0</v>
      </c>
      <c r="GJ24" s="179">
        <f>'Copia Provisional'!BN23</f>
        <v>0</v>
      </c>
      <c r="GK24" s="170" t="str">
        <f t="shared" si="136"/>
        <v>P</v>
      </c>
      <c r="GL24" s="179">
        <f t="shared" si="15"/>
        <v>0</v>
      </c>
      <c r="GM24" s="262">
        <f>'Copia Provisional'!BO23</f>
        <v>0</v>
      </c>
      <c r="GN24" s="170" t="str">
        <f t="shared" si="137"/>
        <v>P</v>
      </c>
      <c r="GO24" s="179">
        <f t="shared" si="16"/>
        <v>0</v>
      </c>
      <c r="GP24" s="182">
        <f>'Copia Provisional'!BP23</f>
        <v>0</v>
      </c>
      <c r="GQ24" s="170" t="str">
        <f t="shared" si="138"/>
        <v>P</v>
      </c>
      <c r="GR24" s="179">
        <f t="shared" si="17"/>
        <v>0</v>
      </c>
      <c r="GS24" s="182">
        <f>'Copia Provisional'!BQ23</f>
        <v>0</v>
      </c>
      <c r="GT24" s="170" t="str">
        <f t="shared" si="139"/>
        <v>P</v>
      </c>
      <c r="GU24" s="179">
        <f t="shared" si="18"/>
        <v>0</v>
      </c>
      <c r="GV24" s="258">
        <f>'Copia Provisional'!BR23</f>
        <v>0</v>
      </c>
      <c r="GW24" s="170" t="str">
        <f t="shared" si="140"/>
        <v>P</v>
      </c>
      <c r="GX24" s="179">
        <f t="shared" si="19"/>
        <v>0</v>
      </c>
      <c r="GY24" s="179">
        <f>'Copia Provisional'!BS23</f>
        <v>0</v>
      </c>
      <c r="GZ24" s="170" t="str">
        <f t="shared" si="141"/>
        <v>P</v>
      </c>
      <c r="HA24" s="179">
        <f t="shared" si="20"/>
        <v>0</v>
      </c>
      <c r="HB24" s="262">
        <f>'Copia Provisional'!BT23</f>
        <v>0</v>
      </c>
      <c r="HC24" s="170" t="str">
        <f t="shared" si="142"/>
        <v>P</v>
      </c>
      <c r="HD24" s="179">
        <f t="shared" si="21"/>
        <v>0</v>
      </c>
      <c r="HE24" s="179">
        <f>'Copia Provisional'!BU23</f>
        <v>0</v>
      </c>
      <c r="HF24" s="170" t="str">
        <f t="shared" si="143"/>
        <v>P</v>
      </c>
      <c r="HG24" s="179">
        <f t="shared" si="22"/>
        <v>0</v>
      </c>
      <c r="HH24" s="262">
        <f>'Copia Provisional'!BV23</f>
        <v>0</v>
      </c>
      <c r="HI24" s="170" t="str">
        <f t="shared" si="144"/>
        <v>P</v>
      </c>
      <c r="HJ24" s="179">
        <f t="shared" si="23"/>
        <v>0</v>
      </c>
      <c r="HK24" s="178">
        <f t="shared" si="24"/>
        <v>0</v>
      </c>
    </row>
    <row r="25" spans="1:219">
      <c r="A25" s="177">
        <f>Participantes!B24</f>
        <v>23</v>
      </c>
      <c r="B25" s="178" t="str">
        <f>IF(Participantes!C24="","",Participantes!C24)</f>
        <v/>
      </c>
      <c r="C25" s="181">
        <f>'Copia Provisional'!C24</f>
        <v>0</v>
      </c>
      <c r="D25" s="170" t="str">
        <f t="shared" si="25"/>
        <v>P</v>
      </c>
      <c r="E25" s="179">
        <f t="shared" si="145"/>
        <v>0</v>
      </c>
      <c r="F25" s="182">
        <f>'Copia Provisional'!D24</f>
        <v>0</v>
      </c>
      <c r="G25" s="170" t="str">
        <f t="shared" si="27"/>
        <v>P</v>
      </c>
      <c r="H25" s="179">
        <f t="shared" si="146"/>
        <v>0</v>
      </c>
      <c r="I25" s="181">
        <f>'Copia Provisional'!E24</f>
        <v>0</v>
      </c>
      <c r="J25" s="170" t="str">
        <f t="shared" si="29"/>
        <v>P</v>
      </c>
      <c r="K25" s="179">
        <f t="shared" si="147"/>
        <v>0</v>
      </c>
      <c r="L25" s="182">
        <f>'Copia Provisional'!F24</f>
        <v>0</v>
      </c>
      <c r="M25" s="170" t="str">
        <f t="shared" si="31"/>
        <v>P</v>
      </c>
      <c r="N25" s="179">
        <f t="shared" si="148"/>
        <v>0</v>
      </c>
      <c r="O25" s="181">
        <f>'Copia Provisional'!G24</f>
        <v>0</v>
      </c>
      <c r="P25" s="170" t="str">
        <f t="shared" si="33"/>
        <v>P</v>
      </c>
      <c r="Q25" s="179">
        <f t="shared" si="149"/>
        <v>0</v>
      </c>
      <c r="R25" s="182">
        <f>'Copia Provisional'!H24</f>
        <v>0</v>
      </c>
      <c r="S25" s="170" t="str">
        <f t="shared" si="35"/>
        <v>P</v>
      </c>
      <c r="T25" s="179">
        <f t="shared" si="150"/>
        <v>0</v>
      </c>
      <c r="U25" s="181">
        <f>'Copia Provisional'!I24</f>
        <v>0</v>
      </c>
      <c r="V25" s="170" t="str">
        <f t="shared" si="37"/>
        <v>P</v>
      </c>
      <c r="W25" s="179">
        <f t="shared" si="151"/>
        <v>0</v>
      </c>
      <c r="X25" s="182">
        <f>'Copia Provisional'!J24</f>
        <v>0</v>
      </c>
      <c r="Y25" s="170" t="str">
        <f t="shared" si="39"/>
        <v>P</v>
      </c>
      <c r="Z25" s="179">
        <f t="shared" si="152"/>
        <v>0</v>
      </c>
      <c r="AA25" s="181">
        <f>'Copia Provisional'!K24</f>
        <v>0</v>
      </c>
      <c r="AB25" s="170" t="str">
        <f t="shared" si="41"/>
        <v>P</v>
      </c>
      <c r="AC25" s="179">
        <f t="shared" si="153"/>
        <v>0</v>
      </c>
      <c r="AD25" s="182">
        <f>'Copia Provisional'!L24</f>
        <v>0</v>
      </c>
      <c r="AE25" s="170" t="str">
        <f t="shared" si="43"/>
        <v>P</v>
      </c>
      <c r="AF25" s="179">
        <f t="shared" si="154"/>
        <v>0</v>
      </c>
      <c r="AG25" s="181">
        <f>'Copia Provisional'!M24</f>
        <v>0</v>
      </c>
      <c r="AH25" s="170" t="str">
        <f t="shared" si="45"/>
        <v>P</v>
      </c>
      <c r="AI25" s="179">
        <f t="shared" si="155"/>
        <v>0</v>
      </c>
      <c r="AJ25" s="182">
        <f>'Copia Provisional'!N24</f>
        <v>0</v>
      </c>
      <c r="AK25" s="170" t="str">
        <f t="shared" si="47"/>
        <v>P</v>
      </c>
      <c r="AL25" s="179">
        <f t="shared" si="156"/>
        <v>0</v>
      </c>
      <c r="AM25" s="181">
        <f>'Copia Provisional'!O24</f>
        <v>0</v>
      </c>
      <c r="AN25" s="170" t="str">
        <f t="shared" si="49"/>
        <v>P</v>
      </c>
      <c r="AO25" s="179">
        <f t="shared" si="157"/>
        <v>0</v>
      </c>
      <c r="AP25" s="182">
        <f>'Copia Provisional'!P24</f>
        <v>0</v>
      </c>
      <c r="AQ25" s="170" t="str">
        <f t="shared" si="51"/>
        <v>P</v>
      </c>
      <c r="AR25" s="179">
        <f t="shared" si="158"/>
        <v>0</v>
      </c>
      <c r="AS25" s="181">
        <f>'Copia Provisional'!Q24</f>
        <v>0</v>
      </c>
      <c r="AT25" s="170" t="str">
        <f t="shared" si="53"/>
        <v>P</v>
      </c>
      <c r="AU25" s="179">
        <f t="shared" si="159"/>
        <v>0</v>
      </c>
      <c r="AV25" s="182">
        <f>'Copia Provisional'!R24</f>
        <v>0</v>
      </c>
      <c r="AW25" s="170" t="str">
        <f t="shared" si="55"/>
        <v>P</v>
      </c>
      <c r="AX25" s="179">
        <f t="shared" si="160"/>
        <v>0</v>
      </c>
      <c r="AY25" s="181">
        <f>'Copia Provisional'!S24</f>
        <v>0</v>
      </c>
      <c r="AZ25" s="170" t="str">
        <f t="shared" si="57"/>
        <v>P</v>
      </c>
      <c r="BA25" s="179">
        <f t="shared" si="161"/>
        <v>0</v>
      </c>
      <c r="BB25" s="182">
        <f>'Copia Provisional'!T24</f>
        <v>0</v>
      </c>
      <c r="BC25" s="170" t="str">
        <f t="shared" si="59"/>
        <v>P</v>
      </c>
      <c r="BD25" s="179">
        <f t="shared" si="162"/>
        <v>0</v>
      </c>
      <c r="BE25" s="181">
        <f>'Copia Provisional'!U24</f>
        <v>0</v>
      </c>
      <c r="BF25" s="170" t="str">
        <f t="shared" si="61"/>
        <v>P</v>
      </c>
      <c r="BG25" s="179">
        <f t="shared" si="163"/>
        <v>0</v>
      </c>
      <c r="BH25" s="182">
        <f>'Copia Provisional'!V24</f>
        <v>0</v>
      </c>
      <c r="BI25" s="170" t="str">
        <f t="shared" si="63"/>
        <v>P</v>
      </c>
      <c r="BJ25" s="179">
        <f t="shared" si="164"/>
        <v>0</v>
      </c>
      <c r="BK25" s="181">
        <f>'Copia Provisional'!W24</f>
        <v>0</v>
      </c>
      <c r="BL25" s="170" t="str">
        <f t="shared" si="65"/>
        <v>P</v>
      </c>
      <c r="BM25" s="179">
        <f t="shared" si="165"/>
        <v>0</v>
      </c>
      <c r="BN25" s="182">
        <f>'Copia Provisional'!X24</f>
        <v>0</v>
      </c>
      <c r="BO25" s="170" t="str">
        <f t="shared" si="67"/>
        <v>P</v>
      </c>
      <c r="BP25" s="179">
        <f t="shared" si="166"/>
        <v>0</v>
      </c>
      <c r="BQ25" s="181">
        <f>'Copia Provisional'!Y24</f>
        <v>0</v>
      </c>
      <c r="BR25" s="170" t="str">
        <f t="shared" si="69"/>
        <v>P</v>
      </c>
      <c r="BS25" s="179">
        <f t="shared" si="167"/>
        <v>0</v>
      </c>
      <c r="BT25" s="182">
        <f>'Copia Provisional'!Z24</f>
        <v>0</v>
      </c>
      <c r="BU25" s="170" t="str">
        <f t="shared" si="71"/>
        <v>P</v>
      </c>
      <c r="BV25" s="179">
        <f t="shared" si="168"/>
        <v>0</v>
      </c>
      <c r="BW25" s="181">
        <f>'Copia Provisional'!AA24</f>
        <v>0</v>
      </c>
      <c r="BX25" s="170" t="str">
        <f t="shared" si="73"/>
        <v>P</v>
      </c>
      <c r="BY25" s="179">
        <f t="shared" si="169"/>
        <v>0</v>
      </c>
      <c r="BZ25" s="182">
        <f>'Copia Provisional'!AB24</f>
        <v>0</v>
      </c>
      <c r="CA25" s="170" t="str">
        <f t="shared" si="75"/>
        <v>P</v>
      </c>
      <c r="CB25" s="179">
        <f t="shared" si="170"/>
        <v>0</v>
      </c>
      <c r="CC25" s="181">
        <f>'Copia Provisional'!AC24</f>
        <v>0</v>
      </c>
      <c r="CD25" s="170" t="str">
        <f t="shared" si="77"/>
        <v>P</v>
      </c>
      <c r="CE25" s="179">
        <f t="shared" si="171"/>
        <v>0</v>
      </c>
      <c r="CF25" s="182">
        <f>'Copia Provisional'!AD24</f>
        <v>0</v>
      </c>
      <c r="CG25" s="170" t="str">
        <f t="shared" si="79"/>
        <v>P</v>
      </c>
      <c r="CH25" s="179">
        <f t="shared" si="172"/>
        <v>0</v>
      </c>
      <c r="CI25" s="181">
        <f>'Copia Provisional'!AE24</f>
        <v>0</v>
      </c>
      <c r="CJ25" s="170" t="str">
        <f t="shared" si="81"/>
        <v>P</v>
      </c>
      <c r="CK25" s="179">
        <f t="shared" si="173"/>
        <v>0</v>
      </c>
      <c r="CL25" s="182">
        <f>'Copia Provisional'!AF24</f>
        <v>0</v>
      </c>
      <c r="CM25" s="170" t="str">
        <f t="shared" si="83"/>
        <v>P</v>
      </c>
      <c r="CN25" s="179">
        <f t="shared" si="174"/>
        <v>0</v>
      </c>
      <c r="CO25" s="181">
        <f>'Copia Provisional'!AG24</f>
        <v>0</v>
      </c>
      <c r="CP25" s="170" t="str">
        <f t="shared" si="85"/>
        <v>P</v>
      </c>
      <c r="CQ25" s="179">
        <f t="shared" si="175"/>
        <v>0</v>
      </c>
      <c r="CR25" s="182">
        <f>'Copia Provisional'!AH24</f>
        <v>0</v>
      </c>
      <c r="CS25" s="170" t="str">
        <f t="shared" si="87"/>
        <v>P</v>
      </c>
      <c r="CT25" s="179">
        <f t="shared" si="176"/>
        <v>0</v>
      </c>
      <c r="CU25" s="181">
        <f>'Copia Provisional'!AI24</f>
        <v>0</v>
      </c>
      <c r="CV25" s="170" t="str">
        <f t="shared" si="89"/>
        <v>P</v>
      </c>
      <c r="CW25" s="179">
        <f t="shared" si="177"/>
        <v>0</v>
      </c>
      <c r="CX25" s="182">
        <f>'Copia Provisional'!AJ24</f>
        <v>0</v>
      </c>
      <c r="CY25" s="170" t="str">
        <f t="shared" si="91"/>
        <v>P</v>
      </c>
      <c r="CZ25" s="179">
        <f t="shared" si="178"/>
        <v>0</v>
      </c>
      <c r="DA25" s="181">
        <f>'Copia Provisional'!AK24</f>
        <v>0</v>
      </c>
      <c r="DB25" s="170" t="str">
        <f t="shared" si="93"/>
        <v>P</v>
      </c>
      <c r="DC25" s="179">
        <f t="shared" si="179"/>
        <v>0</v>
      </c>
      <c r="DD25" s="182">
        <f>'Copia Provisional'!AL24</f>
        <v>0</v>
      </c>
      <c r="DE25" s="170" t="str">
        <f t="shared" si="95"/>
        <v>P</v>
      </c>
      <c r="DF25" s="179">
        <f t="shared" si="180"/>
        <v>0</v>
      </c>
      <c r="DG25" s="181">
        <f>'Copia Provisional'!AM24</f>
        <v>0</v>
      </c>
      <c r="DH25" s="170" t="str">
        <f t="shared" si="97"/>
        <v>P</v>
      </c>
      <c r="DI25" s="179">
        <f t="shared" si="181"/>
        <v>0</v>
      </c>
      <c r="DJ25" s="182">
        <f>'Copia Provisional'!AN24</f>
        <v>0</v>
      </c>
      <c r="DK25" s="170" t="str">
        <f t="shared" si="99"/>
        <v>P</v>
      </c>
      <c r="DL25" s="179">
        <f t="shared" si="182"/>
        <v>0</v>
      </c>
      <c r="DM25" s="181">
        <f>'Copia Provisional'!AO24</f>
        <v>0</v>
      </c>
      <c r="DN25" s="170" t="str">
        <f t="shared" si="101"/>
        <v>P</v>
      </c>
      <c r="DO25" s="179">
        <f t="shared" si="183"/>
        <v>0</v>
      </c>
      <c r="DP25" s="182">
        <f>'Copia Provisional'!AP24</f>
        <v>0</v>
      </c>
      <c r="DQ25" s="170" t="str">
        <f t="shared" si="103"/>
        <v>P</v>
      </c>
      <c r="DR25" s="179">
        <f t="shared" si="184"/>
        <v>0</v>
      </c>
      <c r="DS25" s="181">
        <f>'Copia Provisional'!AQ24</f>
        <v>0</v>
      </c>
      <c r="DT25" s="170" t="str">
        <f t="shared" si="105"/>
        <v>P</v>
      </c>
      <c r="DU25" s="179">
        <f t="shared" si="185"/>
        <v>0</v>
      </c>
      <c r="DV25" s="182">
        <f>'Copia Provisional'!AR24</f>
        <v>0</v>
      </c>
      <c r="DW25" s="170" t="str">
        <f t="shared" si="107"/>
        <v>P</v>
      </c>
      <c r="DX25" s="179">
        <f t="shared" si="186"/>
        <v>0</v>
      </c>
      <c r="DY25" s="181">
        <f>'Copia Provisional'!AS24</f>
        <v>0</v>
      </c>
      <c r="DZ25" s="170" t="str">
        <f t="shared" si="109"/>
        <v>P</v>
      </c>
      <c r="EA25" s="179">
        <f t="shared" si="187"/>
        <v>0</v>
      </c>
      <c r="EB25" s="182">
        <f>'Copia Provisional'!AT24</f>
        <v>0</v>
      </c>
      <c r="EC25" s="170" t="str">
        <f t="shared" si="111"/>
        <v>P</v>
      </c>
      <c r="ED25" s="179">
        <f t="shared" si="188"/>
        <v>0</v>
      </c>
      <c r="EE25" s="181">
        <f>'Copia Provisional'!AU24</f>
        <v>0</v>
      </c>
      <c r="EF25" s="170" t="str">
        <f t="shared" si="113"/>
        <v>P</v>
      </c>
      <c r="EG25" s="179">
        <f t="shared" si="189"/>
        <v>0</v>
      </c>
      <c r="EH25" s="182">
        <f>'Copia Provisional'!AV24</f>
        <v>0</v>
      </c>
      <c r="EI25" s="170" t="str">
        <f t="shared" si="115"/>
        <v>P</v>
      </c>
      <c r="EJ25" s="180">
        <f t="shared" si="190"/>
        <v>0</v>
      </c>
      <c r="EK25" s="181">
        <f>'Copia Provisional'!AW24</f>
        <v>0</v>
      </c>
      <c r="EL25" s="170" t="str">
        <f t="shared" si="117"/>
        <v>P</v>
      </c>
      <c r="EM25" s="179">
        <f t="shared" si="191"/>
        <v>0</v>
      </c>
      <c r="EN25" s="182">
        <f>'Copia Provisional'!AX24</f>
        <v>0</v>
      </c>
      <c r="EO25" s="170" t="str">
        <f t="shared" si="119"/>
        <v>P</v>
      </c>
      <c r="EP25" s="179">
        <f t="shared" si="192"/>
        <v>0</v>
      </c>
      <c r="EQ25" s="258">
        <f>'Copia Provisional'!AY24</f>
        <v>0</v>
      </c>
      <c r="ER25" s="170" t="str">
        <f t="shared" si="120"/>
        <v>P</v>
      </c>
      <c r="ES25" s="179">
        <f t="shared" si="1"/>
        <v>0</v>
      </c>
      <c r="ET25" s="179">
        <f>'Copia Provisional'!AZ24</f>
        <v>0</v>
      </c>
      <c r="EU25" s="170" t="str">
        <f t="shared" si="121"/>
        <v>P</v>
      </c>
      <c r="EV25" s="179">
        <f t="shared" si="2"/>
        <v>0</v>
      </c>
      <c r="EW25" s="262">
        <f>'Copia Provisional'!BA24</f>
        <v>0</v>
      </c>
      <c r="EX25" s="170" t="str">
        <f t="shared" si="122"/>
        <v>P</v>
      </c>
      <c r="EY25" s="179">
        <f t="shared" si="3"/>
        <v>0</v>
      </c>
      <c r="EZ25" s="179">
        <f>'Copia Provisional'!BB24</f>
        <v>0</v>
      </c>
      <c r="FA25" s="170" t="str">
        <f t="shared" si="123"/>
        <v>P</v>
      </c>
      <c r="FB25" s="179">
        <f t="shared" si="4"/>
        <v>0</v>
      </c>
      <c r="FC25" s="262">
        <f>'Copia Provisional'!BC24</f>
        <v>0</v>
      </c>
      <c r="FD25" s="170" t="str">
        <f t="shared" si="124"/>
        <v>P</v>
      </c>
      <c r="FE25" s="179">
        <f t="shared" si="5"/>
        <v>0</v>
      </c>
      <c r="FF25" s="182">
        <f>'Copia Provisional'!BD24</f>
        <v>0</v>
      </c>
      <c r="FG25" s="170" t="str">
        <f t="shared" si="125"/>
        <v>P</v>
      </c>
      <c r="FH25" s="182">
        <f t="shared" si="126"/>
        <v>0</v>
      </c>
      <c r="FI25" s="258">
        <f>'Copia Provisional'!BE24</f>
        <v>0</v>
      </c>
      <c r="FJ25" s="170" t="str">
        <f t="shared" si="127"/>
        <v>P</v>
      </c>
      <c r="FK25" s="179">
        <f t="shared" si="6"/>
        <v>0</v>
      </c>
      <c r="FL25" s="179">
        <f>'Copia Provisional'!BF24</f>
        <v>0</v>
      </c>
      <c r="FM25" s="170" t="str">
        <f t="shared" si="128"/>
        <v>P</v>
      </c>
      <c r="FN25" s="179">
        <f t="shared" si="7"/>
        <v>0</v>
      </c>
      <c r="FO25" s="262">
        <f>'Copia Provisional'!BG24</f>
        <v>0</v>
      </c>
      <c r="FP25" s="170" t="str">
        <f t="shared" si="129"/>
        <v>P</v>
      </c>
      <c r="FQ25" s="179">
        <f t="shared" si="8"/>
        <v>0</v>
      </c>
      <c r="FR25" s="179">
        <f>'Copia Provisional'!BH24</f>
        <v>0</v>
      </c>
      <c r="FS25" s="170" t="str">
        <f t="shared" si="130"/>
        <v>P</v>
      </c>
      <c r="FT25" s="179">
        <f t="shared" si="9"/>
        <v>0</v>
      </c>
      <c r="FU25" s="262">
        <f>'Copia Provisional'!BI24</f>
        <v>0</v>
      </c>
      <c r="FV25" s="170" t="str">
        <f t="shared" si="131"/>
        <v>P</v>
      </c>
      <c r="FW25" s="179">
        <f t="shared" si="10"/>
        <v>0</v>
      </c>
      <c r="FX25" s="182">
        <f>'Copia Provisional'!BJ24</f>
        <v>0</v>
      </c>
      <c r="FY25" s="170" t="str">
        <f t="shared" si="132"/>
        <v>P</v>
      </c>
      <c r="FZ25" s="179">
        <f t="shared" si="11"/>
        <v>0</v>
      </c>
      <c r="GA25" s="258">
        <f>'Copia Provisional'!BK24</f>
        <v>0</v>
      </c>
      <c r="GB25" s="170" t="str">
        <f t="shared" si="133"/>
        <v>P</v>
      </c>
      <c r="GC25" s="179">
        <f t="shared" si="12"/>
        <v>0</v>
      </c>
      <c r="GD25" s="179">
        <f>'Copia Provisional'!BL24</f>
        <v>0</v>
      </c>
      <c r="GE25" s="170" t="str">
        <f t="shared" si="134"/>
        <v>P</v>
      </c>
      <c r="GF25" s="179">
        <f t="shared" si="13"/>
        <v>0</v>
      </c>
      <c r="GG25" s="262">
        <f>'Copia Provisional'!BM24</f>
        <v>0</v>
      </c>
      <c r="GH25" s="170" t="str">
        <f t="shared" si="135"/>
        <v>P</v>
      </c>
      <c r="GI25" s="179">
        <f t="shared" si="14"/>
        <v>0</v>
      </c>
      <c r="GJ25" s="179">
        <f>'Copia Provisional'!BN24</f>
        <v>0</v>
      </c>
      <c r="GK25" s="170" t="str">
        <f t="shared" si="136"/>
        <v>P</v>
      </c>
      <c r="GL25" s="179">
        <f t="shared" si="15"/>
        <v>0</v>
      </c>
      <c r="GM25" s="262">
        <f>'Copia Provisional'!BO24</f>
        <v>0</v>
      </c>
      <c r="GN25" s="170" t="str">
        <f t="shared" si="137"/>
        <v>P</v>
      </c>
      <c r="GO25" s="179">
        <f t="shared" si="16"/>
        <v>0</v>
      </c>
      <c r="GP25" s="182">
        <f>'Copia Provisional'!BP24</f>
        <v>0</v>
      </c>
      <c r="GQ25" s="170" t="str">
        <f t="shared" si="138"/>
        <v>P</v>
      </c>
      <c r="GR25" s="179">
        <f t="shared" si="17"/>
        <v>0</v>
      </c>
      <c r="GS25" s="182">
        <f>'Copia Provisional'!BQ24</f>
        <v>0</v>
      </c>
      <c r="GT25" s="170" t="str">
        <f t="shared" si="139"/>
        <v>P</v>
      </c>
      <c r="GU25" s="179">
        <f t="shared" si="18"/>
        <v>0</v>
      </c>
      <c r="GV25" s="258">
        <f>'Copia Provisional'!BR24</f>
        <v>0</v>
      </c>
      <c r="GW25" s="170" t="str">
        <f t="shared" si="140"/>
        <v>P</v>
      </c>
      <c r="GX25" s="179">
        <f t="shared" si="19"/>
        <v>0</v>
      </c>
      <c r="GY25" s="179">
        <f>'Copia Provisional'!BS24</f>
        <v>0</v>
      </c>
      <c r="GZ25" s="170" t="str">
        <f t="shared" si="141"/>
        <v>P</v>
      </c>
      <c r="HA25" s="179">
        <f t="shared" si="20"/>
        <v>0</v>
      </c>
      <c r="HB25" s="262">
        <f>'Copia Provisional'!BT24</f>
        <v>0</v>
      </c>
      <c r="HC25" s="170" t="str">
        <f t="shared" si="142"/>
        <v>P</v>
      </c>
      <c r="HD25" s="179">
        <f t="shared" si="21"/>
        <v>0</v>
      </c>
      <c r="HE25" s="179">
        <f>'Copia Provisional'!BU24</f>
        <v>0</v>
      </c>
      <c r="HF25" s="170" t="str">
        <f t="shared" si="143"/>
        <v>P</v>
      </c>
      <c r="HG25" s="179">
        <f t="shared" si="22"/>
        <v>0</v>
      </c>
      <c r="HH25" s="262">
        <f>'Copia Provisional'!BV24</f>
        <v>0</v>
      </c>
      <c r="HI25" s="170" t="str">
        <f t="shared" si="144"/>
        <v>P</v>
      </c>
      <c r="HJ25" s="179">
        <f t="shared" si="23"/>
        <v>0</v>
      </c>
      <c r="HK25" s="178">
        <f t="shared" si="24"/>
        <v>0</v>
      </c>
    </row>
    <row r="26" spans="1:219">
      <c r="A26" s="177">
        <f>Participantes!B25</f>
        <v>24</v>
      </c>
      <c r="B26" s="178" t="str">
        <f>IF(Participantes!C25="","",Participantes!C25)</f>
        <v/>
      </c>
      <c r="C26" s="181">
        <f>'Copia Provisional'!C25</f>
        <v>0</v>
      </c>
      <c r="D26" s="170" t="str">
        <f t="shared" si="25"/>
        <v>P</v>
      </c>
      <c r="E26" s="179">
        <f t="shared" si="145"/>
        <v>0</v>
      </c>
      <c r="F26" s="182">
        <f>'Copia Provisional'!D25</f>
        <v>0</v>
      </c>
      <c r="G26" s="170" t="str">
        <f t="shared" si="27"/>
        <v>P</v>
      </c>
      <c r="H26" s="179">
        <f t="shared" si="146"/>
        <v>0</v>
      </c>
      <c r="I26" s="181">
        <f>'Copia Provisional'!E25</f>
        <v>0</v>
      </c>
      <c r="J26" s="170" t="str">
        <f t="shared" si="29"/>
        <v>P</v>
      </c>
      <c r="K26" s="179">
        <f t="shared" si="147"/>
        <v>0</v>
      </c>
      <c r="L26" s="182">
        <f>'Copia Provisional'!F25</f>
        <v>0</v>
      </c>
      <c r="M26" s="170" t="str">
        <f t="shared" si="31"/>
        <v>P</v>
      </c>
      <c r="N26" s="179">
        <f t="shared" si="148"/>
        <v>0</v>
      </c>
      <c r="O26" s="181">
        <f>'Copia Provisional'!G25</f>
        <v>0</v>
      </c>
      <c r="P26" s="170" t="str">
        <f t="shared" si="33"/>
        <v>P</v>
      </c>
      <c r="Q26" s="179">
        <f t="shared" si="149"/>
        <v>0</v>
      </c>
      <c r="R26" s="182">
        <f>'Copia Provisional'!H25</f>
        <v>0</v>
      </c>
      <c r="S26" s="170" t="str">
        <f t="shared" si="35"/>
        <v>P</v>
      </c>
      <c r="T26" s="179">
        <f t="shared" si="150"/>
        <v>0</v>
      </c>
      <c r="U26" s="181">
        <f>'Copia Provisional'!I25</f>
        <v>0</v>
      </c>
      <c r="V26" s="170" t="str">
        <f t="shared" si="37"/>
        <v>P</v>
      </c>
      <c r="W26" s="179">
        <f t="shared" si="151"/>
        <v>0</v>
      </c>
      <c r="X26" s="182">
        <f>'Copia Provisional'!J25</f>
        <v>0</v>
      </c>
      <c r="Y26" s="170" t="str">
        <f t="shared" si="39"/>
        <v>P</v>
      </c>
      <c r="Z26" s="179">
        <f t="shared" si="152"/>
        <v>0</v>
      </c>
      <c r="AA26" s="181">
        <f>'Copia Provisional'!K25</f>
        <v>0</v>
      </c>
      <c r="AB26" s="170" t="str">
        <f t="shared" si="41"/>
        <v>P</v>
      </c>
      <c r="AC26" s="179">
        <f t="shared" si="153"/>
        <v>0</v>
      </c>
      <c r="AD26" s="182">
        <f>'Copia Provisional'!L25</f>
        <v>0</v>
      </c>
      <c r="AE26" s="170" t="str">
        <f t="shared" si="43"/>
        <v>P</v>
      </c>
      <c r="AF26" s="179">
        <f t="shared" si="154"/>
        <v>0</v>
      </c>
      <c r="AG26" s="181">
        <f>'Copia Provisional'!M25</f>
        <v>0</v>
      </c>
      <c r="AH26" s="170" t="str">
        <f t="shared" si="45"/>
        <v>P</v>
      </c>
      <c r="AI26" s="179">
        <f t="shared" si="155"/>
        <v>0</v>
      </c>
      <c r="AJ26" s="182">
        <f>'Copia Provisional'!N25</f>
        <v>0</v>
      </c>
      <c r="AK26" s="170" t="str">
        <f t="shared" si="47"/>
        <v>P</v>
      </c>
      <c r="AL26" s="179">
        <f t="shared" si="156"/>
        <v>0</v>
      </c>
      <c r="AM26" s="181">
        <f>'Copia Provisional'!O25</f>
        <v>0</v>
      </c>
      <c r="AN26" s="170" t="str">
        <f t="shared" si="49"/>
        <v>P</v>
      </c>
      <c r="AO26" s="179">
        <f t="shared" si="157"/>
        <v>0</v>
      </c>
      <c r="AP26" s="182">
        <f>'Copia Provisional'!P25</f>
        <v>0</v>
      </c>
      <c r="AQ26" s="170" t="str">
        <f t="shared" si="51"/>
        <v>P</v>
      </c>
      <c r="AR26" s="179">
        <f t="shared" si="158"/>
        <v>0</v>
      </c>
      <c r="AS26" s="181">
        <f>'Copia Provisional'!Q25</f>
        <v>0</v>
      </c>
      <c r="AT26" s="170" t="str">
        <f t="shared" si="53"/>
        <v>P</v>
      </c>
      <c r="AU26" s="179">
        <f t="shared" si="159"/>
        <v>0</v>
      </c>
      <c r="AV26" s="182">
        <f>'Copia Provisional'!R25</f>
        <v>0</v>
      </c>
      <c r="AW26" s="170" t="str">
        <f t="shared" si="55"/>
        <v>P</v>
      </c>
      <c r="AX26" s="179">
        <f t="shared" si="160"/>
        <v>0</v>
      </c>
      <c r="AY26" s="181">
        <f>'Copia Provisional'!S25</f>
        <v>0</v>
      </c>
      <c r="AZ26" s="170" t="str">
        <f t="shared" si="57"/>
        <v>P</v>
      </c>
      <c r="BA26" s="179">
        <f t="shared" si="161"/>
        <v>0</v>
      </c>
      <c r="BB26" s="182">
        <f>'Copia Provisional'!T25</f>
        <v>0</v>
      </c>
      <c r="BC26" s="170" t="str">
        <f t="shared" si="59"/>
        <v>P</v>
      </c>
      <c r="BD26" s="179">
        <f t="shared" si="162"/>
        <v>0</v>
      </c>
      <c r="BE26" s="181">
        <f>'Copia Provisional'!U25</f>
        <v>0</v>
      </c>
      <c r="BF26" s="170" t="str">
        <f t="shared" si="61"/>
        <v>P</v>
      </c>
      <c r="BG26" s="179">
        <f t="shared" si="163"/>
        <v>0</v>
      </c>
      <c r="BH26" s="182">
        <f>'Copia Provisional'!V25</f>
        <v>0</v>
      </c>
      <c r="BI26" s="170" t="str">
        <f t="shared" si="63"/>
        <v>P</v>
      </c>
      <c r="BJ26" s="179">
        <f t="shared" si="164"/>
        <v>0</v>
      </c>
      <c r="BK26" s="181">
        <f>'Copia Provisional'!W25</f>
        <v>0</v>
      </c>
      <c r="BL26" s="170" t="str">
        <f t="shared" si="65"/>
        <v>P</v>
      </c>
      <c r="BM26" s="179">
        <f t="shared" si="165"/>
        <v>0</v>
      </c>
      <c r="BN26" s="182">
        <f>'Copia Provisional'!X25</f>
        <v>0</v>
      </c>
      <c r="BO26" s="170" t="str">
        <f t="shared" si="67"/>
        <v>P</v>
      </c>
      <c r="BP26" s="179">
        <f t="shared" si="166"/>
        <v>0</v>
      </c>
      <c r="BQ26" s="181">
        <f>'Copia Provisional'!Y25</f>
        <v>0</v>
      </c>
      <c r="BR26" s="170" t="str">
        <f t="shared" si="69"/>
        <v>P</v>
      </c>
      <c r="BS26" s="179">
        <f t="shared" si="167"/>
        <v>0</v>
      </c>
      <c r="BT26" s="182">
        <f>'Copia Provisional'!Z25</f>
        <v>0</v>
      </c>
      <c r="BU26" s="170" t="str">
        <f t="shared" si="71"/>
        <v>P</v>
      </c>
      <c r="BV26" s="179">
        <f t="shared" si="168"/>
        <v>0</v>
      </c>
      <c r="BW26" s="181">
        <f>'Copia Provisional'!AA25</f>
        <v>0</v>
      </c>
      <c r="BX26" s="170" t="str">
        <f t="shared" si="73"/>
        <v>P</v>
      </c>
      <c r="BY26" s="179">
        <f t="shared" si="169"/>
        <v>0</v>
      </c>
      <c r="BZ26" s="182">
        <f>'Copia Provisional'!AB25</f>
        <v>0</v>
      </c>
      <c r="CA26" s="170" t="str">
        <f t="shared" si="75"/>
        <v>P</v>
      </c>
      <c r="CB26" s="179">
        <f t="shared" si="170"/>
        <v>0</v>
      </c>
      <c r="CC26" s="181">
        <f>'Copia Provisional'!AC25</f>
        <v>0</v>
      </c>
      <c r="CD26" s="170" t="str">
        <f t="shared" si="77"/>
        <v>P</v>
      </c>
      <c r="CE26" s="179">
        <f t="shared" si="171"/>
        <v>0</v>
      </c>
      <c r="CF26" s="182">
        <f>'Copia Provisional'!AD25</f>
        <v>0</v>
      </c>
      <c r="CG26" s="170" t="str">
        <f t="shared" si="79"/>
        <v>P</v>
      </c>
      <c r="CH26" s="179">
        <f t="shared" si="172"/>
        <v>0</v>
      </c>
      <c r="CI26" s="181">
        <f>'Copia Provisional'!AE25</f>
        <v>0</v>
      </c>
      <c r="CJ26" s="170" t="str">
        <f t="shared" si="81"/>
        <v>P</v>
      </c>
      <c r="CK26" s="179">
        <f t="shared" si="173"/>
        <v>0</v>
      </c>
      <c r="CL26" s="182">
        <f>'Copia Provisional'!AF25</f>
        <v>0</v>
      </c>
      <c r="CM26" s="170" t="str">
        <f t="shared" si="83"/>
        <v>P</v>
      </c>
      <c r="CN26" s="179">
        <f t="shared" si="174"/>
        <v>0</v>
      </c>
      <c r="CO26" s="181">
        <f>'Copia Provisional'!AG25</f>
        <v>0</v>
      </c>
      <c r="CP26" s="170" t="str">
        <f t="shared" si="85"/>
        <v>P</v>
      </c>
      <c r="CQ26" s="179">
        <f t="shared" si="175"/>
        <v>0</v>
      </c>
      <c r="CR26" s="182">
        <f>'Copia Provisional'!AH25</f>
        <v>0</v>
      </c>
      <c r="CS26" s="170" t="str">
        <f t="shared" si="87"/>
        <v>P</v>
      </c>
      <c r="CT26" s="179">
        <f t="shared" si="176"/>
        <v>0</v>
      </c>
      <c r="CU26" s="181">
        <f>'Copia Provisional'!AI25</f>
        <v>0</v>
      </c>
      <c r="CV26" s="170" t="str">
        <f t="shared" si="89"/>
        <v>P</v>
      </c>
      <c r="CW26" s="179">
        <f t="shared" si="177"/>
        <v>0</v>
      </c>
      <c r="CX26" s="182">
        <f>'Copia Provisional'!AJ25</f>
        <v>0</v>
      </c>
      <c r="CY26" s="170" t="str">
        <f t="shared" si="91"/>
        <v>P</v>
      </c>
      <c r="CZ26" s="179">
        <f t="shared" si="178"/>
        <v>0</v>
      </c>
      <c r="DA26" s="181">
        <f>'Copia Provisional'!AK25</f>
        <v>0</v>
      </c>
      <c r="DB26" s="170" t="str">
        <f t="shared" si="93"/>
        <v>P</v>
      </c>
      <c r="DC26" s="179">
        <f t="shared" si="179"/>
        <v>0</v>
      </c>
      <c r="DD26" s="182">
        <f>'Copia Provisional'!AL25</f>
        <v>0</v>
      </c>
      <c r="DE26" s="170" t="str">
        <f t="shared" si="95"/>
        <v>P</v>
      </c>
      <c r="DF26" s="179">
        <f t="shared" si="180"/>
        <v>0</v>
      </c>
      <c r="DG26" s="181">
        <f>'Copia Provisional'!AM25</f>
        <v>0</v>
      </c>
      <c r="DH26" s="170" t="str">
        <f t="shared" si="97"/>
        <v>P</v>
      </c>
      <c r="DI26" s="179">
        <f t="shared" si="181"/>
        <v>0</v>
      </c>
      <c r="DJ26" s="182">
        <f>'Copia Provisional'!AN25</f>
        <v>0</v>
      </c>
      <c r="DK26" s="170" t="str">
        <f t="shared" si="99"/>
        <v>P</v>
      </c>
      <c r="DL26" s="179">
        <f t="shared" si="182"/>
        <v>0</v>
      </c>
      <c r="DM26" s="181">
        <f>'Copia Provisional'!AO25</f>
        <v>0</v>
      </c>
      <c r="DN26" s="170" t="str">
        <f t="shared" si="101"/>
        <v>P</v>
      </c>
      <c r="DO26" s="179">
        <f t="shared" si="183"/>
        <v>0</v>
      </c>
      <c r="DP26" s="182">
        <f>'Copia Provisional'!AP25</f>
        <v>0</v>
      </c>
      <c r="DQ26" s="170" t="str">
        <f t="shared" si="103"/>
        <v>P</v>
      </c>
      <c r="DR26" s="179">
        <f t="shared" si="184"/>
        <v>0</v>
      </c>
      <c r="DS26" s="181">
        <f>'Copia Provisional'!AQ25</f>
        <v>0</v>
      </c>
      <c r="DT26" s="170" t="str">
        <f t="shared" si="105"/>
        <v>P</v>
      </c>
      <c r="DU26" s="179">
        <f t="shared" si="185"/>
        <v>0</v>
      </c>
      <c r="DV26" s="182">
        <f>'Copia Provisional'!AR25</f>
        <v>0</v>
      </c>
      <c r="DW26" s="170" t="str">
        <f t="shared" si="107"/>
        <v>P</v>
      </c>
      <c r="DX26" s="179">
        <f t="shared" si="186"/>
        <v>0</v>
      </c>
      <c r="DY26" s="181">
        <f>'Copia Provisional'!AS25</f>
        <v>0</v>
      </c>
      <c r="DZ26" s="170" t="str">
        <f t="shared" si="109"/>
        <v>P</v>
      </c>
      <c r="EA26" s="179">
        <f t="shared" si="187"/>
        <v>0</v>
      </c>
      <c r="EB26" s="182">
        <f>'Copia Provisional'!AT25</f>
        <v>0</v>
      </c>
      <c r="EC26" s="170" t="str">
        <f t="shared" si="111"/>
        <v>P</v>
      </c>
      <c r="ED26" s="179">
        <f t="shared" si="188"/>
        <v>0</v>
      </c>
      <c r="EE26" s="181">
        <f>'Copia Provisional'!AU25</f>
        <v>0</v>
      </c>
      <c r="EF26" s="170" t="str">
        <f t="shared" si="113"/>
        <v>P</v>
      </c>
      <c r="EG26" s="179">
        <f t="shared" si="189"/>
        <v>0</v>
      </c>
      <c r="EH26" s="182">
        <f>'Copia Provisional'!AV25</f>
        <v>0</v>
      </c>
      <c r="EI26" s="170" t="str">
        <f t="shared" si="115"/>
        <v>P</v>
      </c>
      <c r="EJ26" s="180">
        <f t="shared" si="190"/>
        <v>0</v>
      </c>
      <c r="EK26" s="181">
        <f>'Copia Provisional'!AW25</f>
        <v>0</v>
      </c>
      <c r="EL26" s="170" t="str">
        <f t="shared" si="117"/>
        <v>P</v>
      </c>
      <c r="EM26" s="179">
        <f t="shared" si="191"/>
        <v>0</v>
      </c>
      <c r="EN26" s="182">
        <f>'Copia Provisional'!AX25</f>
        <v>0</v>
      </c>
      <c r="EO26" s="170" t="str">
        <f t="shared" si="119"/>
        <v>P</v>
      </c>
      <c r="EP26" s="179">
        <f t="shared" si="192"/>
        <v>0</v>
      </c>
      <c r="EQ26" s="258">
        <f>'Copia Provisional'!AY25</f>
        <v>0</v>
      </c>
      <c r="ER26" s="170" t="str">
        <f t="shared" si="120"/>
        <v>P</v>
      </c>
      <c r="ES26" s="179">
        <f t="shared" si="1"/>
        <v>0</v>
      </c>
      <c r="ET26" s="179">
        <f>'Copia Provisional'!AZ25</f>
        <v>0</v>
      </c>
      <c r="EU26" s="170" t="str">
        <f t="shared" si="121"/>
        <v>P</v>
      </c>
      <c r="EV26" s="179">
        <f t="shared" si="2"/>
        <v>0</v>
      </c>
      <c r="EW26" s="262">
        <f>'Copia Provisional'!BA25</f>
        <v>0</v>
      </c>
      <c r="EX26" s="170" t="str">
        <f t="shared" si="122"/>
        <v>P</v>
      </c>
      <c r="EY26" s="179">
        <f t="shared" si="3"/>
        <v>0</v>
      </c>
      <c r="EZ26" s="179">
        <f>'Copia Provisional'!BB25</f>
        <v>0</v>
      </c>
      <c r="FA26" s="170" t="str">
        <f t="shared" si="123"/>
        <v>P</v>
      </c>
      <c r="FB26" s="179">
        <f t="shared" si="4"/>
        <v>0</v>
      </c>
      <c r="FC26" s="262">
        <f>'Copia Provisional'!BC25</f>
        <v>0</v>
      </c>
      <c r="FD26" s="170" t="str">
        <f t="shared" si="124"/>
        <v>P</v>
      </c>
      <c r="FE26" s="179">
        <f t="shared" si="5"/>
        <v>0</v>
      </c>
      <c r="FF26" s="182">
        <f>'Copia Provisional'!BD25</f>
        <v>0</v>
      </c>
      <c r="FG26" s="170" t="str">
        <f t="shared" si="125"/>
        <v>P</v>
      </c>
      <c r="FH26" s="182">
        <f t="shared" si="126"/>
        <v>0</v>
      </c>
      <c r="FI26" s="258">
        <f>'Copia Provisional'!BE25</f>
        <v>0</v>
      </c>
      <c r="FJ26" s="170" t="str">
        <f t="shared" si="127"/>
        <v>P</v>
      </c>
      <c r="FK26" s="179">
        <f t="shared" si="6"/>
        <v>0</v>
      </c>
      <c r="FL26" s="179">
        <f>'Copia Provisional'!BF25</f>
        <v>0</v>
      </c>
      <c r="FM26" s="170" t="str">
        <f t="shared" si="128"/>
        <v>P</v>
      </c>
      <c r="FN26" s="179">
        <f t="shared" si="7"/>
        <v>0</v>
      </c>
      <c r="FO26" s="262">
        <f>'Copia Provisional'!BG25</f>
        <v>0</v>
      </c>
      <c r="FP26" s="170" t="str">
        <f t="shared" si="129"/>
        <v>P</v>
      </c>
      <c r="FQ26" s="179">
        <f t="shared" si="8"/>
        <v>0</v>
      </c>
      <c r="FR26" s="179">
        <f>'Copia Provisional'!BH25</f>
        <v>0</v>
      </c>
      <c r="FS26" s="170" t="str">
        <f t="shared" si="130"/>
        <v>P</v>
      </c>
      <c r="FT26" s="179">
        <f t="shared" si="9"/>
        <v>0</v>
      </c>
      <c r="FU26" s="262">
        <f>'Copia Provisional'!BI25</f>
        <v>0</v>
      </c>
      <c r="FV26" s="170" t="str">
        <f t="shared" si="131"/>
        <v>P</v>
      </c>
      <c r="FW26" s="179">
        <f t="shared" si="10"/>
        <v>0</v>
      </c>
      <c r="FX26" s="182">
        <f>'Copia Provisional'!BJ25</f>
        <v>0</v>
      </c>
      <c r="FY26" s="170" t="str">
        <f t="shared" si="132"/>
        <v>P</v>
      </c>
      <c r="FZ26" s="179">
        <f t="shared" si="11"/>
        <v>0</v>
      </c>
      <c r="GA26" s="258">
        <f>'Copia Provisional'!BK25</f>
        <v>0</v>
      </c>
      <c r="GB26" s="170" t="str">
        <f t="shared" si="133"/>
        <v>P</v>
      </c>
      <c r="GC26" s="179">
        <f t="shared" si="12"/>
        <v>0</v>
      </c>
      <c r="GD26" s="179">
        <f>'Copia Provisional'!BL25</f>
        <v>0</v>
      </c>
      <c r="GE26" s="170" t="str">
        <f t="shared" si="134"/>
        <v>P</v>
      </c>
      <c r="GF26" s="179">
        <f t="shared" si="13"/>
        <v>0</v>
      </c>
      <c r="GG26" s="262">
        <f>'Copia Provisional'!BM25</f>
        <v>0</v>
      </c>
      <c r="GH26" s="170" t="str">
        <f t="shared" si="135"/>
        <v>P</v>
      </c>
      <c r="GI26" s="179">
        <f t="shared" si="14"/>
        <v>0</v>
      </c>
      <c r="GJ26" s="179">
        <f>'Copia Provisional'!BN25</f>
        <v>0</v>
      </c>
      <c r="GK26" s="170" t="str">
        <f t="shared" si="136"/>
        <v>P</v>
      </c>
      <c r="GL26" s="179">
        <f t="shared" si="15"/>
        <v>0</v>
      </c>
      <c r="GM26" s="262">
        <f>'Copia Provisional'!BO25</f>
        <v>0</v>
      </c>
      <c r="GN26" s="170" t="str">
        <f t="shared" si="137"/>
        <v>P</v>
      </c>
      <c r="GO26" s="179">
        <f t="shared" si="16"/>
        <v>0</v>
      </c>
      <c r="GP26" s="182">
        <f>'Copia Provisional'!BP25</f>
        <v>0</v>
      </c>
      <c r="GQ26" s="170" t="str">
        <f t="shared" si="138"/>
        <v>P</v>
      </c>
      <c r="GR26" s="179">
        <f t="shared" si="17"/>
        <v>0</v>
      </c>
      <c r="GS26" s="182">
        <f>'Copia Provisional'!BQ25</f>
        <v>0</v>
      </c>
      <c r="GT26" s="170" t="str">
        <f t="shared" si="139"/>
        <v>P</v>
      </c>
      <c r="GU26" s="179">
        <f t="shared" si="18"/>
        <v>0</v>
      </c>
      <c r="GV26" s="258">
        <f>'Copia Provisional'!BR25</f>
        <v>0</v>
      </c>
      <c r="GW26" s="170" t="str">
        <f t="shared" si="140"/>
        <v>P</v>
      </c>
      <c r="GX26" s="179">
        <f t="shared" si="19"/>
        <v>0</v>
      </c>
      <c r="GY26" s="179">
        <f>'Copia Provisional'!BS25</f>
        <v>0</v>
      </c>
      <c r="GZ26" s="170" t="str">
        <f t="shared" si="141"/>
        <v>P</v>
      </c>
      <c r="HA26" s="179">
        <f t="shared" si="20"/>
        <v>0</v>
      </c>
      <c r="HB26" s="262">
        <f>'Copia Provisional'!BT25</f>
        <v>0</v>
      </c>
      <c r="HC26" s="170" t="str">
        <f t="shared" si="142"/>
        <v>P</v>
      </c>
      <c r="HD26" s="179">
        <f t="shared" si="21"/>
        <v>0</v>
      </c>
      <c r="HE26" s="179">
        <f>'Copia Provisional'!BU25</f>
        <v>0</v>
      </c>
      <c r="HF26" s="170" t="str">
        <f t="shared" si="143"/>
        <v>P</v>
      </c>
      <c r="HG26" s="179">
        <f t="shared" si="22"/>
        <v>0</v>
      </c>
      <c r="HH26" s="262">
        <f>'Copia Provisional'!BV25</f>
        <v>0</v>
      </c>
      <c r="HI26" s="170" t="str">
        <f t="shared" si="144"/>
        <v>P</v>
      </c>
      <c r="HJ26" s="179">
        <f t="shared" si="23"/>
        <v>0</v>
      </c>
      <c r="HK26" s="178">
        <f t="shared" si="24"/>
        <v>0</v>
      </c>
    </row>
    <row r="27" spans="1:219">
      <c r="A27" s="177">
        <f>Participantes!B26</f>
        <v>25</v>
      </c>
      <c r="B27" s="178" t="str">
        <f>IF(Participantes!C26="","",Participantes!C26)</f>
        <v/>
      </c>
      <c r="C27" s="181">
        <f>'Copia Provisional'!C26</f>
        <v>0</v>
      </c>
      <c r="D27" s="170" t="str">
        <f t="shared" si="25"/>
        <v>P</v>
      </c>
      <c r="E27" s="179">
        <f t="shared" si="145"/>
        <v>0</v>
      </c>
      <c r="F27" s="182">
        <f>'Copia Provisional'!D26</f>
        <v>0</v>
      </c>
      <c r="G27" s="170" t="str">
        <f t="shared" si="27"/>
        <v>P</v>
      </c>
      <c r="H27" s="179">
        <f t="shared" si="146"/>
        <v>0</v>
      </c>
      <c r="I27" s="181">
        <f>'Copia Provisional'!E26</f>
        <v>0</v>
      </c>
      <c r="J27" s="170" t="str">
        <f t="shared" si="29"/>
        <v>P</v>
      </c>
      <c r="K27" s="179">
        <f t="shared" si="147"/>
        <v>0</v>
      </c>
      <c r="L27" s="182">
        <f>'Copia Provisional'!F26</f>
        <v>0</v>
      </c>
      <c r="M27" s="170" t="str">
        <f t="shared" si="31"/>
        <v>P</v>
      </c>
      <c r="N27" s="179">
        <f t="shared" si="148"/>
        <v>0</v>
      </c>
      <c r="O27" s="181">
        <f>'Copia Provisional'!G26</f>
        <v>0</v>
      </c>
      <c r="P27" s="170" t="str">
        <f t="shared" si="33"/>
        <v>P</v>
      </c>
      <c r="Q27" s="179">
        <f t="shared" si="149"/>
        <v>0</v>
      </c>
      <c r="R27" s="182">
        <f>'Copia Provisional'!H26</f>
        <v>0</v>
      </c>
      <c r="S27" s="170" t="str">
        <f t="shared" si="35"/>
        <v>P</v>
      </c>
      <c r="T27" s="179">
        <f t="shared" si="150"/>
        <v>0</v>
      </c>
      <c r="U27" s="181">
        <f>'Copia Provisional'!I26</f>
        <v>0</v>
      </c>
      <c r="V27" s="170" t="str">
        <f t="shared" si="37"/>
        <v>P</v>
      </c>
      <c r="W27" s="179">
        <f t="shared" si="151"/>
        <v>0</v>
      </c>
      <c r="X27" s="182">
        <f>'Copia Provisional'!J26</f>
        <v>0</v>
      </c>
      <c r="Y27" s="170" t="str">
        <f t="shared" si="39"/>
        <v>P</v>
      </c>
      <c r="Z27" s="179">
        <f t="shared" si="152"/>
        <v>0</v>
      </c>
      <c r="AA27" s="181">
        <f>'Copia Provisional'!K26</f>
        <v>0</v>
      </c>
      <c r="AB27" s="170" t="str">
        <f t="shared" si="41"/>
        <v>P</v>
      </c>
      <c r="AC27" s="179">
        <f t="shared" si="153"/>
        <v>0</v>
      </c>
      <c r="AD27" s="182">
        <f>'Copia Provisional'!L26</f>
        <v>0</v>
      </c>
      <c r="AE27" s="170" t="str">
        <f t="shared" si="43"/>
        <v>P</v>
      </c>
      <c r="AF27" s="179">
        <f t="shared" si="154"/>
        <v>0</v>
      </c>
      <c r="AG27" s="181">
        <f>'Copia Provisional'!M26</f>
        <v>0</v>
      </c>
      <c r="AH27" s="170" t="str">
        <f t="shared" si="45"/>
        <v>P</v>
      </c>
      <c r="AI27" s="179">
        <f t="shared" si="155"/>
        <v>0</v>
      </c>
      <c r="AJ27" s="182">
        <f>'Copia Provisional'!N26</f>
        <v>0</v>
      </c>
      <c r="AK27" s="170" t="str">
        <f t="shared" si="47"/>
        <v>P</v>
      </c>
      <c r="AL27" s="179">
        <f t="shared" si="156"/>
        <v>0</v>
      </c>
      <c r="AM27" s="181">
        <f>'Copia Provisional'!O26</f>
        <v>0</v>
      </c>
      <c r="AN27" s="170" t="str">
        <f t="shared" si="49"/>
        <v>P</v>
      </c>
      <c r="AO27" s="179">
        <f t="shared" si="157"/>
        <v>0</v>
      </c>
      <c r="AP27" s="182">
        <f>'Copia Provisional'!P26</f>
        <v>0</v>
      </c>
      <c r="AQ27" s="170" t="str">
        <f t="shared" si="51"/>
        <v>P</v>
      </c>
      <c r="AR27" s="179">
        <f t="shared" si="158"/>
        <v>0</v>
      </c>
      <c r="AS27" s="181">
        <f>'Copia Provisional'!Q26</f>
        <v>0</v>
      </c>
      <c r="AT27" s="170" t="str">
        <f t="shared" si="53"/>
        <v>P</v>
      </c>
      <c r="AU27" s="179">
        <f t="shared" si="159"/>
        <v>0</v>
      </c>
      <c r="AV27" s="182">
        <f>'Copia Provisional'!R26</f>
        <v>0</v>
      </c>
      <c r="AW27" s="170" t="str">
        <f t="shared" si="55"/>
        <v>P</v>
      </c>
      <c r="AX27" s="179">
        <f t="shared" si="160"/>
        <v>0</v>
      </c>
      <c r="AY27" s="181">
        <f>'Copia Provisional'!S26</f>
        <v>0</v>
      </c>
      <c r="AZ27" s="170" t="str">
        <f t="shared" si="57"/>
        <v>P</v>
      </c>
      <c r="BA27" s="179">
        <f t="shared" si="161"/>
        <v>0</v>
      </c>
      <c r="BB27" s="182">
        <f>'Copia Provisional'!T26</f>
        <v>0</v>
      </c>
      <c r="BC27" s="170" t="str">
        <f t="shared" si="59"/>
        <v>P</v>
      </c>
      <c r="BD27" s="179">
        <f t="shared" si="162"/>
        <v>0</v>
      </c>
      <c r="BE27" s="181">
        <f>'Copia Provisional'!U26</f>
        <v>0</v>
      </c>
      <c r="BF27" s="170" t="str">
        <f t="shared" si="61"/>
        <v>P</v>
      </c>
      <c r="BG27" s="179">
        <f t="shared" si="163"/>
        <v>0</v>
      </c>
      <c r="BH27" s="182">
        <f>'Copia Provisional'!V26</f>
        <v>0</v>
      </c>
      <c r="BI27" s="170" t="str">
        <f t="shared" si="63"/>
        <v>P</v>
      </c>
      <c r="BJ27" s="179">
        <f t="shared" si="164"/>
        <v>0</v>
      </c>
      <c r="BK27" s="181">
        <f>'Copia Provisional'!W26</f>
        <v>0</v>
      </c>
      <c r="BL27" s="170" t="str">
        <f t="shared" si="65"/>
        <v>P</v>
      </c>
      <c r="BM27" s="179">
        <f t="shared" si="165"/>
        <v>0</v>
      </c>
      <c r="BN27" s="182">
        <f>'Copia Provisional'!X26</f>
        <v>0</v>
      </c>
      <c r="BO27" s="170" t="str">
        <f t="shared" si="67"/>
        <v>P</v>
      </c>
      <c r="BP27" s="179">
        <f t="shared" si="166"/>
        <v>0</v>
      </c>
      <c r="BQ27" s="181">
        <f>'Copia Provisional'!Y26</f>
        <v>0</v>
      </c>
      <c r="BR27" s="170" t="str">
        <f t="shared" si="69"/>
        <v>P</v>
      </c>
      <c r="BS27" s="179">
        <f t="shared" si="167"/>
        <v>0</v>
      </c>
      <c r="BT27" s="182">
        <f>'Copia Provisional'!Z26</f>
        <v>0</v>
      </c>
      <c r="BU27" s="170" t="str">
        <f t="shared" si="71"/>
        <v>P</v>
      </c>
      <c r="BV27" s="179">
        <f t="shared" si="168"/>
        <v>0</v>
      </c>
      <c r="BW27" s="181">
        <f>'Copia Provisional'!AA26</f>
        <v>0</v>
      </c>
      <c r="BX27" s="170" t="str">
        <f t="shared" si="73"/>
        <v>P</v>
      </c>
      <c r="BY27" s="179">
        <f t="shared" si="169"/>
        <v>0</v>
      </c>
      <c r="BZ27" s="182">
        <f>'Copia Provisional'!AB26</f>
        <v>0</v>
      </c>
      <c r="CA27" s="170" t="str">
        <f t="shared" si="75"/>
        <v>P</v>
      </c>
      <c r="CB27" s="179">
        <f t="shared" si="170"/>
        <v>0</v>
      </c>
      <c r="CC27" s="181">
        <f>'Copia Provisional'!AC26</f>
        <v>0</v>
      </c>
      <c r="CD27" s="170" t="str">
        <f t="shared" si="77"/>
        <v>P</v>
      </c>
      <c r="CE27" s="179">
        <f t="shared" si="171"/>
        <v>0</v>
      </c>
      <c r="CF27" s="182">
        <f>'Copia Provisional'!AD26</f>
        <v>0</v>
      </c>
      <c r="CG27" s="170" t="str">
        <f t="shared" si="79"/>
        <v>P</v>
      </c>
      <c r="CH27" s="179">
        <f t="shared" si="172"/>
        <v>0</v>
      </c>
      <c r="CI27" s="181">
        <f>'Copia Provisional'!AE26</f>
        <v>0</v>
      </c>
      <c r="CJ27" s="170" t="str">
        <f t="shared" si="81"/>
        <v>P</v>
      </c>
      <c r="CK27" s="179">
        <f t="shared" si="173"/>
        <v>0</v>
      </c>
      <c r="CL27" s="182">
        <f>'Copia Provisional'!AF26</f>
        <v>0</v>
      </c>
      <c r="CM27" s="170" t="str">
        <f t="shared" si="83"/>
        <v>P</v>
      </c>
      <c r="CN27" s="179">
        <f t="shared" si="174"/>
        <v>0</v>
      </c>
      <c r="CO27" s="181">
        <f>'Copia Provisional'!AG26</f>
        <v>0</v>
      </c>
      <c r="CP27" s="170" t="str">
        <f t="shared" si="85"/>
        <v>P</v>
      </c>
      <c r="CQ27" s="179">
        <f t="shared" si="175"/>
        <v>0</v>
      </c>
      <c r="CR27" s="182">
        <f>'Copia Provisional'!AH26</f>
        <v>0</v>
      </c>
      <c r="CS27" s="170" t="str">
        <f t="shared" si="87"/>
        <v>P</v>
      </c>
      <c r="CT27" s="179">
        <f t="shared" si="176"/>
        <v>0</v>
      </c>
      <c r="CU27" s="181">
        <f>'Copia Provisional'!AI26</f>
        <v>0</v>
      </c>
      <c r="CV27" s="170" t="str">
        <f t="shared" si="89"/>
        <v>P</v>
      </c>
      <c r="CW27" s="179">
        <f t="shared" si="177"/>
        <v>0</v>
      </c>
      <c r="CX27" s="182">
        <f>'Copia Provisional'!AJ26</f>
        <v>0</v>
      </c>
      <c r="CY27" s="170" t="str">
        <f t="shared" si="91"/>
        <v>P</v>
      </c>
      <c r="CZ27" s="179">
        <f t="shared" si="178"/>
        <v>0</v>
      </c>
      <c r="DA27" s="181">
        <f>'Copia Provisional'!AK26</f>
        <v>0</v>
      </c>
      <c r="DB27" s="170" t="str">
        <f t="shared" si="93"/>
        <v>P</v>
      </c>
      <c r="DC27" s="179">
        <f t="shared" si="179"/>
        <v>0</v>
      </c>
      <c r="DD27" s="182">
        <f>'Copia Provisional'!AL26</f>
        <v>0</v>
      </c>
      <c r="DE27" s="170" t="str">
        <f t="shared" si="95"/>
        <v>P</v>
      </c>
      <c r="DF27" s="179">
        <f t="shared" si="180"/>
        <v>0</v>
      </c>
      <c r="DG27" s="181">
        <f>'Copia Provisional'!AM26</f>
        <v>0</v>
      </c>
      <c r="DH27" s="170" t="str">
        <f t="shared" si="97"/>
        <v>P</v>
      </c>
      <c r="DI27" s="179">
        <f t="shared" si="181"/>
        <v>0</v>
      </c>
      <c r="DJ27" s="182">
        <f>'Copia Provisional'!AN26</f>
        <v>0</v>
      </c>
      <c r="DK27" s="170" t="str">
        <f t="shared" si="99"/>
        <v>P</v>
      </c>
      <c r="DL27" s="179">
        <f t="shared" si="182"/>
        <v>0</v>
      </c>
      <c r="DM27" s="181">
        <f>'Copia Provisional'!AO26</f>
        <v>0</v>
      </c>
      <c r="DN27" s="170" t="str">
        <f t="shared" si="101"/>
        <v>P</v>
      </c>
      <c r="DO27" s="179">
        <f t="shared" si="183"/>
        <v>0</v>
      </c>
      <c r="DP27" s="182">
        <f>'Copia Provisional'!AP26</f>
        <v>0</v>
      </c>
      <c r="DQ27" s="170" t="str">
        <f t="shared" si="103"/>
        <v>P</v>
      </c>
      <c r="DR27" s="179">
        <f t="shared" si="184"/>
        <v>0</v>
      </c>
      <c r="DS27" s="181">
        <f>'Copia Provisional'!AQ26</f>
        <v>0</v>
      </c>
      <c r="DT27" s="170" t="str">
        <f t="shared" si="105"/>
        <v>P</v>
      </c>
      <c r="DU27" s="179">
        <f t="shared" si="185"/>
        <v>0</v>
      </c>
      <c r="DV27" s="182">
        <f>'Copia Provisional'!AR26</f>
        <v>0</v>
      </c>
      <c r="DW27" s="170" t="str">
        <f t="shared" si="107"/>
        <v>P</v>
      </c>
      <c r="DX27" s="179">
        <f t="shared" si="186"/>
        <v>0</v>
      </c>
      <c r="DY27" s="181">
        <f>'Copia Provisional'!AS26</f>
        <v>0</v>
      </c>
      <c r="DZ27" s="170" t="str">
        <f t="shared" si="109"/>
        <v>P</v>
      </c>
      <c r="EA27" s="179">
        <f t="shared" si="187"/>
        <v>0</v>
      </c>
      <c r="EB27" s="182">
        <f>'Copia Provisional'!AT26</f>
        <v>0</v>
      </c>
      <c r="EC27" s="170" t="str">
        <f t="shared" si="111"/>
        <v>P</v>
      </c>
      <c r="ED27" s="179">
        <f t="shared" si="188"/>
        <v>0</v>
      </c>
      <c r="EE27" s="181">
        <f>'Copia Provisional'!AU26</f>
        <v>0</v>
      </c>
      <c r="EF27" s="170" t="str">
        <f t="shared" si="113"/>
        <v>P</v>
      </c>
      <c r="EG27" s="179">
        <f t="shared" si="189"/>
        <v>0</v>
      </c>
      <c r="EH27" s="182">
        <f>'Copia Provisional'!AV26</f>
        <v>0</v>
      </c>
      <c r="EI27" s="170" t="str">
        <f t="shared" si="115"/>
        <v>P</v>
      </c>
      <c r="EJ27" s="180">
        <f t="shared" si="190"/>
        <v>0</v>
      </c>
      <c r="EK27" s="181">
        <f>'Copia Provisional'!AW26</f>
        <v>0</v>
      </c>
      <c r="EL27" s="170" t="str">
        <f t="shared" si="117"/>
        <v>P</v>
      </c>
      <c r="EM27" s="179">
        <f t="shared" si="191"/>
        <v>0</v>
      </c>
      <c r="EN27" s="182">
        <f>'Copia Provisional'!AX26</f>
        <v>0</v>
      </c>
      <c r="EO27" s="170" t="str">
        <f t="shared" si="119"/>
        <v>P</v>
      </c>
      <c r="EP27" s="179">
        <f t="shared" si="192"/>
        <v>0</v>
      </c>
      <c r="EQ27" s="258">
        <f>'Copia Provisional'!AY26</f>
        <v>0</v>
      </c>
      <c r="ER27" s="170" t="str">
        <f t="shared" si="120"/>
        <v>P</v>
      </c>
      <c r="ES27" s="179">
        <f t="shared" si="1"/>
        <v>0</v>
      </c>
      <c r="ET27" s="179">
        <f>'Copia Provisional'!AZ26</f>
        <v>0</v>
      </c>
      <c r="EU27" s="170" t="str">
        <f t="shared" si="121"/>
        <v>P</v>
      </c>
      <c r="EV27" s="179">
        <f t="shared" si="2"/>
        <v>0</v>
      </c>
      <c r="EW27" s="262">
        <f>'Copia Provisional'!BA26</f>
        <v>0</v>
      </c>
      <c r="EX27" s="170" t="str">
        <f t="shared" si="122"/>
        <v>P</v>
      </c>
      <c r="EY27" s="179">
        <f t="shared" si="3"/>
        <v>0</v>
      </c>
      <c r="EZ27" s="179">
        <f>'Copia Provisional'!BB26</f>
        <v>0</v>
      </c>
      <c r="FA27" s="170" t="str">
        <f t="shared" si="123"/>
        <v>P</v>
      </c>
      <c r="FB27" s="179">
        <f t="shared" si="4"/>
        <v>0</v>
      </c>
      <c r="FC27" s="262">
        <f>'Copia Provisional'!BC26</f>
        <v>0</v>
      </c>
      <c r="FD27" s="170" t="str">
        <f t="shared" si="124"/>
        <v>P</v>
      </c>
      <c r="FE27" s="179">
        <f t="shared" si="5"/>
        <v>0</v>
      </c>
      <c r="FF27" s="182">
        <f>'Copia Provisional'!BD26</f>
        <v>0</v>
      </c>
      <c r="FG27" s="170" t="str">
        <f t="shared" si="125"/>
        <v>P</v>
      </c>
      <c r="FH27" s="182">
        <f t="shared" si="126"/>
        <v>0</v>
      </c>
      <c r="FI27" s="258">
        <f>'Copia Provisional'!BE26</f>
        <v>0</v>
      </c>
      <c r="FJ27" s="170" t="str">
        <f t="shared" si="127"/>
        <v>P</v>
      </c>
      <c r="FK27" s="179">
        <f t="shared" si="6"/>
        <v>0</v>
      </c>
      <c r="FL27" s="179">
        <f>'Copia Provisional'!BF26</f>
        <v>0</v>
      </c>
      <c r="FM27" s="170" t="str">
        <f t="shared" si="128"/>
        <v>P</v>
      </c>
      <c r="FN27" s="179">
        <f t="shared" si="7"/>
        <v>0</v>
      </c>
      <c r="FO27" s="262">
        <f>'Copia Provisional'!BG26</f>
        <v>0</v>
      </c>
      <c r="FP27" s="170" t="str">
        <f t="shared" si="129"/>
        <v>P</v>
      </c>
      <c r="FQ27" s="179">
        <f t="shared" si="8"/>
        <v>0</v>
      </c>
      <c r="FR27" s="179">
        <f>'Copia Provisional'!BH26</f>
        <v>0</v>
      </c>
      <c r="FS27" s="170" t="str">
        <f t="shared" si="130"/>
        <v>P</v>
      </c>
      <c r="FT27" s="179">
        <f t="shared" si="9"/>
        <v>0</v>
      </c>
      <c r="FU27" s="262">
        <f>'Copia Provisional'!BI26</f>
        <v>0</v>
      </c>
      <c r="FV27" s="170" t="str">
        <f t="shared" si="131"/>
        <v>P</v>
      </c>
      <c r="FW27" s="179">
        <f t="shared" si="10"/>
        <v>0</v>
      </c>
      <c r="FX27" s="182">
        <f>'Copia Provisional'!BJ26</f>
        <v>0</v>
      </c>
      <c r="FY27" s="170" t="str">
        <f t="shared" si="132"/>
        <v>P</v>
      </c>
      <c r="FZ27" s="179">
        <f t="shared" si="11"/>
        <v>0</v>
      </c>
      <c r="GA27" s="258">
        <f>'Copia Provisional'!BK26</f>
        <v>0</v>
      </c>
      <c r="GB27" s="170" t="str">
        <f t="shared" si="133"/>
        <v>P</v>
      </c>
      <c r="GC27" s="179">
        <f t="shared" si="12"/>
        <v>0</v>
      </c>
      <c r="GD27" s="179">
        <f>'Copia Provisional'!BL26</f>
        <v>0</v>
      </c>
      <c r="GE27" s="170" t="str">
        <f t="shared" si="134"/>
        <v>P</v>
      </c>
      <c r="GF27" s="179">
        <f t="shared" si="13"/>
        <v>0</v>
      </c>
      <c r="GG27" s="262">
        <f>'Copia Provisional'!BM26</f>
        <v>0</v>
      </c>
      <c r="GH27" s="170" t="str">
        <f t="shared" si="135"/>
        <v>P</v>
      </c>
      <c r="GI27" s="179">
        <f t="shared" si="14"/>
        <v>0</v>
      </c>
      <c r="GJ27" s="179">
        <f>'Copia Provisional'!BN26</f>
        <v>0</v>
      </c>
      <c r="GK27" s="170" t="str">
        <f t="shared" si="136"/>
        <v>P</v>
      </c>
      <c r="GL27" s="179">
        <f t="shared" si="15"/>
        <v>0</v>
      </c>
      <c r="GM27" s="262">
        <f>'Copia Provisional'!BO26</f>
        <v>0</v>
      </c>
      <c r="GN27" s="170" t="str">
        <f t="shared" si="137"/>
        <v>P</v>
      </c>
      <c r="GO27" s="179">
        <f t="shared" si="16"/>
        <v>0</v>
      </c>
      <c r="GP27" s="182">
        <f>'Copia Provisional'!BP26</f>
        <v>0</v>
      </c>
      <c r="GQ27" s="170" t="str">
        <f t="shared" si="138"/>
        <v>P</v>
      </c>
      <c r="GR27" s="179">
        <f t="shared" si="17"/>
        <v>0</v>
      </c>
      <c r="GS27" s="182">
        <f>'Copia Provisional'!BQ26</f>
        <v>0</v>
      </c>
      <c r="GT27" s="170" t="str">
        <f t="shared" si="139"/>
        <v>P</v>
      </c>
      <c r="GU27" s="179">
        <f t="shared" si="18"/>
        <v>0</v>
      </c>
      <c r="GV27" s="258">
        <f>'Copia Provisional'!BR26</f>
        <v>0</v>
      </c>
      <c r="GW27" s="170" t="str">
        <f t="shared" si="140"/>
        <v>P</v>
      </c>
      <c r="GX27" s="179">
        <f t="shared" si="19"/>
        <v>0</v>
      </c>
      <c r="GY27" s="179">
        <f>'Copia Provisional'!BS26</f>
        <v>0</v>
      </c>
      <c r="GZ27" s="170" t="str">
        <f t="shared" si="141"/>
        <v>P</v>
      </c>
      <c r="HA27" s="179">
        <f t="shared" si="20"/>
        <v>0</v>
      </c>
      <c r="HB27" s="262">
        <f>'Copia Provisional'!BT26</f>
        <v>0</v>
      </c>
      <c r="HC27" s="170" t="str">
        <f t="shared" si="142"/>
        <v>P</v>
      </c>
      <c r="HD27" s="179">
        <f t="shared" si="21"/>
        <v>0</v>
      </c>
      <c r="HE27" s="179">
        <f>'Copia Provisional'!BU26</f>
        <v>0</v>
      </c>
      <c r="HF27" s="170" t="str">
        <f t="shared" si="143"/>
        <v>P</v>
      </c>
      <c r="HG27" s="179">
        <f t="shared" si="22"/>
        <v>0</v>
      </c>
      <c r="HH27" s="262">
        <f>'Copia Provisional'!BV26</f>
        <v>0</v>
      </c>
      <c r="HI27" s="170" t="str">
        <f t="shared" si="144"/>
        <v>P</v>
      </c>
      <c r="HJ27" s="179">
        <f t="shared" si="23"/>
        <v>0</v>
      </c>
      <c r="HK27" s="178">
        <f t="shared" si="24"/>
        <v>0</v>
      </c>
    </row>
    <row r="28" spans="1:219">
      <c r="A28" s="177">
        <f>Participantes!B27</f>
        <v>26</v>
      </c>
      <c r="B28" s="178" t="str">
        <f>IF(Participantes!C27="","",Participantes!C27)</f>
        <v/>
      </c>
      <c r="C28" s="181">
        <f>'Copia Provisional'!C27</f>
        <v>0</v>
      </c>
      <c r="D28" s="170" t="str">
        <f t="shared" si="25"/>
        <v>P</v>
      </c>
      <c r="E28" s="179">
        <f t="shared" si="145"/>
        <v>0</v>
      </c>
      <c r="F28" s="182">
        <f>'Copia Provisional'!D27</f>
        <v>0</v>
      </c>
      <c r="G28" s="170" t="str">
        <f t="shared" si="27"/>
        <v>P</v>
      </c>
      <c r="H28" s="179">
        <f t="shared" si="146"/>
        <v>0</v>
      </c>
      <c r="I28" s="181">
        <f>'Copia Provisional'!E27</f>
        <v>0</v>
      </c>
      <c r="J28" s="170" t="str">
        <f t="shared" si="29"/>
        <v>P</v>
      </c>
      <c r="K28" s="179">
        <f t="shared" si="147"/>
        <v>0</v>
      </c>
      <c r="L28" s="182">
        <f>'Copia Provisional'!F27</f>
        <v>0</v>
      </c>
      <c r="M28" s="170" t="str">
        <f t="shared" si="31"/>
        <v>P</v>
      </c>
      <c r="N28" s="179">
        <f t="shared" si="148"/>
        <v>0</v>
      </c>
      <c r="O28" s="181">
        <f>'Copia Provisional'!G27</f>
        <v>0</v>
      </c>
      <c r="P28" s="170" t="str">
        <f t="shared" si="33"/>
        <v>P</v>
      </c>
      <c r="Q28" s="179">
        <f t="shared" si="149"/>
        <v>0</v>
      </c>
      <c r="R28" s="182">
        <f>'Copia Provisional'!H27</f>
        <v>0</v>
      </c>
      <c r="S28" s="170" t="str">
        <f t="shared" si="35"/>
        <v>P</v>
      </c>
      <c r="T28" s="179">
        <f t="shared" si="150"/>
        <v>0</v>
      </c>
      <c r="U28" s="181">
        <f>'Copia Provisional'!I27</f>
        <v>0</v>
      </c>
      <c r="V28" s="170" t="str">
        <f t="shared" si="37"/>
        <v>P</v>
      </c>
      <c r="W28" s="179">
        <f t="shared" si="151"/>
        <v>0</v>
      </c>
      <c r="X28" s="182">
        <f>'Copia Provisional'!J27</f>
        <v>0</v>
      </c>
      <c r="Y28" s="170" t="str">
        <f t="shared" si="39"/>
        <v>P</v>
      </c>
      <c r="Z28" s="179">
        <f t="shared" si="152"/>
        <v>0</v>
      </c>
      <c r="AA28" s="181">
        <f>'Copia Provisional'!K27</f>
        <v>0</v>
      </c>
      <c r="AB28" s="170" t="str">
        <f t="shared" si="41"/>
        <v>P</v>
      </c>
      <c r="AC28" s="179">
        <f t="shared" si="153"/>
        <v>0</v>
      </c>
      <c r="AD28" s="182">
        <f>'Copia Provisional'!L27</f>
        <v>0</v>
      </c>
      <c r="AE28" s="170" t="str">
        <f t="shared" si="43"/>
        <v>P</v>
      </c>
      <c r="AF28" s="179">
        <f t="shared" si="154"/>
        <v>0</v>
      </c>
      <c r="AG28" s="181">
        <f>'Copia Provisional'!M27</f>
        <v>0</v>
      </c>
      <c r="AH28" s="170" t="str">
        <f t="shared" si="45"/>
        <v>P</v>
      </c>
      <c r="AI28" s="179">
        <f t="shared" si="155"/>
        <v>0</v>
      </c>
      <c r="AJ28" s="182">
        <f>'Copia Provisional'!N27</f>
        <v>0</v>
      </c>
      <c r="AK28" s="170" t="str">
        <f t="shared" si="47"/>
        <v>P</v>
      </c>
      <c r="AL28" s="179">
        <f t="shared" si="156"/>
        <v>0</v>
      </c>
      <c r="AM28" s="181">
        <f>'Copia Provisional'!O27</f>
        <v>0</v>
      </c>
      <c r="AN28" s="170" t="str">
        <f t="shared" si="49"/>
        <v>P</v>
      </c>
      <c r="AO28" s="179">
        <f t="shared" si="157"/>
        <v>0</v>
      </c>
      <c r="AP28" s="182">
        <f>'Copia Provisional'!P27</f>
        <v>0</v>
      </c>
      <c r="AQ28" s="170" t="str">
        <f t="shared" si="51"/>
        <v>P</v>
      </c>
      <c r="AR28" s="179">
        <f t="shared" si="158"/>
        <v>0</v>
      </c>
      <c r="AS28" s="181">
        <f>'Copia Provisional'!Q27</f>
        <v>0</v>
      </c>
      <c r="AT28" s="170" t="str">
        <f t="shared" si="53"/>
        <v>P</v>
      </c>
      <c r="AU28" s="179">
        <f t="shared" si="159"/>
        <v>0</v>
      </c>
      <c r="AV28" s="182">
        <f>'Copia Provisional'!R27</f>
        <v>0</v>
      </c>
      <c r="AW28" s="170" t="str">
        <f t="shared" si="55"/>
        <v>P</v>
      </c>
      <c r="AX28" s="179">
        <f t="shared" si="160"/>
        <v>0</v>
      </c>
      <c r="AY28" s="181">
        <f>'Copia Provisional'!S27</f>
        <v>0</v>
      </c>
      <c r="AZ28" s="170" t="str">
        <f t="shared" si="57"/>
        <v>P</v>
      </c>
      <c r="BA28" s="179">
        <f t="shared" si="161"/>
        <v>0</v>
      </c>
      <c r="BB28" s="182">
        <f>'Copia Provisional'!T27</f>
        <v>0</v>
      </c>
      <c r="BC28" s="170" t="str">
        <f t="shared" si="59"/>
        <v>P</v>
      </c>
      <c r="BD28" s="179">
        <f t="shared" si="162"/>
        <v>0</v>
      </c>
      <c r="BE28" s="181">
        <f>'Copia Provisional'!U27</f>
        <v>0</v>
      </c>
      <c r="BF28" s="170" t="str">
        <f t="shared" si="61"/>
        <v>P</v>
      </c>
      <c r="BG28" s="179">
        <f t="shared" si="163"/>
        <v>0</v>
      </c>
      <c r="BH28" s="182">
        <f>'Copia Provisional'!V27</f>
        <v>0</v>
      </c>
      <c r="BI28" s="170" t="str">
        <f t="shared" si="63"/>
        <v>P</v>
      </c>
      <c r="BJ28" s="179">
        <f t="shared" si="164"/>
        <v>0</v>
      </c>
      <c r="BK28" s="181">
        <f>'Copia Provisional'!W27</f>
        <v>0</v>
      </c>
      <c r="BL28" s="170" t="str">
        <f t="shared" si="65"/>
        <v>P</v>
      </c>
      <c r="BM28" s="179">
        <f t="shared" si="165"/>
        <v>0</v>
      </c>
      <c r="BN28" s="182">
        <f>'Copia Provisional'!X27</f>
        <v>0</v>
      </c>
      <c r="BO28" s="170" t="str">
        <f t="shared" si="67"/>
        <v>P</v>
      </c>
      <c r="BP28" s="179">
        <f t="shared" si="166"/>
        <v>0</v>
      </c>
      <c r="BQ28" s="181">
        <f>'Copia Provisional'!Y27</f>
        <v>0</v>
      </c>
      <c r="BR28" s="170" t="str">
        <f t="shared" si="69"/>
        <v>P</v>
      </c>
      <c r="BS28" s="179">
        <f t="shared" si="167"/>
        <v>0</v>
      </c>
      <c r="BT28" s="182">
        <f>'Copia Provisional'!Z27</f>
        <v>0</v>
      </c>
      <c r="BU28" s="170" t="str">
        <f t="shared" si="71"/>
        <v>P</v>
      </c>
      <c r="BV28" s="179">
        <f t="shared" si="168"/>
        <v>0</v>
      </c>
      <c r="BW28" s="181">
        <f>'Copia Provisional'!AA27</f>
        <v>0</v>
      </c>
      <c r="BX28" s="170" t="str">
        <f t="shared" si="73"/>
        <v>P</v>
      </c>
      <c r="BY28" s="179">
        <f t="shared" si="169"/>
        <v>0</v>
      </c>
      <c r="BZ28" s="182">
        <f>'Copia Provisional'!AB27</f>
        <v>0</v>
      </c>
      <c r="CA28" s="170" t="str">
        <f t="shared" si="75"/>
        <v>P</v>
      </c>
      <c r="CB28" s="179">
        <f t="shared" si="170"/>
        <v>0</v>
      </c>
      <c r="CC28" s="181">
        <f>'Copia Provisional'!AC27</f>
        <v>0</v>
      </c>
      <c r="CD28" s="170" t="str">
        <f t="shared" si="77"/>
        <v>P</v>
      </c>
      <c r="CE28" s="179">
        <f t="shared" si="171"/>
        <v>0</v>
      </c>
      <c r="CF28" s="182">
        <f>'Copia Provisional'!AD27</f>
        <v>0</v>
      </c>
      <c r="CG28" s="170" t="str">
        <f t="shared" si="79"/>
        <v>P</v>
      </c>
      <c r="CH28" s="179">
        <f t="shared" si="172"/>
        <v>0</v>
      </c>
      <c r="CI28" s="181">
        <f>'Copia Provisional'!AE27</f>
        <v>0</v>
      </c>
      <c r="CJ28" s="170" t="str">
        <f t="shared" si="81"/>
        <v>P</v>
      </c>
      <c r="CK28" s="179">
        <f t="shared" si="173"/>
        <v>0</v>
      </c>
      <c r="CL28" s="182">
        <f>'Copia Provisional'!AF27</f>
        <v>0</v>
      </c>
      <c r="CM28" s="170" t="str">
        <f t="shared" si="83"/>
        <v>P</v>
      </c>
      <c r="CN28" s="179">
        <f t="shared" si="174"/>
        <v>0</v>
      </c>
      <c r="CO28" s="181">
        <f>'Copia Provisional'!AG27</f>
        <v>0</v>
      </c>
      <c r="CP28" s="170" t="str">
        <f t="shared" si="85"/>
        <v>P</v>
      </c>
      <c r="CQ28" s="179">
        <f t="shared" si="175"/>
        <v>0</v>
      </c>
      <c r="CR28" s="182">
        <f>'Copia Provisional'!AH27</f>
        <v>0</v>
      </c>
      <c r="CS28" s="170" t="str">
        <f t="shared" si="87"/>
        <v>P</v>
      </c>
      <c r="CT28" s="179">
        <f t="shared" si="176"/>
        <v>0</v>
      </c>
      <c r="CU28" s="181">
        <f>'Copia Provisional'!AI27</f>
        <v>0</v>
      </c>
      <c r="CV28" s="170" t="str">
        <f t="shared" si="89"/>
        <v>P</v>
      </c>
      <c r="CW28" s="179">
        <f t="shared" si="177"/>
        <v>0</v>
      </c>
      <c r="CX28" s="182">
        <f>'Copia Provisional'!AJ27</f>
        <v>0</v>
      </c>
      <c r="CY28" s="170" t="str">
        <f t="shared" si="91"/>
        <v>P</v>
      </c>
      <c r="CZ28" s="179">
        <f t="shared" si="178"/>
        <v>0</v>
      </c>
      <c r="DA28" s="181">
        <f>'Copia Provisional'!AK27</f>
        <v>0</v>
      </c>
      <c r="DB28" s="170" t="str">
        <f t="shared" si="93"/>
        <v>P</v>
      </c>
      <c r="DC28" s="179">
        <f t="shared" si="179"/>
        <v>0</v>
      </c>
      <c r="DD28" s="182">
        <f>'Copia Provisional'!AL27</f>
        <v>0</v>
      </c>
      <c r="DE28" s="170" t="str">
        <f t="shared" si="95"/>
        <v>P</v>
      </c>
      <c r="DF28" s="179">
        <f t="shared" si="180"/>
        <v>0</v>
      </c>
      <c r="DG28" s="181">
        <f>'Copia Provisional'!AM27</f>
        <v>0</v>
      </c>
      <c r="DH28" s="170" t="str">
        <f t="shared" si="97"/>
        <v>P</v>
      </c>
      <c r="DI28" s="179">
        <f t="shared" si="181"/>
        <v>0</v>
      </c>
      <c r="DJ28" s="182">
        <f>'Copia Provisional'!AN27</f>
        <v>0</v>
      </c>
      <c r="DK28" s="170" t="str">
        <f t="shared" si="99"/>
        <v>P</v>
      </c>
      <c r="DL28" s="179">
        <f t="shared" si="182"/>
        <v>0</v>
      </c>
      <c r="DM28" s="181">
        <f>'Copia Provisional'!AO27</f>
        <v>0</v>
      </c>
      <c r="DN28" s="170" t="str">
        <f t="shared" si="101"/>
        <v>P</v>
      </c>
      <c r="DO28" s="179">
        <f t="shared" si="183"/>
        <v>0</v>
      </c>
      <c r="DP28" s="182">
        <f>'Copia Provisional'!AP27</f>
        <v>0</v>
      </c>
      <c r="DQ28" s="170" t="str">
        <f t="shared" si="103"/>
        <v>P</v>
      </c>
      <c r="DR28" s="179">
        <f t="shared" si="184"/>
        <v>0</v>
      </c>
      <c r="DS28" s="181">
        <f>'Copia Provisional'!AQ27</f>
        <v>0</v>
      </c>
      <c r="DT28" s="170" t="str">
        <f t="shared" si="105"/>
        <v>P</v>
      </c>
      <c r="DU28" s="179">
        <f t="shared" si="185"/>
        <v>0</v>
      </c>
      <c r="DV28" s="182">
        <f>'Copia Provisional'!AR27</f>
        <v>0</v>
      </c>
      <c r="DW28" s="170" t="str">
        <f t="shared" si="107"/>
        <v>P</v>
      </c>
      <c r="DX28" s="179">
        <f t="shared" si="186"/>
        <v>0</v>
      </c>
      <c r="DY28" s="181">
        <f>'Copia Provisional'!AS27</f>
        <v>0</v>
      </c>
      <c r="DZ28" s="170" t="str">
        <f t="shared" si="109"/>
        <v>P</v>
      </c>
      <c r="EA28" s="179">
        <f t="shared" si="187"/>
        <v>0</v>
      </c>
      <c r="EB28" s="182">
        <f>'Copia Provisional'!AT27</f>
        <v>0</v>
      </c>
      <c r="EC28" s="170" t="str">
        <f t="shared" si="111"/>
        <v>P</v>
      </c>
      <c r="ED28" s="179">
        <f t="shared" si="188"/>
        <v>0</v>
      </c>
      <c r="EE28" s="181">
        <f>'Copia Provisional'!AU27</f>
        <v>0</v>
      </c>
      <c r="EF28" s="170" t="str">
        <f t="shared" si="113"/>
        <v>P</v>
      </c>
      <c r="EG28" s="179">
        <f t="shared" si="189"/>
        <v>0</v>
      </c>
      <c r="EH28" s="182">
        <f>'Copia Provisional'!AV27</f>
        <v>0</v>
      </c>
      <c r="EI28" s="170" t="str">
        <f t="shared" si="115"/>
        <v>P</v>
      </c>
      <c r="EJ28" s="180">
        <f t="shared" si="190"/>
        <v>0</v>
      </c>
      <c r="EK28" s="181">
        <f>'Copia Provisional'!AW27</f>
        <v>0</v>
      </c>
      <c r="EL28" s="170" t="str">
        <f t="shared" si="117"/>
        <v>P</v>
      </c>
      <c r="EM28" s="179">
        <f t="shared" si="191"/>
        <v>0</v>
      </c>
      <c r="EN28" s="182">
        <f>'Copia Provisional'!AX27</f>
        <v>0</v>
      </c>
      <c r="EO28" s="170" t="str">
        <f t="shared" si="119"/>
        <v>P</v>
      </c>
      <c r="EP28" s="179">
        <f t="shared" si="192"/>
        <v>0</v>
      </c>
      <c r="EQ28" s="258">
        <f>'Copia Provisional'!AY27</f>
        <v>0</v>
      </c>
      <c r="ER28" s="170" t="str">
        <f t="shared" si="120"/>
        <v>P</v>
      </c>
      <c r="ES28" s="179">
        <f t="shared" si="1"/>
        <v>0</v>
      </c>
      <c r="ET28" s="179">
        <f>'Copia Provisional'!AZ27</f>
        <v>0</v>
      </c>
      <c r="EU28" s="170" t="str">
        <f t="shared" si="121"/>
        <v>P</v>
      </c>
      <c r="EV28" s="179">
        <f t="shared" si="2"/>
        <v>0</v>
      </c>
      <c r="EW28" s="262">
        <f>'Copia Provisional'!BA27</f>
        <v>0</v>
      </c>
      <c r="EX28" s="170" t="str">
        <f t="shared" si="122"/>
        <v>P</v>
      </c>
      <c r="EY28" s="179">
        <f t="shared" si="3"/>
        <v>0</v>
      </c>
      <c r="EZ28" s="179">
        <f>'Copia Provisional'!BB27</f>
        <v>0</v>
      </c>
      <c r="FA28" s="170" t="str">
        <f t="shared" si="123"/>
        <v>P</v>
      </c>
      <c r="FB28" s="179">
        <f t="shared" si="4"/>
        <v>0</v>
      </c>
      <c r="FC28" s="262">
        <f>'Copia Provisional'!BC27</f>
        <v>0</v>
      </c>
      <c r="FD28" s="170" t="str">
        <f t="shared" si="124"/>
        <v>P</v>
      </c>
      <c r="FE28" s="179">
        <f t="shared" si="5"/>
        <v>0</v>
      </c>
      <c r="FF28" s="182">
        <f>'Copia Provisional'!BD27</f>
        <v>0</v>
      </c>
      <c r="FG28" s="170" t="str">
        <f t="shared" si="125"/>
        <v>P</v>
      </c>
      <c r="FH28" s="182">
        <f t="shared" si="126"/>
        <v>0</v>
      </c>
      <c r="FI28" s="258">
        <f>'Copia Provisional'!BE27</f>
        <v>0</v>
      </c>
      <c r="FJ28" s="170" t="str">
        <f t="shared" si="127"/>
        <v>P</v>
      </c>
      <c r="FK28" s="179">
        <f t="shared" si="6"/>
        <v>0</v>
      </c>
      <c r="FL28" s="179">
        <f>'Copia Provisional'!BF27</f>
        <v>0</v>
      </c>
      <c r="FM28" s="170" t="str">
        <f t="shared" si="128"/>
        <v>P</v>
      </c>
      <c r="FN28" s="179">
        <f t="shared" si="7"/>
        <v>0</v>
      </c>
      <c r="FO28" s="262">
        <f>'Copia Provisional'!BG27</f>
        <v>0</v>
      </c>
      <c r="FP28" s="170" t="str">
        <f t="shared" si="129"/>
        <v>P</v>
      </c>
      <c r="FQ28" s="179">
        <f t="shared" si="8"/>
        <v>0</v>
      </c>
      <c r="FR28" s="179">
        <f>'Copia Provisional'!BH27</f>
        <v>0</v>
      </c>
      <c r="FS28" s="170" t="str">
        <f t="shared" si="130"/>
        <v>P</v>
      </c>
      <c r="FT28" s="179">
        <f t="shared" si="9"/>
        <v>0</v>
      </c>
      <c r="FU28" s="262">
        <f>'Copia Provisional'!BI27</f>
        <v>0</v>
      </c>
      <c r="FV28" s="170" t="str">
        <f t="shared" si="131"/>
        <v>P</v>
      </c>
      <c r="FW28" s="179">
        <f t="shared" si="10"/>
        <v>0</v>
      </c>
      <c r="FX28" s="182">
        <f>'Copia Provisional'!BJ27</f>
        <v>0</v>
      </c>
      <c r="FY28" s="170" t="str">
        <f t="shared" si="132"/>
        <v>P</v>
      </c>
      <c r="FZ28" s="179">
        <f t="shared" si="11"/>
        <v>0</v>
      </c>
      <c r="GA28" s="258">
        <f>'Copia Provisional'!BK27</f>
        <v>0</v>
      </c>
      <c r="GB28" s="170" t="str">
        <f t="shared" si="133"/>
        <v>P</v>
      </c>
      <c r="GC28" s="179">
        <f t="shared" si="12"/>
        <v>0</v>
      </c>
      <c r="GD28" s="179">
        <f>'Copia Provisional'!BL27</f>
        <v>0</v>
      </c>
      <c r="GE28" s="170" t="str">
        <f t="shared" si="134"/>
        <v>P</v>
      </c>
      <c r="GF28" s="179">
        <f t="shared" si="13"/>
        <v>0</v>
      </c>
      <c r="GG28" s="262">
        <f>'Copia Provisional'!BM27</f>
        <v>0</v>
      </c>
      <c r="GH28" s="170" t="str">
        <f t="shared" si="135"/>
        <v>P</v>
      </c>
      <c r="GI28" s="179">
        <f t="shared" si="14"/>
        <v>0</v>
      </c>
      <c r="GJ28" s="179">
        <f>'Copia Provisional'!BN27</f>
        <v>0</v>
      </c>
      <c r="GK28" s="170" t="str">
        <f t="shared" si="136"/>
        <v>P</v>
      </c>
      <c r="GL28" s="179">
        <f t="shared" si="15"/>
        <v>0</v>
      </c>
      <c r="GM28" s="262">
        <f>'Copia Provisional'!BO27</f>
        <v>0</v>
      </c>
      <c r="GN28" s="170" t="str">
        <f t="shared" si="137"/>
        <v>P</v>
      </c>
      <c r="GO28" s="179">
        <f t="shared" si="16"/>
        <v>0</v>
      </c>
      <c r="GP28" s="182">
        <f>'Copia Provisional'!BP27</f>
        <v>0</v>
      </c>
      <c r="GQ28" s="170" t="str">
        <f t="shared" si="138"/>
        <v>P</v>
      </c>
      <c r="GR28" s="179">
        <f t="shared" si="17"/>
        <v>0</v>
      </c>
      <c r="GS28" s="182">
        <f>'Copia Provisional'!BQ27</f>
        <v>0</v>
      </c>
      <c r="GT28" s="170" t="str">
        <f t="shared" si="139"/>
        <v>P</v>
      </c>
      <c r="GU28" s="179">
        <f t="shared" si="18"/>
        <v>0</v>
      </c>
      <c r="GV28" s="258">
        <f>'Copia Provisional'!BR27</f>
        <v>0</v>
      </c>
      <c r="GW28" s="170" t="str">
        <f t="shared" si="140"/>
        <v>P</v>
      </c>
      <c r="GX28" s="179">
        <f t="shared" si="19"/>
        <v>0</v>
      </c>
      <c r="GY28" s="179">
        <f>'Copia Provisional'!BS27</f>
        <v>0</v>
      </c>
      <c r="GZ28" s="170" t="str">
        <f t="shared" si="141"/>
        <v>P</v>
      </c>
      <c r="HA28" s="179">
        <f t="shared" si="20"/>
        <v>0</v>
      </c>
      <c r="HB28" s="262">
        <f>'Copia Provisional'!BT27</f>
        <v>0</v>
      </c>
      <c r="HC28" s="170" t="str">
        <f t="shared" si="142"/>
        <v>P</v>
      </c>
      <c r="HD28" s="179">
        <f t="shared" si="21"/>
        <v>0</v>
      </c>
      <c r="HE28" s="179">
        <f>'Copia Provisional'!BU27</f>
        <v>0</v>
      </c>
      <c r="HF28" s="170" t="str">
        <f t="shared" si="143"/>
        <v>P</v>
      </c>
      <c r="HG28" s="179">
        <f t="shared" si="22"/>
        <v>0</v>
      </c>
      <c r="HH28" s="262">
        <f>'Copia Provisional'!BV27</f>
        <v>0</v>
      </c>
      <c r="HI28" s="170" t="str">
        <f t="shared" si="144"/>
        <v>P</v>
      </c>
      <c r="HJ28" s="179">
        <f t="shared" si="23"/>
        <v>0</v>
      </c>
      <c r="HK28" s="178">
        <f t="shared" si="24"/>
        <v>0</v>
      </c>
    </row>
    <row r="29" spans="1:219">
      <c r="A29" s="177">
        <f>Participantes!B28</f>
        <v>27</v>
      </c>
      <c r="B29" s="178" t="str">
        <f>IF(Participantes!C28="","",Participantes!C28)</f>
        <v/>
      </c>
      <c r="C29" s="181">
        <f>'Copia Provisional'!C28</f>
        <v>0</v>
      </c>
      <c r="D29" s="170" t="str">
        <f t="shared" si="25"/>
        <v>P</v>
      </c>
      <c r="E29" s="179">
        <f t="shared" si="145"/>
        <v>0</v>
      </c>
      <c r="F29" s="182">
        <f>'Copia Provisional'!D28</f>
        <v>0</v>
      </c>
      <c r="G29" s="170" t="str">
        <f t="shared" si="27"/>
        <v>P</v>
      </c>
      <c r="H29" s="179">
        <f t="shared" si="146"/>
        <v>0</v>
      </c>
      <c r="I29" s="181">
        <f>'Copia Provisional'!E28</f>
        <v>0</v>
      </c>
      <c r="J29" s="170" t="str">
        <f t="shared" si="29"/>
        <v>P</v>
      </c>
      <c r="K29" s="179">
        <f t="shared" si="147"/>
        <v>0</v>
      </c>
      <c r="L29" s="182">
        <f>'Copia Provisional'!F28</f>
        <v>0</v>
      </c>
      <c r="M29" s="170" t="str">
        <f t="shared" si="31"/>
        <v>P</v>
      </c>
      <c r="N29" s="179">
        <f t="shared" si="148"/>
        <v>0</v>
      </c>
      <c r="O29" s="181">
        <f>'Copia Provisional'!G28</f>
        <v>0</v>
      </c>
      <c r="P29" s="170" t="str">
        <f t="shared" si="33"/>
        <v>P</v>
      </c>
      <c r="Q29" s="179">
        <f t="shared" si="149"/>
        <v>0</v>
      </c>
      <c r="R29" s="182">
        <f>'Copia Provisional'!H28</f>
        <v>0</v>
      </c>
      <c r="S29" s="170" t="str">
        <f t="shared" si="35"/>
        <v>P</v>
      </c>
      <c r="T29" s="179">
        <f t="shared" si="150"/>
        <v>0</v>
      </c>
      <c r="U29" s="181">
        <f>'Copia Provisional'!I28</f>
        <v>0</v>
      </c>
      <c r="V29" s="170" t="str">
        <f t="shared" si="37"/>
        <v>P</v>
      </c>
      <c r="W29" s="179">
        <f t="shared" si="151"/>
        <v>0</v>
      </c>
      <c r="X29" s="182">
        <f>'Copia Provisional'!J28</f>
        <v>0</v>
      </c>
      <c r="Y29" s="170" t="str">
        <f t="shared" si="39"/>
        <v>P</v>
      </c>
      <c r="Z29" s="179">
        <f t="shared" si="152"/>
        <v>0</v>
      </c>
      <c r="AA29" s="181">
        <f>'Copia Provisional'!K28</f>
        <v>0</v>
      </c>
      <c r="AB29" s="170" t="str">
        <f t="shared" si="41"/>
        <v>P</v>
      </c>
      <c r="AC29" s="179">
        <f t="shared" si="153"/>
        <v>0</v>
      </c>
      <c r="AD29" s="182">
        <f>'Copia Provisional'!L28</f>
        <v>0</v>
      </c>
      <c r="AE29" s="170" t="str">
        <f t="shared" si="43"/>
        <v>P</v>
      </c>
      <c r="AF29" s="179">
        <f t="shared" si="154"/>
        <v>0</v>
      </c>
      <c r="AG29" s="181">
        <f>'Copia Provisional'!M28</f>
        <v>0</v>
      </c>
      <c r="AH29" s="170" t="str">
        <f t="shared" si="45"/>
        <v>P</v>
      </c>
      <c r="AI29" s="179">
        <f t="shared" si="155"/>
        <v>0</v>
      </c>
      <c r="AJ29" s="182">
        <f>'Copia Provisional'!N28</f>
        <v>0</v>
      </c>
      <c r="AK29" s="170" t="str">
        <f t="shared" si="47"/>
        <v>P</v>
      </c>
      <c r="AL29" s="179">
        <f t="shared" si="156"/>
        <v>0</v>
      </c>
      <c r="AM29" s="181">
        <f>'Copia Provisional'!O28</f>
        <v>0</v>
      </c>
      <c r="AN29" s="170" t="str">
        <f t="shared" si="49"/>
        <v>P</v>
      </c>
      <c r="AO29" s="179">
        <f t="shared" si="157"/>
        <v>0</v>
      </c>
      <c r="AP29" s="182">
        <f>'Copia Provisional'!P28</f>
        <v>0</v>
      </c>
      <c r="AQ29" s="170" t="str">
        <f t="shared" si="51"/>
        <v>P</v>
      </c>
      <c r="AR29" s="179">
        <f t="shared" si="158"/>
        <v>0</v>
      </c>
      <c r="AS29" s="181">
        <f>'Copia Provisional'!Q28</f>
        <v>0</v>
      </c>
      <c r="AT29" s="170" t="str">
        <f t="shared" si="53"/>
        <v>P</v>
      </c>
      <c r="AU29" s="179">
        <f t="shared" si="159"/>
        <v>0</v>
      </c>
      <c r="AV29" s="182">
        <f>'Copia Provisional'!R28</f>
        <v>0</v>
      </c>
      <c r="AW29" s="170" t="str">
        <f t="shared" si="55"/>
        <v>P</v>
      </c>
      <c r="AX29" s="179">
        <f t="shared" si="160"/>
        <v>0</v>
      </c>
      <c r="AY29" s="181">
        <f>'Copia Provisional'!S28</f>
        <v>0</v>
      </c>
      <c r="AZ29" s="170" t="str">
        <f t="shared" si="57"/>
        <v>P</v>
      </c>
      <c r="BA29" s="179">
        <f t="shared" si="161"/>
        <v>0</v>
      </c>
      <c r="BB29" s="182">
        <f>'Copia Provisional'!T28</f>
        <v>0</v>
      </c>
      <c r="BC29" s="170" t="str">
        <f t="shared" si="59"/>
        <v>P</v>
      </c>
      <c r="BD29" s="179">
        <f t="shared" si="162"/>
        <v>0</v>
      </c>
      <c r="BE29" s="181">
        <f>'Copia Provisional'!U28</f>
        <v>0</v>
      </c>
      <c r="BF29" s="170" t="str">
        <f t="shared" si="61"/>
        <v>P</v>
      </c>
      <c r="BG29" s="179">
        <f t="shared" si="163"/>
        <v>0</v>
      </c>
      <c r="BH29" s="182">
        <f>'Copia Provisional'!V28</f>
        <v>0</v>
      </c>
      <c r="BI29" s="170" t="str">
        <f t="shared" si="63"/>
        <v>P</v>
      </c>
      <c r="BJ29" s="179">
        <f t="shared" si="164"/>
        <v>0</v>
      </c>
      <c r="BK29" s="181">
        <f>'Copia Provisional'!W28</f>
        <v>0</v>
      </c>
      <c r="BL29" s="170" t="str">
        <f t="shared" si="65"/>
        <v>P</v>
      </c>
      <c r="BM29" s="179">
        <f t="shared" si="165"/>
        <v>0</v>
      </c>
      <c r="BN29" s="182">
        <f>'Copia Provisional'!X28</f>
        <v>0</v>
      </c>
      <c r="BO29" s="170" t="str">
        <f t="shared" si="67"/>
        <v>P</v>
      </c>
      <c r="BP29" s="179">
        <f t="shared" si="166"/>
        <v>0</v>
      </c>
      <c r="BQ29" s="181">
        <f>'Copia Provisional'!Y28</f>
        <v>0</v>
      </c>
      <c r="BR29" s="170" t="str">
        <f t="shared" si="69"/>
        <v>P</v>
      </c>
      <c r="BS29" s="179">
        <f t="shared" si="167"/>
        <v>0</v>
      </c>
      <c r="BT29" s="182">
        <f>'Copia Provisional'!Z28</f>
        <v>0</v>
      </c>
      <c r="BU29" s="170" t="str">
        <f t="shared" si="71"/>
        <v>P</v>
      </c>
      <c r="BV29" s="179">
        <f t="shared" si="168"/>
        <v>0</v>
      </c>
      <c r="BW29" s="181">
        <f>'Copia Provisional'!AA28</f>
        <v>0</v>
      </c>
      <c r="BX29" s="170" t="str">
        <f t="shared" si="73"/>
        <v>P</v>
      </c>
      <c r="BY29" s="179">
        <f t="shared" si="169"/>
        <v>0</v>
      </c>
      <c r="BZ29" s="182">
        <f>'Copia Provisional'!AB28</f>
        <v>0</v>
      </c>
      <c r="CA29" s="170" t="str">
        <f t="shared" si="75"/>
        <v>P</v>
      </c>
      <c r="CB29" s="179">
        <f t="shared" si="170"/>
        <v>0</v>
      </c>
      <c r="CC29" s="181">
        <f>'Copia Provisional'!AC28</f>
        <v>0</v>
      </c>
      <c r="CD29" s="170" t="str">
        <f t="shared" si="77"/>
        <v>P</v>
      </c>
      <c r="CE29" s="179">
        <f t="shared" si="171"/>
        <v>0</v>
      </c>
      <c r="CF29" s="182">
        <f>'Copia Provisional'!AD28</f>
        <v>0</v>
      </c>
      <c r="CG29" s="170" t="str">
        <f t="shared" si="79"/>
        <v>P</v>
      </c>
      <c r="CH29" s="179">
        <f t="shared" si="172"/>
        <v>0</v>
      </c>
      <c r="CI29" s="181">
        <f>'Copia Provisional'!AE28</f>
        <v>0</v>
      </c>
      <c r="CJ29" s="170" t="str">
        <f t="shared" si="81"/>
        <v>P</v>
      </c>
      <c r="CK29" s="179">
        <f t="shared" si="173"/>
        <v>0</v>
      </c>
      <c r="CL29" s="182">
        <f>'Copia Provisional'!AF28</f>
        <v>0</v>
      </c>
      <c r="CM29" s="170" t="str">
        <f t="shared" si="83"/>
        <v>P</v>
      </c>
      <c r="CN29" s="179">
        <f t="shared" si="174"/>
        <v>0</v>
      </c>
      <c r="CO29" s="181">
        <f>'Copia Provisional'!AG28</f>
        <v>0</v>
      </c>
      <c r="CP29" s="170" t="str">
        <f t="shared" si="85"/>
        <v>P</v>
      </c>
      <c r="CQ29" s="179">
        <f t="shared" si="175"/>
        <v>0</v>
      </c>
      <c r="CR29" s="182">
        <f>'Copia Provisional'!AH28</f>
        <v>0</v>
      </c>
      <c r="CS29" s="170" t="str">
        <f t="shared" si="87"/>
        <v>P</v>
      </c>
      <c r="CT29" s="179">
        <f t="shared" si="176"/>
        <v>0</v>
      </c>
      <c r="CU29" s="181">
        <f>'Copia Provisional'!AI28</f>
        <v>0</v>
      </c>
      <c r="CV29" s="170" t="str">
        <f t="shared" si="89"/>
        <v>P</v>
      </c>
      <c r="CW29" s="179">
        <f t="shared" si="177"/>
        <v>0</v>
      </c>
      <c r="CX29" s="182">
        <f>'Copia Provisional'!AJ28</f>
        <v>0</v>
      </c>
      <c r="CY29" s="170" t="str">
        <f t="shared" si="91"/>
        <v>P</v>
      </c>
      <c r="CZ29" s="179">
        <f t="shared" si="178"/>
        <v>0</v>
      </c>
      <c r="DA29" s="181">
        <f>'Copia Provisional'!AK28</f>
        <v>0</v>
      </c>
      <c r="DB29" s="170" t="str">
        <f t="shared" si="93"/>
        <v>P</v>
      </c>
      <c r="DC29" s="179">
        <f t="shared" si="179"/>
        <v>0</v>
      </c>
      <c r="DD29" s="182">
        <f>'Copia Provisional'!AL28</f>
        <v>0</v>
      </c>
      <c r="DE29" s="170" t="str">
        <f t="shared" si="95"/>
        <v>P</v>
      </c>
      <c r="DF29" s="179">
        <f t="shared" si="180"/>
        <v>0</v>
      </c>
      <c r="DG29" s="181">
        <f>'Copia Provisional'!AM28</f>
        <v>0</v>
      </c>
      <c r="DH29" s="170" t="str">
        <f t="shared" si="97"/>
        <v>P</v>
      </c>
      <c r="DI29" s="179">
        <f t="shared" si="181"/>
        <v>0</v>
      </c>
      <c r="DJ29" s="182">
        <f>'Copia Provisional'!AN28</f>
        <v>0</v>
      </c>
      <c r="DK29" s="170" t="str">
        <f t="shared" si="99"/>
        <v>P</v>
      </c>
      <c r="DL29" s="179">
        <f t="shared" si="182"/>
        <v>0</v>
      </c>
      <c r="DM29" s="181">
        <f>'Copia Provisional'!AO28</f>
        <v>0</v>
      </c>
      <c r="DN29" s="170" t="str">
        <f t="shared" si="101"/>
        <v>P</v>
      </c>
      <c r="DO29" s="179">
        <f t="shared" si="183"/>
        <v>0</v>
      </c>
      <c r="DP29" s="182">
        <f>'Copia Provisional'!AP28</f>
        <v>0</v>
      </c>
      <c r="DQ29" s="170" t="str">
        <f t="shared" si="103"/>
        <v>P</v>
      </c>
      <c r="DR29" s="179">
        <f t="shared" si="184"/>
        <v>0</v>
      </c>
      <c r="DS29" s="181">
        <f>'Copia Provisional'!AQ28</f>
        <v>0</v>
      </c>
      <c r="DT29" s="170" t="str">
        <f t="shared" si="105"/>
        <v>P</v>
      </c>
      <c r="DU29" s="179">
        <f t="shared" si="185"/>
        <v>0</v>
      </c>
      <c r="DV29" s="182">
        <f>'Copia Provisional'!AR28</f>
        <v>0</v>
      </c>
      <c r="DW29" s="170" t="str">
        <f t="shared" si="107"/>
        <v>P</v>
      </c>
      <c r="DX29" s="179">
        <f t="shared" si="186"/>
        <v>0</v>
      </c>
      <c r="DY29" s="181">
        <f>'Copia Provisional'!AS28</f>
        <v>0</v>
      </c>
      <c r="DZ29" s="170" t="str">
        <f t="shared" si="109"/>
        <v>P</v>
      </c>
      <c r="EA29" s="179">
        <f t="shared" si="187"/>
        <v>0</v>
      </c>
      <c r="EB29" s="182">
        <f>'Copia Provisional'!AT28</f>
        <v>0</v>
      </c>
      <c r="EC29" s="170" t="str">
        <f t="shared" si="111"/>
        <v>P</v>
      </c>
      <c r="ED29" s="179">
        <f t="shared" si="188"/>
        <v>0</v>
      </c>
      <c r="EE29" s="181">
        <f>'Copia Provisional'!AU28</f>
        <v>0</v>
      </c>
      <c r="EF29" s="170" t="str">
        <f t="shared" si="113"/>
        <v>P</v>
      </c>
      <c r="EG29" s="179">
        <f t="shared" si="189"/>
        <v>0</v>
      </c>
      <c r="EH29" s="182">
        <f>'Copia Provisional'!AV28</f>
        <v>0</v>
      </c>
      <c r="EI29" s="170" t="str">
        <f t="shared" si="115"/>
        <v>P</v>
      </c>
      <c r="EJ29" s="180">
        <f t="shared" si="190"/>
        <v>0</v>
      </c>
      <c r="EK29" s="181">
        <f>'Copia Provisional'!AW28</f>
        <v>0</v>
      </c>
      <c r="EL29" s="170" t="str">
        <f t="shared" si="117"/>
        <v>P</v>
      </c>
      <c r="EM29" s="179">
        <f t="shared" si="191"/>
        <v>0</v>
      </c>
      <c r="EN29" s="182">
        <f>'Copia Provisional'!AX28</f>
        <v>0</v>
      </c>
      <c r="EO29" s="170" t="str">
        <f t="shared" si="119"/>
        <v>P</v>
      </c>
      <c r="EP29" s="179">
        <f t="shared" si="192"/>
        <v>0</v>
      </c>
      <c r="EQ29" s="258">
        <f>'Copia Provisional'!AY28</f>
        <v>0</v>
      </c>
      <c r="ER29" s="170" t="str">
        <f t="shared" si="120"/>
        <v>P</v>
      </c>
      <c r="ES29" s="179">
        <f t="shared" si="1"/>
        <v>0</v>
      </c>
      <c r="ET29" s="179">
        <f>'Copia Provisional'!AZ28</f>
        <v>0</v>
      </c>
      <c r="EU29" s="170" t="str">
        <f t="shared" si="121"/>
        <v>P</v>
      </c>
      <c r="EV29" s="179">
        <f t="shared" si="2"/>
        <v>0</v>
      </c>
      <c r="EW29" s="262">
        <f>'Copia Provisional'!BA28</f>
        <v>0</v>
      </c>
      <c r="EX29" s="170" t="str">
        <f t="shared" si="122"/>
        <v>P</v>
      </c>
      <c r="EY29" s="179">
        <f t="shared" si="3"/>
        <v>0</v>
      </c>
      <c r="EZ29" s="179">
        <f>'Copia Provisional'!BB28</f>
        <v>0</v>
      </c>
      <c r="FA29" s="170" t="str">
        <f t="shared" si="123"/>
        <v>P</v>
      </c>
      <c r="FB29" s="179">
        <f t="shared" si="4"/>
        <v>0</v>
      </c>
      <c r="FC29" s="262">
        <f>'Copia Provisional'!BC28</f>
        <v>0</v>
      </c>
      <c r="FD29" s="170" t="str">
        <f t="shared" si="124"/>
        <v>P</v>
      </c>
      <c r="FE29" s="179">
        <f t="shared" si="5"/>
        <v>0</v>
      </c>
      <c r="FF29" s="182">
        <f>'Copia Provisional'!BD28</f>
        <v>0</v>
      </c>
      <c r="FG29" s="170" t="str">
        <f t="shared" si="125"/>
        <v>P</v>
      </c>
      <c r="FH29" s="182">
        <f t="shared" si="126"/>
        <v>0</v>
      </c>
      <c r="FI29" s="258">
        <f>'Copia Provisional'!BE28</f>
        <v>0</v>
      </c>
      <c r="FJ29" s="170" t="str">
        <f t="shared" si="127"/>
        <v>P</v>
      </c>
      <c r="FK29" s="179">
        <f t="shared" si="6"/>
        <v>0</v>
      </c>
      <c r="FL29" s="179">
        <f>'Copia Provisional'!BF28</f>
        <v>0</v>
      </c>
      <c r="FM29" s="170" t="str">
        <f t="shared" si="128"/>
        <v>P</v>
      </c>
      <c r="FN29" s="179">
        <f t="shared" si="7"/>
        <v>0</v>
      </c>
      <c r="FO29" s="262">
        <f>'Copia Provisional'!BG28</f>
        <v>0</v>
      </c>
      <c r="FP29" s="170" t="str">
        <f t="shared" si="129"/>
        <v>P</v>
      </c>
      <c r="FQ29" s="179">
        <f t="shared" si="8"/>
        <v>0</v>
      </c>
      <c r="FR29" s="179">
        <f>'Copia Provisional'!BH28</f>
        <v>0</v>
      </c>
      <c r="FS29" s="170" t="str">
        <f t="shared" si="130"/>
        <v>P</v>
      </c>
      <c r="FT29" s="179">
        <f t="shared" si="9"/>
        <v>0</v>
      </c>
      <c r="FU29" s="262">
        <f>'Copia Provisional'!BI28</f>
        <v>0</v>
      </c>
      <c r="FV29" s="170" t="str">
        <f t="shared" si="131"/>
        <v>P</v>
      </c>
      <c r="FW29" s="179">
        <f t="shared" si="10"/>
        <v>0</v>
      </c>
      <c r="FX29" s="182">
        <f>'Copia Provisional'!BJ28</f>
        <v>0</v>
      </c>
      <c r="FY29" s="170" t="str">
        <f t="shared" si="132"/>
        <v>P</v>
      </c>
      <c r="FZ29" s="179">
        <f t="shared" si="11"/>
        <v>0</v>
      </c>
      <c r="GA29" s="258">
        <f>'Copia Provisional'!BK28</f>
        <v>0</v>
      </c>
      <c r="GB29" s="170" t="str">
        <f t="shared" si="133"/>
        <v>P</v>
      </c>
      <c r="GC29" s="179">
        <f t="shared" si="12"/>
        <v>0</v>
      </c>
      <c r="GD29" s="179">
        <f>'Copia Provisional'!BL28</f>
        <v>0</v>
      </c>
      <c r="GE29" s="170" t="str">
        <f t="shared" si="134"/>
        <v>P</v>
      </c>
      <c r="GF29" s="179">
        <f t="shared" si="13"/>
        <v>0</v>
      </c>
      <c r="GG29" s="262">
        <f>'Copia Provisional'!BM28</f>
        <v>0</v>
      </c>
      <c r="GH29" s="170" t="str">
        <f t="shared" si="135"/>
        <v>P</v>
      </c>
      <c r="GI29" s="179">
        <f t="shared" si="14"/>
        <v>0</v>
      </c>
      <c r="GJ29" s="179">
        <f>'Copia Provisional'!BN28</f>
        <v>0</v>
      </c>
      <c r="GK29" s="170" t="str">
        <f t="shared" si="136"/>
        <v>P</v>
      </c>
      <c r="GL29" s="179">
        <f t="shared" si="15"/>
        <v>0</v>
      </c>
      <c r="GM29" s="262">
        <f>'Copia Provisional'!BO28</f>
        <v>0</v>
      </c>
      <c r="GN29" s="170" t="str">
        <f t="shared" si="137"/>
        <v>P</v>
      </c>
      <c r="GO29" s="179">
        <f t="shared" si="16"/>
        <v>0</v>
      </c>
      <c r="GP29" s="182">
        <f>'Copia Provisional'!BP28</f>
        <v>0</v>
      </c>
      <c r="GQ29" s="170" t="str">
        <f t="shared" si="138"/>
        <v>P</v>
      </c>
      <c r="GR29" s="179">
        <f t="shared" si="17"/>
        <v>0</v>
      </c>
      <c r="GS29" s="182">
        <f>'Copia Provisional'!BQ28</f>
        <v>0</v>
      </c>
      <c r="GT29" s="170" t="str">
        <f t="shared" si="139"/>
        <v>P</v>
      </c>
      <c r="GU29" s="179">
        <f t="shared" si="18"/>
        <v>0</v>
      </c>
      <c r="GV29" s="258">
        <f>'Copia Provisional'!BR28</f>
        <v>0</v>
      </c>
      <c r="GW29" s="170" t="str">
        <f t="shared" si="140"/>
        <v>P</v>
      </c>
      <c r="GX29" s="179">
        <f t="shared" si="19"/>
        <v>0</v>
      </c>
      <c r="GY29" s="179">
        <f>'Copia Provisional'!BS28</f>
        <v>0</v>
      </c>
      <c r="GZ29" s="170" t="str">
        <f t="shared" si="141"/>
        <v>P</v>
      </c>
      <c r="HA29" s="179">
        <f t="shared" si="20"/>
        <v>0</v>
      </c>
      <c r="HB29" s="262">
        <f>'Copia Provisional'!BT28</f>
        <v>0</v>
      </c>
      <c r="HC29" s="170" t="str">
        <f t="shared" si="142"/>
        <v>P</v>
      </c>
      <c r="HD29" s="179">
        <f t="shared" si="21"/>
        <v>0</v>
      </c>
      <c r="HE29" s="179">
        <f>'Copia Provisional'!BU28</f>
        <v>0</v>
      </c>
      <c r="HF29" s="170" t="str">
        <f t="shared" si="143"/>
        <v>P</v>
      </c>
      <c r="HG29" s="179">
        <f t="shared" si="22"/>
        <v>0</v>
      </c>
      <c r="HH29" s="262">
        <f>'Copia Provisional'!BV28</f>
        <v>0</v>
      </c>
      <c r="HI29" s="170" t="str">
        <f t="shared" si="144"/>
        <v>P</v>
      </c>
      <c r="HJ29" s="179">
        <f t="shared" si="23"/>
        <v>0</v>
      </c>
      <c r="HK29" s="178">
        <f t="shared" si="24"/>
        <v>0</v>
      </c>
    </row>
    <row r="30" spans="1:219">
      <c r="A30" s="177">
        <f>Participantes!B29</f>
        <v>28</v>
      </c>
      <c r="B30" s="178" t="str">
        <f>IF(Participantes!C29="","",Participantes!C29)</f>
        <v/>
      </c>
      <c r="C30" s="181">
        <f>'Copia Provisional'!C29</f>
        <v>0</v>
      </c>
      <c r="D30" s="170" t="str">
        <f t="shared" si="25"/>
        <v>P</v>
      </c>
      <c r="E30" s="179">
        <f t="shared" si="145"/>
        <v>0</v>
      </c>
      <c r="F30" s="182">
        <f>'Copia Provisional'!D29</f>
        <v>0</v>
      </c>
      <c r="G30" s="170" t="str">
        <f t="shared" si="27"/>
        <v>P</v>
      </c>
      <c r="H30" s="179">
        <f t="shared" si="146"/>
        <v>0</v>
      </c>
      <c r="I30" s="181">
        <f>'Copia Provisional'!E29</f>
        <v>0</v>
      </c>
      <c r="J30" s="170" t="str">
        <f t="shared" si="29"/>
        <v>P</v>
      </c>
      <c r="K30" s="179">
        <f t="shared" si="147"/>
        <v>0</v>
      </c>
      <c r="L30" s="182">
        <f>'Copia Provisional'!F29</f>
        <v>0</v>
      </c>
      <c r="M30" s="170" t="str">
        <f t="shared" si="31"/>
        <v>P</v>
      </c>
      <c r="N30" s="179">
        <f t="shared" si="148"/>
        <v>0</v>
      </c>
      <c r="O30" s="181">
        <f>'Copia Provisional'!G29</f>
        <v>0</v>
      </c>
      <c r="P30" s="170" t="str">
        <f t="shared" si="33"/>
        <v>P</v>
      </c>
      <c r="Q30" s="179">
        <f t="shared" si="149"/>
        <v>0</v>
      </c>
      <c r="R30" s="182">
        <f>'Copia Provisional'!H29</f>
        <v>0</v>
      </c>
      <c r="S30" s="170" t="str">
        <f t="shared" si="35"/>
        <v>P</v>
      </c>
      <c r="T30" s="179">
        <f t="shared" si="150"/>
        <v>0</v>
      </c>
      <c r="U30" s="181">
        <f>'Copia Provisional'!I29</f>
        <v>0</v>
      </c>
      <c r="V30" s="170" t="str">
        <f t="shared" si="37"/>
        <v>P</v>
      </c>
      <c r="W30" s="179">
        <f t="shared" si="151"/>
        <v>0</v>
      </c>
      <c r="X30" s="182">
        <f>'Copia Provisional'!J29</f>
        <v>0</v>
      </c>
      <c r="Y30" s="170" t="str">
        <f t="shared" si="39"/>
        <v>P</v>
      </c>
      <c r="Z30" s="179">
        <f t="shared" si="152"/>
        <v>0</v>
      </c>
      <c r="AA30" s="181">
        <f>'Copia Provisional'!K29</f>
        <v>0</v>
      </c>
      <c r="AB30" s="170" t="str">
        <f t="shared" si="41"/>
        <v>P</v>
      </c>
      <c r="AC30" s="179">
        <f t="shared" si="153"/>
        <v>0</v>
      </c>
      <c r="AD30" s="182">
        <f>'Copia Provisional'!L29</f>
        <v>0</v>
      </c>
      <c r="AE30" s="170" t="str">
        <f t="shared" si="43"/>
        <v>P</v>
      </c>
      <c r="AF30" s="179">
        <f t="shared" si="154"/>
        <v>0</v>
      </c>
      <c r="AG30" s="181">
        <f>'Copia Provisional'!M29</f>
        <v>0</v>
      </c>
      <c r="AH30" s="170" t="str">
        <f t="shared" si="45"/>
        <v>P</v>
      </c>
      <c r="AI30" s="179">
        <f t="shared" si="155"/>
        <v>0</v>
      </c>
      <c r="AJ30" s="182">
        <f>'Copia Provisional'!N29</f>
        <v>0</v>
      </c>
      <c r="AK30" s="170" t="str">
        <f t="shared" si="47"/>
        <v>P</v>
      </c>
      <c r="AL30" s="179">
        <f t="shared" si="156"/>
        <v>0</v>
      </c>
      <c r="AM30" s="181">
        <f>'Copia Provisional'!O29</f>
        <v>0</v>
      </c>
      <c r="AN30" s="170" t="str">
        <f t="shared" si="49"/>
        <v>P</v>
      </c>
      <c r="AO30" s="179">
        <f t="shared" si="157"/>
        <v>0</v>
      </c>
      <c r="AP30" s="182">
        <f>'Copia Provisional'!P29</f>
        <v>0</v>
      </c>
      <c r="AQ30" s="170" t="str">
        <f t="shared" si="51"/>
        <v>P</v>
      </c>
      <c r="AR30" s="179">
        <f t="shared" si="158"/>
        <v>0</v>
      </c>
      <c r="AS30" s="181">
        <f>'Copia Provisional'!Q29</f>
        <v>0</v>
      </c>
      <c r="AT30" s="170" t="str">
        <f t="shared" si="53"/>
        <v>P</v>
      </c>
      <c r="AU30" s="179">
        <f t="shared" si="159"/>
        <v>0</v>
      </c>
      <c r="AV30" s="182">
        <f>'Copia Provisional'!R29</f>
        <v>0</v>
      </c>
      <c r="AW30" s="170" t="str">
        <f t="shared" si="55"/>
        <v>P</v>
      </c>
      <c r="AX30" s="179">
        <f t="shared" si="160"/>
        <v>0</v>
      </c>
      <c r="AY30" s="181">
        <f>'Copia Provisional'!S29</f>
        <v>0</v>
      </c>
      <c r="AZ30" s="170" t="str">
        <f t="shared" si="57"/>
        <v>P</v>
      </c>
      <c r="BA30" s="179">
        <f t="shared" si="161"/>
        <v>0</v>
      </c>
      <c r="BB30" s="182">
        <f>'Copia Provisional'!T29</f>
        <v>0</v>
      </c>
      <c r="BC30" s="170" t="str">
        <f t="shared" si="59"/>
        <v>P</v>
      </c>
      <c r="BD30" s="179">
        <f t="shared" si="162"/>
        <v>0</v>
      </c>
      <c r="BE30" s="181">
        <f>'Copia Provisional'!U29</f>
        <v>0</v>
      </c>
      <c r="BF30" s="170" t="str">
        <f t="shared" si="61"/>
        <v>P</v>
      </c>
      <c r="BG30" s="179">
        <f t="shared" si="163"/>
        <v>0</v>
      </c>
      <c r="BH30" s="182">
        <f>'Copia Provisional'!V29</f>
        <v>0</v>
      </c>
      <c r="BI30" s="170" t="str">
        <f t="shared" si="63"/>
        <v>P</v>
      </c>
      <c r="BJ30" s="179">
        <f t="shared" si="164"/>
        <v>0</v>
      </c>
      <c r="BK30" s="181">
        <f>'Copia Provisional'!W29</f>
        <v>0</v>
      </c>
      <c r="BL30" s="170" t="str">
        <f t="shared" si="65"/>
        <v>P</v>
      </c>
      <c r="BM30" s="179">
        <f t="shared" si="165"/>
        <v>0</v>
      </c>
      <c r="BN30" s="182">
        <f>'Copia Provisional'!X29</f>
        <v>0</v>
      </c>
      <c r="BO30" s="170" t="str">
        <f t="shared" si="67"/>
        <v>P</v>
      </c>
      <c r="BP30" s="179">
        <f t="shared" si="166"/>
        <v>0</v>
      </c>
      <c r="BQ30" s="181">
        <f>'Copia Provisional'!Y29</f>
        <v>0</v>
      </c>
      <c r="BR30" s="170" t="str">
        <f t="shared" si="69"/>
        <v>P</v>
      </c>
      <c r="BS30" s="179">
        <f t="shared" si="167"/>
        <v>0</v>
      </c>
      <c r="BT30" s="182">
        <f>'Copia Provisional'!Z29</f>
        <v>0</v>
      </c>
      <c r="BU30" s="170" t="str">
        <f t="shared" si="71"/>
        <v>P</v>
      </c>
      <c r="BV30" s="179">
        <f t="shared" si="168"/>
        <v>0</v>
      </c>
      <c r="BW30" s="181">
        <f>'Copia Provisional'!AA29</f>
        <v>0</v>
      </c>
      <c r="BX30" s="170" t="str">
        <f t="shared" si="73"/>
        <v>P</v>
      </c>
      <c r="BY30" s="179">
        <f t="shared" si="169"/>
        <v>0</v>
      </c>
      <c r="BZ30" s="182">
        <f>'Copia Provisional'!AB29</f>
        <v>0</v>
      </c>
      <c r="CA30" s="170" t="str">
        <f t="shared" si="75"/>
        <v>P</v>
      </c>
      <c r="CB30" s="179">
        <f t="shared" si="170"/>
        <v>0</v>
      </c>
      <c r="CC30" s="181">
        <f>'Copia Provisional'!AC29</f>
        <v>0</v>
      </c>
      <c r="CD30" s="170" t="str">
        <f t="shared" si="77"/>
        <v>P</v>
      </c>
      <c r="CE30" s="179">
        <f t="shared" si="171"/>
        <v>0</v>
      </c>
      <c r="CF30" s="182">
        <f>'Copia Provisional'!AD29</f>
        <v>0</v>
      </c>
      <c r="CG30" s="170" t="str">
        <f t="shared" si="79"/>
        <v>P</v>
      </c>
      <c r="CH30" s="179">
        <f t="shared" si="172"/>
        <v>0</v>
      </c>
      <c r="CI30" s="181">
        <f>'Copia Provisional'!AE29</f>
        <v>0</v>
      </c>
      <c r="CJ30" s="170" t="str">
        <f t="shared" si="81"/>
        <v>P</v>
      </c>
      <c r="CK30" s="179">
        <f t="shared" si="173"/>
        <v>0</v>
      </c>
      <c r="CL30" s="182">
        <f>'Copia Provisional'!AF29</f>
        <v>0</v>
      </c>
      <c r="CM30" s="170" t="str">
        <f t="shared" si="83"/>
        <v>P</v>
      </c>
      <c r="CN30" s="179">
        <f t="shared" si="174"/>
        <v>0</v>
      </c>
      <c r="CO30" s="181">
        <f>'Copia Provisional'!AG29</f>
        <v>0</v>
      </c>
      <c r="CP30" s="170" t="str">
        <f t="shared" si="85"/>
        <v>P</v>
      </c>
      <c r="CQ30" s="179">
        <f t="shared" si="175"/>
        <v>0</v>
      </c>
      <c r="CR30" s="182">
        <f>'Copia Provisional'!AH29</f>
        <v>0</v>
      </c>
      <c r="CS30" s="170" t="str">
        <f t="shared" si="87"/>
        <v>P</v>
      </c>
      <c r="CT30" s="179">
        <f t="shared" si="176"/>
        <v>0</v>
      </c>
      <c r="CU30" s="181">
        <f>'Copia Provisional'!AI29</f>
        <v>0</v>
      </c>
      <c r="CV30" s="170" t="str">
        <f t="shared" si="89"/>
        <v>P</v>
      </c>
      <c r="CW30" s="179">
        <f t="shared" si="177"/>
        <v>0</v>
      </c>
      <c r="CX30" s="182">
        <f>'Copia Provisional'!AJ29</f>
        <v>0</v>
      </c>
      <c r="CY30" s="170" t="str">
        <f t="shared" si="91"/>
        <v>P</v>
      </c>
      <c r="CZ30" s="179">
        <f t="shared" si="178"/>
        <v>0</v>
      </c>
      <c r="DA30" s="181">
        <f>'Copia Provisional'!AK29</f>
        <v>0</v>
      </c>
      <c r="DB30" s="170" t="str">
        <f t="shared" si="93"/>
        <v>P</v>
      </c>
      <c r="DC30" s="179">
        <f t="shared" si="179"/>
        <v>0</v>
      </c>
      <c r="DD30" s="182">
        <f>'Copia Provisional'!AL29</f>
        <v>0</v>
      </c>
      <c r="DE30" s="170" t="str">
        <f t="shared" si="95"/>
        <v>P</v>
      </c>
      <c r="DF30" s="179">
        <f t="shared" si="180"/>
        <v>0</v>
      </c>
      <c r="DG30" s="181">
        <f>'Copia Provisional'!AM29</f>
        <v>0</v>
      </c>
      <c r="DH30" s="170" t="str">
        <f t="shared" si="97"/>
        <v>P</v>
      </c>
      <c r="DI30" s="179">
        <f t="shared" si="181"/>
        <v>0</v>
      </c>
      <c r="DJ30" s="182">
        <f>'Copia Provisional'!AN29</f>
        <v>0</v>
      </c>
      <c r="DK30" s="170" t="str">
        <f t="shared" si="99"/>
        <v>P</v>
      </c>
      <c r="DL30" s="179">
        <f t="shared" si="182"/>
        <v>0</v>
      </c>
      <c r="DM30" s="181">
        <f>'Copia Provisional'!AO29</f>
        <v>0</v>
      </c>
      <c r="DN30" s="170" t="str">
        <f t="shared" si="101"/>
        <v>P</v>
      </c>
      <c r="DO30" s="179">
        <f t="shared" si="183"/>
        <v>0</v>
      </c>
      <c r="DP30" s="182">
        <f>'Copia Provisional'!AP29</f>
        <v>0</v>
      </c>
      <c r="DQ30" s="170" t="str">
        <f t="shared" si="103"/>
        <v>P</v>
      </c>
      <c r="DR30" s="179">
        <f t="shared" si="184"/>
        <v>0</v>
      </c>
      <c r="DS30" s="181">
        <f>'Copia Provisional'!AQ29</f>
        <v>0</v>
      </c>
      <c r="DT30" s="170" t="str">
        <f t="shared" si="105"/>
        <v>P</v>
      </c>
      <c r="DU30" s="179">
        <f t="shared" si="185"/>
        <v>0</v>
      </c>
      <c r="DV30" s="182">
        <f>'Copia Provisional'!AR29</f>
        <v>0</v>
      </c>
      <c r="DW30" s="170" t="str">
        <f t="shared" si="107"/>
        <v>P</v>
      </c>
      <c r="DX30" s="179">
        <f t="shared" si="186"/>
        <v>0</v>
      </c>
      <c r="DY30" s="181">
        <f>'Copia Provisional'!AS29</f>
        <v>0</v>
      </c>
      <c r="DZ30" s="170" t="str">
        <f t="shared" si="109"/>
        <v>P</v>
      </c>
      <c r="EA30" s="179">
        <f t="shared" si="187"/>
        <v>0</v>
      </c>
      <c r="EB30" s="182">
        <f>'Copia Provisional'!AT29</f>
        <v>0</v>
      </c>
      <c r="EC30" s="170" t="str">
        <f t="shared" si="111"/>
        <v>P</v>
      </c>
      <c r="ED30" s="179">
        <f t="shared" si="188"/>
        <v>0</v>
      </c>
      <c r="EE30" s="181">
        <f>'Copia Provisional'!AU29</f>
        <v>0</v>
      </c>
      <c r="EF30" s="170" t="str">
        <f t="shared" si="113"/>
        <v>P</v>
      </c>
      <c r="EG30" s="179">
        <f t="shared" si="189"/>
        <v>0</v>
      </c>
      <c r="EH30" s="182">
        <f>'Copia Provisional'!AV29</f>
        <v>0</v>
      </c>
      <c r="EI30" s="170" t="str">
        <f t="shared" si="115"/>
        <v>P</v>
      </c>
      <c r="EJ30" s="180">
        <f t="shared" si="190"/>
        <v>0</v>
      </c>
      <c r="EK30" s="181">
        <f>'Copia Provisional'!AW29</f>
        <v>0</v>
      </c>
      <c r="EL30" s="170" t="str">
        <f t="shared" si="117"/>
        <v>P</v>
      </c>
      <c r="EM30" s="179">
        <f t="shared" si="191"/>
        <v>0</v>
      </c>
      <c r="EN30" s="182">
        <f>'Copia Provisional'!AX29</f>
        <v>0</v>
      </c>
      <c r="EO30" s="170" t="str">
        <f t="shared" si="119"/>
        <v>P</v>
      </c>
      <c r="EP30" s="179">
        <f t="shared" si="192"/>
        <v>0</v>
      </c>
      <c r="EQ30" s="258">
        <f>'Copia Provisional'!AY29</f>
        <v>0</v>
      </c>
      <c r="ER30" s="170" t="str">
        <f t="shared" si="120"/>
        <v>P</v>
      </c>
      <c r="ES30" s="179">
        <f t="shared" si="1"/>
        <v>0</v>
      </c>
      <c r="ET30" s="179">
        <f>'Copia Provisional'!AZ29</f>
        <v>0</v>
      </c>
      <c r="EU30" s="170" t="str">
        <f t="shared" si="121"/>
        <v>P</v>
      </c>
      <c r="EV30" s="179">
        <f t="shared" si="2"/>
        <v>0</v>
      </c>
      <c r="EW30" s="262">
        <f>'Copia Provisional'!BA29</f>
        <v>0</v>
      </c>
      <c r="EX30" s="170" t="str">
        <f t="shared" si="122"/>
        <v>P</v>
      </c>
      <c r="EY30" s="179">
        <f t="shared" si="3"/>
        <v>0</v>
      </c>
      <c r="EZ30" s="179">
        <f>'Copia Provisional'!BB29</f>
        <v>0</v>
      </c>
      <c r="FA30" s="170" t="str">
        <f t="shared" si="123"/>
        <v>P</v>
      </c>
      <c r="FB30" s="179">
        <f t="shared" si="4"/>
        <v>0</v>
      </c>
      <c r="FC30" s="262">
        <f>'Copia Provisional'!BC29</f>
        <v>0</v>
      </c>
      <c r="FD30" s="170" t="str">
        <f t="shared" si="124"/>
        <v>P</v>
      </c>
      <c r="FE30" s="179">
        <f t="shared" si="5"/>
        <v>0</v>
      </c>
      <c r="FF30" s="182">
        <f>'Copia Provisional'!BD29</f>
        <v>0</v>
      </c>
      <c r="FG30" s="170" t="str">
        <f t="shared" si="125"/>
        <v>P</v>
      </c>
      <c r="FH30" s="182">
        <f t="shared" si="126"/>
        <v>0</v>
      </c>
      <c r="FI30" s="258">
        <f>'Copia Provisional'!BE29</f>
        <v>0</v>
      </c>
      <c r="FJ30" s="170" t="str">
        <f t="shared" si="127"/>
        <v>P</v>
      </c>
      <c r="FK30" s="179">
        <f t="shared" si="6"/>
        <v>0</v>
      </c>
      <c r="FL30" s="179">
        <f>'Copia Provisional'!BF29</f>
        <v>0</v>
      </c>
      <c r="FM30" s="170" t="str">
        <f t="shared" si="128"/>
        <v>P</v>
      </c>
      <c r="FN30" s="179">
        <f t="shared" si="7"/>
        <v>0</v>
      </c>
      <c r="FO30" s="262">
        <f>'Copia Provisional'!BG29</f>
        <v>0</v>
      </c>
      <c r="FP30" s="170" t="str">
        <f t="shared" si="129"/>
        <v>P</v>
      </c>
      <c r="FQ30" s="179">
        <f t="shared" si="8"/>
        <v>0</v>
      </c>
      <c r="FR30" s="179">
        <f>'Copia Provisional'!BH29</f>
        <v>0</v>
      </c>
      <c r="FS30" s="170" t="str">
        <f t="shared" si="130"/>
        <v>P</v>
      </c>
      <c r="FT30" s="179">
        <f t="shared" si="9"/>
        <v>0</v>
      </c>
      <c r="FU30" s="262">
        <f>'Copia Provisional'!BI29</f>
        <v>0</v>
      </c>
      <c r="FV30" s="170" t="str">
        <f t="shared" si="131"/>
        <v>P</v>
      </c>
      <c r="FW30" s="179">
        <f t="shared" si="10"/>
        <v>0</v>
      </c>
      <c r="FX30" s="182">
        <f>'Copia Provisional'!BJ29</f>
        <v>0</v>
      </c>
      <c r="FY30" s="170" t="str">
        <f t="shared" si="132"/>
        <v>P</v>
      </c>
      <c r="FZ30" s="179">
        <f t="shared" si="11"/>
        <v>0</v>
      </c>
      <c r="GA30" s="258">
        <f>'Copia Provisional'!BK29</f>
        <v>0</v>
      </c>
      <c r="GB30" s="170" t="str">
        <f t="shared" si="133"/>
        <v>P</v>
      </c>
      <c r="GC30" s="179">
        <f t="shared" si="12"/>
        <v>0</v>
      </c>
      <c r="GD30" s="179">
        <f>'Copia Provisional'!BL29</f>
        <v>0</v>
      </c>
      <c r="GE30" s="170" t="str">
        <f t="shared" si="134"/>
        <v>P</v>
      </c>
      <c r="GF30" s="179">
        <f t="shared" si="13"/>
        <v>0</v>
      </c>
      <c r="GG30" s="262">
        <f>'Copia Provisional'!BM29</f>
        <v>0</v>
      </c>
      <c r="GH30" s="170" t="str">
        <f t="shared" si="135"/>
        <v>P</v>
      </c>
      <c r="GI30" s="179">
        <f t="shared" si="14"/>
        <v>0</v>
      </c>
      <c r="GJ30" s="179">
        <f>'Copia Provisional'!BN29</f>
        <v>0</v>
      </c>
      <c r="GK30" s="170" t="str">
        <f t="shared" si="136"/>
        <v>P</v>
      </c>
      <c r="GL30" s="179">
        <f t="shared" si="15"/>
        <v>0</v>
      </c>
      <c r="GM30" s="262">
        <f>'Copia Provisional'!BO29</f>
        <v>0</v>
      </c>
      <c r="GN30" s="170" t="str">
        <f t="shared" si="137"/>
        <v>P</v>
      </c>
      <c r="GO30" s="179">
        <f t="shared" si="16"/>
        <v>0</v>
      </c>
      <c r="GP30" s="182">
        <f>'Copia Provisional'!BP29</f>
        <v>0</v>
      </c>
      <c r="GQ30" s="170" t="str">
        <f t="shared" si="138"/>
        <v>P</v>
      </c>
      <c r="GR30" s="179">
        <f t="shared" si="17"/>
        <v>0</v>
      </c>
      <c r="GS30" s="182">
        <f>'Copia Provisional'!BQ29</f>
        <v>0</v>
      </c>
      <c r="GT30" s="170" t="str">
        <f t="shared" si="139"/>
        <v>P</v>
      </c>
      <c r="GU30" s="179">
        <f t="shared" si="18"/>
        <v>0</v>
      </c>
      <c r="GV30" s="258">
        <f>'Copia Provisional'!BR29</f>
        <v>0</v>
      </c>
      <c r="GW30" s="170" t="str">
        <f t="shared" si="140"/>
        <v>P</v>
      </c>
      <c r="GX30" s="179">
        <f t="shared" si="19"/>
        <v>0</v>
      </c>
      <c r="GY30" s="179">
        <f>'Copia Provisional'!BS29</f>
        <v>0</v>
      </c>
      <c r="GZ30" s="170" t="str">
        <f t="shared" si="141"/>
        <v>P</v>
      </c>
      <c r="HA30" s="179">
        <f t="shared" si="20"/>
        <v>0</v>
      </c>
      <c r="HB30" s="262">
        <f>'Copia Provisional'!BT29</f>
        <v>0</v>
      </c>
      <c r="HC30" s="170" t="str">
        <f t="shared" si="142"/>
        <v>P</v>
      </c>
      <c r="HD30" s="179">
        <f t="shared" si="21"/>
        <v>0</v>
      </c>
      <c r="HE30" s="179">
        <f>'Copia Provisional'!BU29</f>
        <v>0</v>
      </c>
      <c r="HF30" s="170" t="str">
        <f t="shared" si="143"/>
        <v>P</v>
      </c>
      <c r="HG30" s="179">
        <f t="shared" si="22"/>
        <v>0</v>
      </c>
      <c r="HH30" s="262">
        <f>'Copia Provisional'!BV29</f>
        <v>0</v>
      </c>
      <c r="HI30" s="170" t="str">
        <f t="shared" si="144"/>
        <v>P</v>
      </c>
      <c r="HJ30" s="179">
        <f t="shared" si="23"/>
        <v>0</v>
      </c>
      <c r="HK30" s="178">
        <f t="shared" si="24"/>
        <v>0</v>
      </c>
    </row>
    <row r="31" spans="1:219">
      <c r="A31" s="177">
        <f>Participantes!B30</f>
        <v>29</v>
      </c>
      <c r="B31" s="178" t="str">
        <f>IF(Participantes!C30="","",Participantes!C30)</f>
        <v/>
      </c>
      <c r="C31" s="181">
        <f>'Copia Provisional'!C30</f>
        <v>0</v>
      </c>
      <c r="D31" s="170" t="str">
        <f t="shared" si="25"/>
        <v>P</v>
      </c>
      <c r="E31" s="179">
        <f t="shared" si="145"/>
        <v>0</v>
      </c>
      <c r="F31" s="182">
        <f>'Copia Provisional'!D30</f>
        <v>0</v>
      </c>
      <c r="G31" s="170" t="str">
        <f t="shared" si="27"/>
        <v>P</v>
      </c>
      <c r="H31" s="179">
        <f t="shared" si="146"/>
        <v>0</v>
      </c>
      <c r="I31" s="181">
        <f>'Copia Provisional'!E30</f>
        <v>0</v>
      </c>
      <c r="J31" s="170" t="str">
        <f t="shared" si="29"/>
        <v>P</v>
      </c>
      <c r="K31" s="179">
        <f t="shared" si="147"/>
        <v>0</v>
      </c>
      <c r="L31" s="182">
        <f>'Copia Provisional'!F30</f>
        <v>0</v>
      </c>
      <c r="M31" s="170" t="str">
        <f t="shared" si="31"/>
        <v>P</v>
      </c>
      <c r="N31" s="179">
        <f t="shared" si="148"/>
        <v>0</v>
      </c>
      <c r="O31" s="181">
        <f>'Copia Provisional'!G30</f>
        <v>0</v>
      </c>
      <c r="P31" s="170" t="str">
        <f t="shared" si="33"/>
        <v>P</v>
      </c>
      <c r="Q31" s="179">
        <f t="shared" si="149"/>
        <v>0</v>
      </c>
      <c r="R31" s="182">
        <f>'Copia Provisional'!H30</f>
        <v>0</v>
      </c>
      <c r="S31" s="170" t="str">
        <f t="shared" si="35"/>
        <v>P</v>
      </c>
      <c r="T31" s="179">
        <f t="shared" si="150"/>
        <v>0</v>
      </c>
      <c r="U31" s="181">
        <f>'Copia Provisional'!I30</f>
        <v>0</v>
      </c>
      <c r="V31" s="170" t="str">
        <f t="shared" si="37"/>
        <v>P</v>
      </c>
      <c r="W31" s="179">
        <f t="shared" si="151"/>
        <v>0</v>
      </c>
      <c r="X31" s="182">
        <f>'Copia Provisional'!J30</f>
        <v>0</v>
      </c>
      <c r="Y31" s="170" t="str">
        <f t="shared" si="39"/>
        <v>P</v>
      </c>
      <c r="Z31" s="179">
        <f t="shared" si="152"/>
        <v>0</v>
      </c>
      <c r="AA31" s="181">
        <f>'Copia Provisional'!K30</f>
        <v>0</v>
      </c>
      <c r="AB31" s="170" t="str">
        <f t="shared" si="41"/>
        <v>P</v>
      </c>
      <c r="AC31" s="179">
        <f t="shared" si="153"/>
        <v>0</v>
      </c>
      <c r="AD31" s="182">
        <f>'Copia Provisional'!L30</f>
        <v>0</v>
      </c>
      <c r="AE31" s="170" t="str">
        <f t="shared" si="43"/>
        <v>P</v>
      </c>
      <c r="AF31" s="179">
        <f t="shared" si="154"/>
        <v>0</v>
      </c>
      <c r="AG31" s="181">
        <f>'Copia Provisional'!M30</f>
        <v>0</v>
      </c>
      <c r="AH31" s="170" t="str">
        <f t="shared" si="45"/>
        <v>P</v>
      </c>
      <c r="AI31" s="179">
        <f t="shared" si="155"/>
        <v>0</v>
      </c>
      <c r="AJ31" s="182">
        <f>'Copia Provisional'!N30</f>
        <v>0</v>
      </c>
      <c r="AK31" s="170" t="str">
        <f t="shared" si="47"/>
        <v>P</v>
      </c>
      <c r="AL31" s="179">
        <f t="shared" si="156"/>
        <v>0</v>
      </c>
      <c r="AM31" s="181">
        <f>'Copia Provisional'!O30</f>
        <v>0</v>
      </c>
      <c r="AN31" s="170" t="str">
        <f t="shared" si="49"/>
        <v>P</v>
      </c>
      <c r="AO31" s="179">
        <f t="shared" si="157"/>
        <v>0</v>
      </c>
      <c r="AP31" s="182">
        <f>'Copia Provisional'!P30</f>
        <v>0</v>
      </c>
      <c r="AQ31" s="170" t="str">
        <f t="shared" si="51"/>
        <v>P</v>
      </c>
      <c r="AR31" s="179">
        <f t="shared" si="158"/>
        <v>0</v>
      </c>
      <c r="AS31" s="181">
        <f>'Copia Provisional'!Q30</f>
        <v>0</v>
      </c>
      <c r="AT31" s="170" t="str">
        <f t="shared" si="53"/>
        <v>P</v>
      </c>
      <c r="AU31" s="179">
        <f t="shared" si="159"/>
        <v>0</v>
      </c>
      <c r="AV31" s="182">
        <f>'Copia Provisional'!R30</f>
        <v>0</v>
      </c>
      <c r="AW31" s="170" t="str">
        <f t="shared" si="55"/>
        <v>P</v>
      </c>
      <c r="AX31" s="179">
        <f t="shared" si="160"/>
        <v>0</v>
      </c>
      <c r="AY31" s="181">
        <f>'Copia Provisional'!S30</f>
        <v>0</v>
      </c>
      <c r="AZ31" s="170" t="str">
        <f t="shared" si="57"/>
        <v>P</v>
      </c>
      <c r="BA31" s="179">
        <f t="shared" si="161"/>
        <v>0</v>
      </c>
      <c r="BB31" s="182">
        <f>'Copia Provisional'!T30</f>
        <v>0</v>
      </c>
      <c r="BC31" s="170" t="str">
        <f t="shared" si="59"/>
        <v>P</v>
      </c>
      <c r="BD31" s="179">
        <f t="shared" si="162"/>
        <v>0</v>
      </c>
      <c r="BE31" s="181">
        <f>'Copia Provisional'!U30</f>
        <v>0</v>
      </c>
      <c r="BF31" s="170" t="str">
        <f t="shared" si="61"/>
        <v>P</v>
      </c>
      <c r="BG31" s="179">
        <f t="shared" si="163"/>
        <v>0</v>
      </c>
      <c r="BH31" s="182">
        <f>'Copia Provisional'!V30</f>
        <v>0</v>
      </c>
      <c r="BI31" s="170" t="str">
        <f t="shared" si="63"/>
        <v>P</v>
      </c>
      <c r="BJ31" s="179">
        <f t="shared" si="164"/>
        <v>0</v>
      </c>
      <c r="BK31" s="181">
        <f>'Copia Provisional'!W30</f>
        <v>0</v>
      </c>
      <c r="BL31" s="170" t="str">
        <f t="shared" si="65"/>
        <v>P</v>
      </c>
      <c r="BM31" s="179">
        <f t="shared" si="165"/>
        <v>0</v>
      </c>
      <c r="BN31" s="182">
        <f>'Copia Provisional'!X30</f>
        <v>0</v>
      </c>
      <c r="BO31" s="170" t="str">
        <f t="shared" si="67"/>
        <v>P</v>
      </c>
      <c r="BP31" s="179">
        <f t="shared" si="166"/>
        <v>0</v>
      </c>
      <c r="BQ31" s="181">
        <f>'Copia Provisional'!Y30</f>
        <v>0</v>
      </c>
      <c r="BR31" s="170" t="str">
        <f t="shared" si="69"/>
        <v>P</v>
      </c>
      <c r="BS31" s="179">
        <f t="shared" si="167"/>
        <v>0</v>
      </c>
      <c r="BT31" s="182">
        <f>'Copia Provisional'!Z30</f>
        <v>0</v>
      </c>
      <c r="BU31" s="170" t="str">
        <f t="shared" si="71"/>
        <v>P</v>
      </c>
      <c r="BV31" s="179">
        <f t="shared" si="168"/>
        <v>0</v>
      </c>
      <c r="BW31" s="181">
        <f>'Copia Provisional'!AA30</f>
        <v>0</v>
      </c>
      <c r="BX31" s="170" t="str">
        <f t="shared" si="73"/>
        <v>P</v>
      </c>
      <c r="BY31" s="179">
        <f t="shared" si="169"/>
        <v>0</v>
      </c>
      <c r="BZ31" s="182">
        <f>'Copia Provisional'!AB30</f>
        <v>0</v>
      </c>
      <c r="CA31" s="170" t="str">
        <f t="shared" si="75"/>
        <v>P</v>
      </c>
      <c r="CB31" s="179">
        <f t="shared" si="170"/>
        <v>0</v>
      </c>
      <c r="CC31" s="181">
        <f>'Copia Provisional'!AC30</f>
        <v>0</v>
      </c>
      <c r="CD31" s="170" t="str">
        <f t="shared" si="77"/>
        <v>P</v>
      </c>
      <c r="CE31" s="179">
        <f t="shared" si="171"/>
        <v>0</v>
      </c>
      <c r="CF31" s="182">
        <f>'Copia Provisional'!AD30</f>
        <v>0</v>
      </c>
      <c r="CG31" s="170" t="str">
        <f t="shared" si="79"/>
        <v>P</v>
      </c>
      <c r="CH31" s="179">
        <f t="shared" si="172"/>
        <v>0</v>
      </c>
      <c r="CI31" s="181">
        <f>'Copia Provisional'!AE30</f>
        <v>0</v>
      </c>
      <c r="CJ31" s="170" t="str">
        <f t="shared" si="81"/>
        <v>P</v>
      </c>
      <c r="CK31" s="179">
        <f t="shared" si="173"/>
        <v>0</v>
      </c>
      <c r="CL31" s="182">
        <f>'Copia Provisional'!AF30</f>
        <v>0</v>
      </c>
      <c r="CM31" s="170" t="str">
        <f t="shared" si="83"/>
        <v>P</v>
      </c>
      <c r="CN31" s="179">
        <f t="shared" si="174"/>
        <v>0</v>
      </c>
      <c r="CO31" s="181">
        <f>'Copia Provisional'!AG30</f>
        <v>0</v>
      </c>
      <c r="CP31" s="170" t="str">
        <f t="shared" si="85"/>
        <v>P</v>
      </c>
      <c r="CQ31" s="179">
        <f t="shared" si="175"/>
        <v>0</v>
      </c>
      <c r="CR31" s="182">
        <f>'Copia Provisional'!AH30</f>
        <v>0</v>
      </c>
      <c r="CS31" s="170" t="str">
        <f t="shared" si="87"/>
        <v>P</v>
      </c>
      <c r="CT31" s="179">
        <f t="shared" si="176"/>
        <v>0</v>
      </c>
      <c r="CU31" s="181">
        <f>'Copia Provisional'!AI30</f>
        <v>0</v>
      </c>
      <c r="CV31" s="170" t="str">
        <f t="shared" si="89"/>
        <v>P</v>
      </c>
      <c r="CW31" s="179">
        <f t="shared" si="177"/>
        <v>0</v>
      </c>
      <c r="CX31" s="182">
        <f>'Copia Provisional'!AJ30</f>
        <v>0</v>
      </c>
      <c r="CY31" s="170" t="str">
        <f t="shared" si="91"/>
        <v>P</v>
      </c>
      <c r="CZ31" s="179">
        <f t="shared" si="178"/>
        <v>0</v>
      </c>
      <c r="DA31" s="181">
        <f>'Copia Provisional'!AK30</f>
        <v>0</v>
      </c>
      <c r="DB31" s="170" t="str">
        <f t="shared" si="93"/>
        <v>P</v>
      </c>
      <c r="DC31" s="179">
        <f t="shared" si="179"/>
        <v>0</v>
      </c>
      <c r="DD31" s="182">
        <f>'Copia Provisional'!AL30</f>
        <v>0</v>
      </c>
      <c r="DE31" s="170" t="str">
        <f t="shared" si="95"/>
        <v>P</v>
      </c>
      <c r="DF31" s="179">
        <f t="shared" si="180"/>
        <v>0</v>
      </c>
      <c r="DG31" s="181">
        <f>'Copia Provisional'!AM30</f>
        <v>0</v>
      </c>
      <c r="DH31" s="170" t="str">
        <f t="shared" si="97"/>
        <v>P</v>
      </c>
      <c r="DI31" s="179">
        <f t="shared" si="181"/>
        <v>0</v>
      </c>
      <c r="DJ31" s="182">
        <f>'Copia Provisional'!AN30</f>
        <v>0</v>
      </c>
      <c r="DK31" s="170" t="str">
        <f t="shared" si="99"/>
        <v>P</v>
      </c>
      <c r="DL31" s="179">
        <f t="shared" si="182"/>
        <v>0</v>
      </c>
      <c r="DM31" s="181">
        <f>'Copia Provisional'!AO30</f>
        <v>0</v>
      </c>
      <c r="DN31" s="170" t="str">
        <f t="shared" si="101"/>
        <v>P</v>
      </c>
      <c r="DO31" s="179">
        <f t="shared" si="183"/>
        <v>0</v>
      </c>
      <c r="DP31" s="182">
        <f>'Copia Provisional'!AP30</f>
        <v>0</v>
      </c>
      <c r="DQ31" s="170" t="str">
        <f t="shared" si="103"/>
        <v>P</v>
      </c>
      <c r="DR31" s="179">
        <f t="shared" si="184"/>
        <v>0</v>
      </c>
      <c r="DS31" s="181">
        <f>'Copia Provisional'!AQ30</f>
        <v>0</v>
      </c>
      <c r="DT31" s="170" t="str">
        <f t="shared" si="105"/>
        <v>P</v>
      </c>
      <c r="DU31" s="179">
        <f t="shared" si="185"/>
        <v>0</v>
      </c>
      <c r="DV31" s="182">
        <f>'Copia Provisional'!AR30</f>
        <v>0</v>
      </c>
      <c r="DW31" s="170" t="str">
        <f t="shared" si="107"/>
        <v>P</v>
      </c>
      <c r="DX31" s="179">
        <f t="shared" si="186"/>
        <v>0</v>
      </c>
      <c r="DY31" s="181">
        <f>'Copia Provisional'!AS30</f>
        <v>0</v>
      </c>
      <c r="DZ31" s="170" t="str">
        <f t="shared" si="109"/>
        <v>P</v>
      </c>
      <c r="EA31" s="179">
        <f t="shared" si="187"/>
        <v>0</v>
      </c>
      <c r="EB31" s="182">
        <f>'Copia Provisional'!AT30</f>
        <v>0</v>
      </c>
      <c r="EC31" s="170" t="str">
        <f t="shared" si="111"/>
        <v>P</v>
      </c>
      <c r="ED31" s="179">
        <f t="shared" si="188"/>
        <v>0</v>
      </c>
      <c r="EE31" s="181">
        <f>'Copia Provisional'!AU30</f>
        <v>0</v>
      </c>
      <c r="EF31" s="170" t="str">
        <f t="shared" si="113"/>
        <v>P</v>
      </c>
      <c r="EG31" s="179">
        <f t="shared" si="189"/>
        <v>0</v>
      </c>
      <c r="EH31" s="182">
        <f>'Copia Provisional'!AV30</f>
        <v>0</v>
      </c>
      <c r="EI31" s="170" t="str">
        <f t="shared" si="115"/>
        <v>P</v>
      </c>
      <c r="EJ31" s="180">
        <f t="shared" si="190"/>
        <v>0</v>
      </c>
      <c r="EK31" s="181">
        <f>'Copia Provisional'!AW30</f>
        <v>0</v>
      </c>
      <c r="EL31" s="170" t="str">
        <f t="shared" si="117"/>
        <v>P</v>
      </c>
      <c r="EM31" s="179">
        <f t="shared" si="191"/>
        <v>0</v>
      </c>
      <c r="EN31" s="182">
        <f>'Copia Provisional'!AX30</f>
        <v>0</v>
      </c>
      <c r="EO31" s="170" t="str">
        <f t="shared" si="119"/>
        <v>P</v>
      </c>
      <c r="EP31" s="179">
        <f t="shared" si="192"/>
        <v>0</v>
      </c>
      <c r="EQ31" s="258">
        <f>'Copia Provisional'!AY30</f>
        <v>0</v>
      </c>
      <c r="ER31" s="170" t="str">
        <f t="shared" si="120"/>
        <v>P</v>
      </c>
      <c r="ES31" s="179">
        <f t="shared" si="1"/>
        <v>0</v>
      </c>
      <c r="ET31" s="179">
        <f>'Copia Provisional'!AZ30</f>
        <v>0</v>
      </c>
      <c r="EU31" s="170" t="str">
        <f t="shared" si="121"/>
        <v>P</v>
      </c>
      <c r="EV31" s="179">
        <f t="shared" si="2"/>
        <v>0</v>
      </c>
      <c r="EW31" s="262">
        <f>'Copia Provisional'!BA30</f>
        <v>0</v>
      </c>
      <c r="EX31" s="170" t="str">
        <f t="shared" si="122"/>
        <v>P</v>
      </c>
      <c r="EY31" s="179">
        <f t="shared" si="3"/>
        <v>0</v>
      </c>
      <c r="EZ31" s="179">
        <f>'Copia Provisional'!BB30</f>
        <v>0</v>
      </c>
      <c r="FA31" s="170" t="str">
        <f t="shared" si="123"/>
        <v>P</v>
      </c>
      <c r="FB31" s="179">
        <f t="shared" si="4"/>
        <v>0</v>
      </c>
      <c r="FC31" s="262">
        <f>'Copia Provisional'!BC30</f>
        <v>0</v>
      </c>
      <c r="FD31" s="170" t="str">
        <f t="shared" si="124"/>
        <v>P</v>
      </c>
      <c r="FE31" s="179">
        <f t="shared" si="5"/>
        <v>0</v>
      </c>
      <c r="FF31" s="182">
        <f>'Copia Provisional'!BD30</f>
        <v>0</v>
      </c>
      <c r="FG31" s="170" t="str">
        <f t="shared" si="125"/>
        <v>P</v>
      </c>
      <c r="FH31" s="182">
        <f t="shared" si="126"/>
        <v>0</v>
      </c>
      <c r="FI31" s="258">
        <f>'Copia Provisional'!BE30</f>
        <v>0</v>
      </c>
      <c r="FJ31" s="170" t="str">
        <f t="shared" si="127"/>
        <v>P</v>
      </c>
      <c r="FK31" s="179">
        <f t="shared" si="6"/>
        <v>0</v>
      </c>
      <c r="FL31" s="179">
        <f>'Copia Provisional'!BF30</f>
        <v>0</v>
      </c>
      <c r="FM31" s="170" t="str">
        <f t="shared" si="128"/>
        <v>P</v>
      </c>
      <c r="FN31" s="179">
        <f t="shared" si="7"/>
        <v>0</v>
      </c>
      <c r="FO31" s="262">
        <f>'Copia Provisional'!BG30</f>
        <v>0</v>
      </c>
      <c r="FP31" s="170" t="str">
        <f t="shared" si="129"/>
        <v>P</v>
      </c>
      <c r="FQ31" s="179">
        <f t="shared" si="8"/>
        <v>0</v>
      </c>
      <c r="FR31" s="179">
        <f>'Copia Provisional'!BH30</f>
        <v>0</v>
      </c>
      <c r="FS31" s="170" t="str">
        <f t="shared" si="130"/>
        <v>P</v>
      </c>
      <c r="FT31" s="179">
        <f t="shared" si="9"/>
        <v>0</v>
      </c>
      <c r="FU31" s="262">
        <f>'Copia Provisional'!BI30</f>
        <v>0</v>
      </c>
      <c r="FV31" s="170" t="str">
        <f t="shared" si="131"/>
        <v>P</v>
      </c>
      <c r="FW31" s="179">
        <f t="shared" si="10"/>
        <v>0</v>
      </c>
      <c r="FX31" s="182">
        <f>'Copia Provisional'!BJ30</f>
        <v>0</v>
      </c>
      <c r="FY31" s="170" t="str">
        <f t="shared" si="132"/>
        <v>P</v>
      </c>
      <c r="FZ31" s="179">
        <f t="shared" si="11"/>
        <v>0</v>
      </c>
      <c r="GA31" s="258">
        <f>'Copia Provisional'!BK30</f>
        <v>0</v>
      </c>
      <c r="GB31" s="170" t="str">
        <f t="shared" si="133"/>
        <v>P</v>
      </c>
      <c r="GC31" s="179">
        <f t="shared" si="12"/>
        <v>0</v>
      </c>
      <c r="GD31" s="179">
        <f>'Copia Provisional'!BL30</f>
        <v>0</v>
      </c>
      <c r="GE31" s="170" t="str">
        <f t="shared" si="134"/>
        <v>P</v>
      </c>
      <c r="GF31" s="179">
        <f t="shared" si="13"/>
        <v>0</v>
      </c>
      <c r="GG31" s="262">
        <f>'Copia Provisional'!BM30</f>
        <v>0</v>
      </c>
      <c r="GH31" s="170" t="str">
        <f t="shared" si="135"/>
        <v>P</v>
      </c>
      <c r="GI31" s="179">
        <f t="shared" si="14"/>
        <v>0</v>
      </c>
      <c r="GJ31" s="179">
        <f>'Copia Provisional'!BN30</f>
        <v>0</v>
      </c>
      <c r="GK31" s="170" t="str">
        <f t="shared" si="136"/>
        <v>P</v>
      </c>
      <c r="GL31" s="179">
        <f t="shared" si="15"/>
        <v>0</v>
      </c>
      <c r="GM31" s="262">
        <f>'Copia Provisional'!BO30</f>
        <v>0</v>
      </c>
      <c r="GN31" s="170" t="str">
        <f t="shared" si="137"/>
        <v>P</v>
      </c>
      <c r="GO31" s="179">
        <f t="shared" si="16"/>
        <v>0</v>
      </c>
      <c r="GP31" s="182">
        <f>'Copia Provisional'!BP30</f>
        <v>0</v>
      </c>
      <c r="GQ31" s="170" t="str">
        <f t="shared" si="138"/>
        <v>P</v>
      </c>
      <c r="GR31" s="179">
        <f t="shared" si="17"/>
        <v>0</v>
      </c>
      <c r="GS31" s="182">
        <f>'Copia Provisional'!BQ30</f>
        <v>0</v>
      </c>
      <c r="GT31" s="170" t="str">
        <f t="shared" si="139"/>
        <v>P</v>
      </c>
      <c r="GU31" s="179">
        <f t="shared" si="18"/>
        <v>0</v>
      </c>
      <c r="GV31" s="258">
        <f>'Copia Provisional'!BR30</f>
        <v>0</v>
      </c>
      <c r="GW31" s="170" t="str">
        <f t="shared" si="140"/>
        <v>P</v>
      </c>
      <c r="GX31" s="179">
        <f t="shared" si="19"/>
        <v>0</v>
      </c>
      <c r="GY31" s="179">
        <f>'Copia Provisional'!BS30</f>
        <v>0</v>
      </c>
      <c r="GZ31" s="170" t="str">
        <f t="shared" si="141"/>
        <v>P</v>
      </c>
      <c r="HA31" s="179">
        <f t="shared" si="20"/>
        <v>0</v>
      </c>
      <c r="HB31" s="262">
        <f>'Copia Provisional'!BT30</f>
        <v>0</v>
      </c>
      <c r="HC31" s="170" t="str">
        <f t="shared" si="142"/>
        <v>P</v>
      </c>
      <c r="HD31" s="179">
        <f t="shared" si="21"/>
        <v>0</v>
      </c>
      <c r="HE31" s="179">
        <f>'Copia Provisional'!BU30</f>
        <v>0</v>
      </c>
      <c r="HF31" s="170" t="str">
        <f t="shared" si="143"/>
        <v>P</v>
      </c>
      <c r="HG31" s="179">
        <f t="shared" si="22"/>
        <v>0</v>
      </c>
      <c r="HH31" s="262">
        <f>'Copia Provisional'!BV30</f>
        <v>0</v>
      </c>
      <c r="HI31" s="170" t="str">
        <f t="shared" si="144"/>
        <v>P</v>
      </c>
      <c r="HJ31" s="179">
        <f t="shared" si="23"/>
        <v>0</v>
      </c>
      <c r="HK31" s="178">
        <f t="shared" si="24"/>
        <v>0</v>
      </c>
    </row>
    <row r="32" spans="1:219">
      <c r="A32" s="177">
        <f>Participantes!B31</f>
        <v>30</v>
      </c>
      <c r="B32" s="178" t="str">
        <f>IF(Participantes!C31="","",Participantes!C31)</f>
        <v/>
      </c>
      <c r="C32" s="181">
        <f>'Copia Provisional'!C31</f>
        <v>0</v>
      </c>
      <c r="D32" s="170" t="str">
        <f t="shared" si="25"/>
        <v>P</v>
      </c>
      <c r="E32" s="179">
        <f t="shared" si="145"/>
        <v>0</v>
      </c>
      <c r="F32" s="182">
        <f>'Copia Provisional'!D31</f>
        <v>0</v>
      </c>
      <c r="G32" s="170" t="str">
        <f t="shared" si="27"/>
        <v>P</v>
      </c>
      <c r="H32" s="179">
        <f t="shared" si="146"/>
        <v>0</v>
      </c>
      <c r="I32" s="181">
        <f>'Copia Provisional'!E31</f>
        <v>0</v>
      </c>
      <c r="J32" s="170" t="str">
        <f t="shared" si="29"/>
        <v>P</v>
      </c>
      <c r="K32" s="179">
        <f t="shared" si="147"/>
        <v>0</v>
      </c>
      <c r="L32" s="182">
        <f>'Copia Provisional'!F31</f>
        <v>0</v>
      </c>
      <c r="M32" s="170" t="str">
        <f t="shared" si="31"/>
        <v>P</v>
      </c>
      <c r="N32" s="179">
        <f t="shared" si="148"/>
        <v>0</v>
      </c>
      <c r="O32" s="181">
        <f>'Copia Provisional'!G31</f>
        <v>0</v>
      </c>
      <c r="P32" s="170" t="str">
        <f t="shared" si="33"/>
        <v>P</v>
      </c>
      <c r="Q32" s="179">
        <f t="shared" si="149"/>
        <v>0</v>
      </c>
      <c r="R32" s="182">
        <f>'Copia Provisional'!H31</f>
        <v>0</v>
      </c>
      <c r="S32" s="170" t="str">
        <f t="shared" si="35"/>
        <v>P</v>
      </c>
      <c r="T32" s="179">
        <f t="shared" si="150"/>
        <v>0</v>
      </c>
      <c r="U32" s="181">
        <f>'Copia Provisional'!I31</f>
        <v>0</v>
      </c>
      <c r="V32" s="170" t="str">
        <f t="shared" si="37"/>
        <v>P</v>
      </c>
      <c r="W32" s="179">
        <f t="shared" si="151"/>
        <v>0</v>
      </c>
      <c r="X32" s="182">
        <f>'Copia Provisional'!J31</f>
        <v>0</v>
      </c>
      <c r="Y32" s="170" t="str">
        <f t="shared" si="39"/>
        <v>P</v>
      </c>
      <c r="Z32" s="179">
        <f t="shared" si="152"/>
        <v>0</v>
      </c>
      <c r="AA32" s="181">
        <f>'Copia Provisional'!K31</f>
        <v>0</v>
      </c>
      <c r="AB32" s="170" t="str">
        <f t="shared" si="41"/>
        <v>P</v>
      </c>
      <c r="AC32" s="179">
        <f t="shared" si="153"/>
        <v>0</v>
      </c>
      <c r="AD32" s="182">
        <f>'Copia Provisional'!L31</f>
        <v>0</v>
      </c>
      <c r="AE32" s="170" t="str">
        <f t="shared" si="43"/>
        <v>P</v>
      </c>
      <c r="AF32" s="179">
        <f t="shared" si="154"/>
        <v>0</v>
      </c>
      <c r="AG32" s="181">
        <f>'Copia Provisional'!M31</f>
        <v>0</v>
      </c>
      <c r="AH32" s="170" t="str">
        <f t="shared" si="45"/>
        <v>P</v>
      </c>
      <c r="AI32" s="179">
        <f t="shared" si="155"/>
        <v>0</v>
      </c>
      <c r="AJ32" s="182">
        <f>'Copia Provisional'!N31</f>
        <v>0</v>
      </c>
      <c r="AK32" s="170" t="str">
        <f t="shared" si="47"/>
        <v>P</v>
      </c>
      <c r="AL32" s="179">
        <f t="shared" si="156"/>
        <v>0</v>
      </c>
      <c r="AM32" s="181">
        <f>'Copia Provisional'!O31</f>
        <v>0</v>
      </c>
      <c r="AN32" s="170" t="str">
        <f t="shared" si="49"/>
        <v>P</v>
      </c>
      <c r="AO32" s="179">
        <f t="shared" si="157"/>
        <v>0</v>
      </c>
      <c r="AP32" s="182">
        <f>'Copia Provisional'!P31</f>
        <v>0</v>
      </c>
      <c r="AQ32" s="170" t="str">
        <f t="shared" si="51"/>
        <v>P</v>
      </c>
      <c r="AR32" s="179">
        <f t="shared" si="158"/>
        <v>0</v>
      </c>
      <c r="AS32" s="181">
        <f>'Copia Provisional'!Q31</f>
        <v>0</v>
      </c>
      <c r="AT32" s="170" t="str">
        <f t="shared" si="53"/>
        <v>P</v>
      </c>
      <c r="AU32" s="179">
        <f t="shared" si="159"/>
        <v>0</v>
      </c>
      <c r="AV32" s="182">
        <f>'Copia Provisional'!R31</f>
        <v>0</v>
      </c>
      <c r="AW32" s="170" t="str">
        <f t="shared" si="55"/>
        <v>P</v>
      </c>
      <c r="AX32" s="179">
        <f t="shared" si="160"/>
        <v>0</v>
      </c>
      <c r="AY32" s="181">
        <f>'Copia Provisional'!S31</f>
        <v>0</v>
      </c>
      <c r="AZ32" s="170" t="str">
        <f t="shared" si="57"/>
        <v>P</v>
      </c>
      <c r="BA32" s="179">
        <f t="shared" si="161"/>
        <v>0</v>
      </c>
      <c r="BB32" s="182">
        <f>'Copia Provisional'!T31</f>
        <v>0</v>
      </c>
      <c r="BC32" s="170" t="str">
        <f t="shared" si="59"/>
        <v>P</v>
      </c>
      <c r="BD32" s="179">
        <f t="shared" si="162"/>
        <v>0</v>
      </c>
      <c r="BE32" s="181">
        <f>'Copia Provisional'!U31</f>
        <v>0</v>
      </c>
      <c r="BF32" s="170" t="str">
        <f t="shared" si="61"/>
        <v>P</v>
      </c>
      <c r="BG32" s="179">
        <f t="shared" si="163"/>
        <v>0</v>
      </c>
      <c r="BH32" s="182">
        <f>'Copia Provisional'!V31</f>
        <v>0</v>
      </c>
      <c r="BI32" s="170" t="str">
        <f t="shared" si="63"/>
        <v>P</v>
      </c>
      <c r="BJ32" s="179">
        <f t="shared" si="164"/>
        <v>0</v>
      </c>
      <c r="BK32" s="181">
        <f>'Copia Provisional'!W31</f>
        <v>0</v>
      </c>
      <c r="BL32" s="170" t="str">
        <f t="shared" si="65"/>
        <v>P</v>
      </c>
      <c r="BM32" s="179">
        <f t="shared" si="165"/>
        <v>0</v>
      </c>
      <c r="BN32" s="182">
        <f>'Copia Provisional'!X31</f>
        <v>0</v>
      </c>
      <c r="BO32" s="170" t="str">
        <f t="shared" si="67"/>
        <v>P</v>
      </c>
      <c r="BP32" s="179">
        <f t="shared" si="166"/>
        <v>0</v>
      </c>
      <c r="BQ32" s="181">
        <f>'Copia Provisional'!Y31</f>
        <v>0</v>
      </c>
      <c r="BR32" s="170" t="str">
        <f t="shared" si="69"/>
        <v>P</v>
      </c>
      <c r="BS32" s="179">
        <f t="shared" si="167"/>
        <v>0</v>
      </c>
      <c r="BT32" s="182">
        <f>'Copia Provisional'!Z31</f>
        <v>0</v>
      </c>
      <c r="BU32" s="170" t="str">
        <f t="shared" si="71"/>
        <v>P</v>
      </c>
      <c r="BV32" s="179">
        <f t="shared" si="168"/>
        <v>0</v>
      </c>
      <c r="BW32" s="181">
        <f>'Copia Provisional'!AA31</f>
        <v>0</v>
      </c>
      <c r="BX32" s="170" t="str">
        <f t="shared" si="73"/>
        <v>P</v>
      </c>
      <c r="BY32" s="179">
        <f t="shared" si="169"/>
        <v>0</v>
      </c>
      <c r="BZ32" s="182">
        <f>'Copia Provisional'!AB31</f>
        <v>0</v>
      </c>
      <c r="CA32" s="170" t="str">
        <f t="shared" si="75"/>
        <v>P</v>
      </c>
      <c r="CB32" s="179">
        <f t="shared" si="170"/>
        <v>0</v>
      </c>
      <c r="CC32" s="181">
        <f>'Copia Provisional'!AC31</f>
        <v>0</v>
      </c>
      <c r="CD32" s="170" t="str">
        <f t="shared" si="77"/>
        <v>P</v>
      </c>
      <c r="CE32" s="179">
        <f t="shared" si="171"/>
        <v>0</v>
      </c>
      <c r="CF32" s="182">
        <f>'Copia Provisional'!AD31</f>
        <v>0</v>
      </c>
      <c r="CG32" s="170" t="str">
        <f t="shared" si="79"/>
        <v>P</v>
      </c>
      <c r="CH32" s="179">
        <f t="shared" si="172"/>
        <v>0</v>
      </c>
      <c r="CI32" s="181">
        <f>'Copia Provisional'!AE31</f>
        <v>0</v>
      </c>
      <c r="CJ32" s="170" t="str">
        <f t="shared" si="81"/>
        <v>P</v>
      </c>
      <c r="CK32" s="179">
        <f t="shared" si="173"/>
        <v>0</v>
      </c>
      <c r="CL32" s="182">
        <f>'Copia Provisional'!AF31</f>
        <v>0</v>
      </c>
      <c r="CM32" s="170" t="str">
        <f t="shared" si="83"/>
        <v>P</v>
      </c>
      <c r="CN32" s="179">
        <f t="shared" si="174"/>
        <v>0</v>
      </c>
      <c r="CO32" s="181">
        <f>'Copia Provisional'!AG31</f>
        <v>0</v>
      </c>
      <c r="CP32" s="170" t="str">
        <f t="shared" si="85"/>
        <v>P</v>
      </c>
      <c r="CQ32" s="179">
        <f t="shared" si="175"/>
        <v>0</v>
      </c>
      <c r="CR32" s="182">
        <f>'Copia Provisional'!AH31</f>
        <v>0</v>
      </c>
      <c r="CS32" s="170" t="str">
        <f t="shared" si="87"/>
        <v>P</v>
      </c>
      <c r="CT32" s="179">
        <f t="shared" si="176"/>
        <v>0</v>
      </c>
      <c r="CU32" s="181">
        <f>'Copia Provisional'!AI31</f>
        <v>0</v>
      </c>
      <c r="CV32" s="170" t="str">
        <f t="shared" si="89"/>
        <v>P</v>
      </c>
      <c r="CW32" s="179">
        <f t="shared" si="177"/>
        <v>0</v>
      </c>
      <c r="CX32" s="182">
        <f>'Copia Provisional'!AJ31</f>
        <v>0</v>
      </c>
      <c r="CY32" s="170" t="str">
        <f t="shared" si="91"/>
        <v>P</v>
      </c>
      <c r="CZ32" s="179">
        <f t="shared" si="178"/>
        <v>0</v>
      </c>
      <c r="DA32" s="181">
        <f>'Copia Provisional'!AK31</f>
        <v>0</v>
      </c>
      <c r="DB32" s="170" t="str">
        <f t="shared" si="93"/>
        <v>P</v>
      </c>
      <c r="DC32" s="179">
        <f t="shared" si="179"/>
        <v>0</v>
      </c>
      <c r="DD32" s="182">
        <f>'Copia Provisional'!AL31</f>
        <v>0</v>
      </c>
      <c r="DE32" s="170" t="str">
        <f t="shared" si="95"/>
        <v>P</v>
      </c>
      <c r="DF32" s="179">
        <f t="shared" si="180"/>
        <v>0</v>
      </c>
      <c r="DG32" s="181">
        <f>'Copia Provisional'!AM31</f>
        <v>0</v>
      </c>
      <c r="DH32" s="170" t="str">
        <f t="shared" si="97"/>
        <v>P</v>
      </c>
      <c r="DI32" s="179">
        <f t="shared" si="181"/>
        <v>0</v>
      </c>
      <c r="DJ32" s="182">
        <f>'Copia Provisional'!AN31</f>
        <v>0</v>
      </c>
      <c r="DK32" s="170" t="str">
        <f t="shared" si="99"/>
        <v>P</v>
      </c>
      <c r="DL32" s="179">
        <f t="shared" si="182"/>
        <v>0</v>
      </c>
      <c r="DM32" s="181">
        <f>'Copia Provisional'!AO31</f>
        <v>0</v>
      </c>
      <c r="DN32" s="170" t="str">
        <f t="shared" si="101"/>
        <v>P</v>
      </c>
      <c r="DO32" s="179">
        <f t="shared" si="183"/>
        <v>0</v>
      </c>
      <c r="DP32" s="182">
        <f>'Copia Provisional'!AP31</f>
        <v>0</v>
      </c>
      <c r="DQ32" s="170" t="str">
        <f t="shared" si="103"/>
        <v>P</v>
      </c>
      <c r="DR32" s="179">
        <f t="shared" si="184"/>
        <v>0</v>
      </c>
      <c r="DS32" s="181">
        <f>'Copia Provisional'!AQ31</f>
        <v>0</v>
      </c>
      <c r="DT32" s="170" t="str">
        <f t="shared" si="105"/>
        <v>P</v>
      </c>
      <c r="DU32" s="179">
        <f t="shared" si="185"/>
        <v>0</v>
      </c>
      <c r="DV32" s="182">
        <f>'Copia Provisional'!AR31</f>
        <v>0</v>
      </c>
      <c r="DW32" s="170" t="str">
        <f t="shared" si="107"/>
        <v>P</v>
      </c>
      <c r="DX32" s="179">
        <f t="shared" si="186"/>
        <v>0</v>
      </c>
      <c r="DY32" s="181">
        <f>'Copia Provisional'!AS31</f>
        <v>0</v>
      </c>
      <c r="DZ32" s="170" t="str">
        <f t="shared" si="109"/>
        <v>P</v>
      </c>
      <c r="EA32" s="179">
        <f t="shared" si="187"/>
        <v>0</v>
      </c>
      <c r="EB32" s="182">
        <f>'Copia Provisional'!AT31</f>
        <v>0</v>
      </c>
      <c r="EC32" s="170" t="str">
        <f t="shared" si="111"/>
        <v>P</v>
      </c>
      <c r="ED32" s="179">
        <f t="shared" si="188"/>
        <v>0</v>
      </c>
      <c r="EE32" s="181">
        <f>'Copia Provisional'!AU31</f>
        <v>0</v>
      </c>
      <c r="EF32" s="170" t="str">
        <f t="shared" si="113"/>
        <v>P</v>
      </c>
      <c r="EG32" s="179">
        <f t="shared" si="189"/>
        <v>0</v>
      </c>
      <c r="EH32" s="182">
        <f>'Copia Provisional'!AV31</f>
        <v>0</v>
      </c>
      <c r="EI32" s="170" t="str">
        <f t="shared" si="115"/>
        <v>P</v>
      </c>
      <c r="EJ32" s="180">
        <f t="shared" si="190"/>
        <v>0</v>
      </c>
      <c r="EK32" s="181">
        <f>'Copia Provisional'!AW31</f>
        <v>0</v>
      </c>
      <c r="EL32" s="170" t="str">
        <f t="shared" si="117"/>
        <v>P</v>
      </c>
      <c r="EM32" s="179">
        <f t="shared" si="191"/>
        <v>0</v>
      </c>
      <c r="EN32" s="182">
        <f>'Copia Provisional'!AX31</f>
        <v>0</v>
      </c>
      <c r="EO32" s="170" t="str">
        <f t="shared" si="119"/>
        <v>P</v>
      </c>
      <c r="EP32" s="179">
        <f t="shared" si="192"/>
        <v>0</v>
      </c>
      <c r="EQ32" s="258">
        <f>'Copia Provisional'!AY31</f>
        <v>0</v>
      </c>
      <c r="ER32" s="170" t="str">
        <f t="shared" si="120"/>
        <v>P</v>
      </c>
      <c r="ES32" s="179">
        <f t="shared" si="1"/>
        <v>0</v>
      </c>
      <c r="ET32" s="179">
        <f>'Copia Provisional'!AZ31</f>
        <v>0</v>
      </c>
      <c r="EU32" s="170" t="str">
        <f t="shared" si="121"/>
        <v>P</v>
      </c>
      <c r="EV32" s="179">
        <f t="shared" si="2"/>
        <v>0</v>
      </c>
      <c r="EW32" s="262">
        <f>'Copia Provisional'!BA31</f>
        <v>0</v>
      </c>
      <c r="EX32" s="170" t="str">
        <f t="shared" si="122"/>
        <v>P</v>
      </c>
      <c r="EY32" s="179">
        <f t="shared" si="3"/>
        <v>0</v>
      </c>
      <c r="EZ32" s="179">
        <f>'Copia Provisional'!BB31</f>
        <v>0</v>
      </c>
      <c r="FA32" s="170" t="str">
        <f t="shared" si="123"/>
        <v>P</v>
      </c>
      <c r="FB32" s="179">
        <f t="shared" si="4"/>
        <v>0</v>
      </c>
      <c r="FC32" s="262">
        <f>'Copia Provisional'!BC31</f>
        <v>0</v>
      </c>
      <c r="FD32" s="170" t="str">
        <f t="shared" si="124"/>
        <v>P</v>
      </c>
      <c r="FE32" s="179">
        <f t="shared" si="5"/>
        <v>0</v>
      </c>
      <c r="FF32" s="182">
        <f>'Copia Provisional'!BD31</f>
        <v>0</v>
      </c>
      <c r="FG32" s="170" t="str">
        <f t="shared" si="125"/>
        <v>P</v>
      </c>
      <c r="FH32" s="182">
        <f t="shared" si="126"/>
        <v>0</v>
      </c>
      <c r="FI32" s="258">
        <f>'Copia Provisional'!BE31</f>
        <v>0</v>
      </c>
      <c r="FJ32" s="170" t="str">
        <f t="shared" si="127"/>
        <v>P</v>
      </c>
      <c r="FK32" s="179">
        <f t="shared" si="6"/>
        <v>0</v>
      </c>
      <c r="FL32" s="179">
        <f>'Copia Provisional'!BF31</f>
        <v>0</v>
      </c>
      <c r="FM32" s="170" t="str">
        <f t="shared" si="128"/>
        <v>P</v>
      </c>
      <c r="FN32" s="179">
        <f t="shared" si="7"/>
        <v>0</v>
      </c>
      <c r="FO32" s="262">
        <f>'Copia Provisional'!BG31</f>
        <v>0</v>
      </c>
      <c r="FP32" s="170" t="str">
        <f t="shared" si="129"/>
        <v>P</v>
      </c>
      <c r="FQ32" s="179">
        <f t="shared" si="8"/>
        <v>0</v>
      </c>
      <c r="FR32" s="179">
        <f>'Copia Provisional'!BH31</f>
        <v>0</v>
      </c>
      <c r="FS32" s="170" t="str">
        <f t="shared" si="130"/>
        <v>P</v>
      </c>
      <c r="FT32" s="179">
        <f t="shared" si="9"/>
        <v>0</v>
      </c>
      <c r="FU32" s="262">
        <f>'Copia Provisional'!BI31</f>
        <v>0</v>
      </c>
      <c r="FV32" s="170" t="str">
        <f t="shared" si="131"/>
        <v>P</v>
      </c>
      <c r="FW32" s="179">
        <f t="shared" si="10"/>
        <v>0</v>
      </c>
      <c r="FX32" s="182">
        <f>'Copia Provisional'!BJ31</f>
        <v>0</v>
      </c>
      <c r="FY32" s="170" t="str">
        <f t="shared" si="132"/>
        <v>P</v>
      </c>
      <c r="FZ32" s="179">
        <f t="shared" si="11"/>
        <v>0</v>
      </c>
      <c r="GA32" s="258">
        <f>'Copia Provisional'!BK31</f>
        <v>0</v>
      </c>
      <c r="GB32" s="170" t="str">
        <f t="shared" si="133"/>
        <v>P</v>
      </c>
      <c r="GC32" s="179">
        <f t="shared" si="12"/>
        <v>0</v>
      </c>
      <c r="GD32" s="179">
        <f>'Copia Provisional'!BL31</f>
        <v>0</v>
      </c>
      <c r="GE32" s="170" t="str">
        <f t="shared" si="134"/>
        <v>P</v>
      </c>
      <c r="GF32" s="179">
        <f t="shared" si="13"/>
        <v>0</v>
      </c>
      <c r="GG32" s="262">
        <f>'Copia Provisional'!BM31</f>
        <v>0</v>
      </c>
      <c r="GH32" s="170" t="str">
        <f t="shared" si="135"/>
        <v>P</v>
      </c>
      <c r="GI32" s="179">
        <f t="shared" si="14"/>
        <v>0</v>
      </c>
      <c r="GJ32" s="179">
        <f>'Copia Provisional'!BN31</f>
        <v>0</v>
      </c>
      <c r="GK32" s="170" t="str">
        <f t="shared" si="136"/>
        <v>P</v>
      </c>
      <c r="GL32" s="179">
        <f t="shared" si="15"/>
        <v>0</v>
      </c>
      <c r="GM32" s="262">
        <f>'Copia Provisional'!BO31</f>
        <v>0</v>
      </c>
      <c r="GN32" s="170" t="str">
        <f t="shared" si="137"/>
        <v>P</v>
      </c>
      <c r="GO32" s="179">
        <f t="shared" si="16"/>
        <v>0</v>
      </c>
      <c r="GP32" s="182">
        <f>'Copia Provisional'!BP31</f>
        <v>0</v>
      </c>
      <c r="GQ32" s="170" t="str">
        <f t="shared" si="138"/>
        <v>P</v>
      </c>
      <c r="GR32" s="179">
        <f t="shared" si="17"/>
        <v>0</v>
      </c>
      <c r="GS32" s="182">
        <f>'Copia Provisional'!BQ31</f>
        <v>0</v>
      </c>
      <c r="GT32" s="170" t="str">
        <f t="shared" si="139"/>
        <v>P</v>
      </c>
      <c r="GU32" s="179">
        <f t="shared" si="18"/>
        <v>0</v>
      </c>
      <c r="GV32" s="258">
        <f>'Copia Provisional'!BR31</f>
        <v>0</v>
      </c>
      <c r="GW32" s="170" t="str">
        <f t="shared" si="140"/>
        <v>P</v>
      </c>
      <c r="GX32" s="179">
        <f t="shared" si="19"/>
        <v>0</v>
      </c>
      <c r="GY32" s="179">
        <f>'Copia Provisional'!BS31</f>
        <v>0</v>
      </c>
      <c r="GZ32" s="170" t="str">
        <f t="shared" si="141"/>
        <v>P</v>
      </c>
      <c r="HA32" s="179">
        <f t="shared" si="20"/>
        <v>0</v>
      </c>
      <c r="HB32" s="262">
        <f>'Copia Provisional'!BT31</f>
        <v>0</v>
      </c>
      <c r="HC32" s="170" t="str">
        <f t="shared" si="142"/>
        <v>P</v>
      </c>
      <c r="HD32" s="179">
        <f t="shared" si="21"/>
        <v>0</v>
      </c>
      <c r="HE32" s="179">
        <f>'Copia Provisional'!BU31</f>
        <v>0</v>
      </c>
      <c r="HF32" s="170" t="str">
        <f t="shared" si="143"/>
        <v>P</v>
      </c>
      <c r="HG32" s="179">
        <f t="shared" si="22"/>
        <v>0</v>
      </c>
      <c r="HH32" s="262">
        <f>'Copia Provisional'!BV31</f>
        <v>0</v>
      </c>
      <c r="HI32" s="170" t="str">
        <f t="shared" si="144"/>
        <v>P</v>
      </c>
      <c r="HJ32" s="179">
        <f t="shared" si="23"/>
        <v>0</v>
      </c>
      <c r="HK32" s="178">
        <f t="shared" si="24"/>
        <v>0</v>
      </c>
    </row>
    <row r="33" spans="1:219">
      <c r="A33" s="177">
        <f>Participantes!B32</f>
        <v>31</v>
      </c>
      <c r="B33" s="178" t="str">
        <f>IF(Participantes!C32="","",Participantes!C32)</f>
        <v/>
      </c>
      <c r="C33" s="181">
        <f>'Copia Provisional'!C32</f>
        <v>0</v>
      </c>
      <c r="D33" s="170" t="str">
        <f t="shared" si="25"/>
        <v>P</v>
      </c>
      <c r="E33" s="179">
        <f t="shared" si="145"/>
        <v>0</v>
      </c>
      <c r="F33" s="182">
        <f>'Copia Provisional'!D32</f>
        <v>0</v>
      </c>
      <c r="G33" s="170" t="str">
        <f t="shared" si="27"/>
        <v>P</v>
      </c>
      <c r="H33" s="179">
        <f t="shared" si="146"/>
        <v>0</v>
      </c>
      <c r="I33" s="181">
        <f>'Copia Provisional'!E32</f>
        <v>0</v>
      </c>
      <c r="J33" s="170" t="str">
        <f t="shared" si="29"/>
        <v>P</v>
      </c>
      <c r="K33" s="179">
        <f t="shared" si="147"/>
        <v>0</v>
      </c>
      <c r="L33" s="182">
        <f>'Copia Provisional'!F32</f>
        <v>0</v>
      </c>
      <c r="M33" s="170" t="str">
        <f t="shared" si="31"/>
        <v>P</v>
      </c>
      <c r="N33" s="179">
        <f t="shared" si="148"/>
        <v>0</v>
      </c>
      <c r="O33" s="181">
        <f>'Copia Provisional'!G32</f>
        <v>0</v>
      </c>
      <c r="P33" s="170" t="str">
        <f t="shared" si="33"/>
        <v>P</v>
      </c>
      <c r="Q33" s="179">
        <f t="shared" si="149"/>
        <v>0</v>
      </c>
      <c r="R33" s="182">
        <f>'Copia Provisional'!H32</f>
        <v>0</v>
      </c>
      <c r="S33" s="170" t="str">
        <f t="shared" si="35"/>
        <v>P</v>
      </c>
      <c r="T33" s="179">
        <f t="shared" si="150"/>
        <v>0</v>
      </c>
      <c r="U33" s="181">
        <f>'Copia Provisional'!I32</f>
        <v>0</v>
      </c>
      <c r="V33" s="170" t="str">
        <f t="shared" si="37"/>
        <v>P</v>
      </c>
      <c r="W33" s="179">
        <f t="shared" si="151"/>
        <v>0</v>
      </c>
      <c r="X33" s="182">
        <f>'Copia Provisional'!J32</f>
        <v>0</v>
      </c>
      <c r="Y33" s="170" t="str">
        <f t="shared" si="39"/>
        <v>P</v>
      </c>
      <c r="Z33" s="179">
        <f t="shared" si="152"/>
        <v>0</v>
      </c>
      <c r="AA33" s="181">
        <f>'Copia Provisional'!K32</f>
        <v>0</v>
      </c>
      <c r="AB33" s="170" t="str">
        <f t="shared" si="41"/>
        <v>P</v>
      </c>
      <c r="AC33" s="179">
        <f t="shared" si="153"/>
        <v>0</v>
      </c>
      <c r="AD33" s="182">
        <f>'Copia Provisional'!L32</f>
        <v>0</v>
      </c>
      <c r="AE33" s="170" t="str">
        <f t="shared" si="43"/>
        <v>P</v>
      </c>
      <c r="AF33" s="179">
        <f t="shared" si="154"/>
        <v>0</v>
      </c>
      <c r="AG33" s="181">
        <f>'Copia Provisional'!M32</f>
        <v>0</v>
      </c>
      <c r="AH33" s="170" t="str">
        <f t="shared" si="45"/>
        <v>P</v>
      </c>
      <c r="AI33" s="179">
        <f t="shared" si="155"/>
        <v>0</v>
      </c>
      <c r="AJ33" s="182">
        <f>'Copia Provisional'!N32</f>
        <v>0</v>
      </c>
      <c r="AK33" s="170" t="str">
        <f t="shared" si="47"/>
        <v>P</v>
      </c>
      <c r="AL33" s="179">
        <f t="shared" si="156"/>
        <v>0</v>
      </c>
      <c r="AM33" s="181">
        <f>'Copia Provisional'!O32</f>
        <v>0</v>
      </c>
      <c r="AN33" s="170" t="str">
        <f t="shared" si="49"/>
        <v>P</v>
      </c>
      <c r="AO33" s="179">
        <f t="shared" si="157"/>
        <v>0</v>
      </c>
      <c r="AP33" s="182">
        <f>'Copia Provisional'!P32</f>
        <v>0</v>
      </c>
      <c r="AQ33" s="170" t="str">
        <f t="shared" si="51"/>
        <v>P</v>
      </c>
      <c r="AR33" s="179">
        <f t="shared" si="158"/>
        <v>0</v>
      </c>
      <c r="AS33" s="181">
        <f>'Copia Provisional'!Q32</f>
        <v>0</v>
      </c>
      <c r="AT33" s="170" t="str">
        <f t="shared" si="53"/>
        <v>P</v>
      </c>
      <c r="AU33" s="179">
        <f t="shared" si="159"/>
        <v>0</v>
      </c>
      <c r="AV33" s="182">
        <f>'Copia Provisional'!R32</f>
        <v>0</v>
      </c>
      <c r="AW33" s="170" t="str">
        <f t="shared" si="55"/>
        <v>P</v>
      </c>
      <c r="AX33" s="179">
        <f t="shared" si="160"/>
        <v>0</v>
      </c>
      <c r="AY33" s="181">
        <f>'Copia Provisional'!S32</f>
        <v>0</v>
      </c>
      <c r="AZ33" s="170" t="str">
        <f t="shared" si="57"/>
        <v>P</v>
      </c>
      <c r="BA33" s="179">
        <f t="shared" si="161"/>
        <v>0</v>
      </c>
      <c r="BB33" s="182">
        <f>'Copia Provisional'!T32</f>
        <v>0</v>
      </c>
      <c r="BC33" s="170" t="str">
        <f t="shared" si="59"/>
        <v>P</v>
      </c>
      <c r="BD33" s="179">
        <f t="shared" si="162"/>
        <v>0</v>
      </c>
      <c r="BE33" s="181">
        <f>'Copia Provisional'!U32</f>
        <v>0</v>
      </c>
      <c r="BF33" s="170" t="str">
        <f t="shared" si="61"/>
        <v>P</v>
      </c>
      <c r="BG33" s="179">
        <f t="shared" si="163"/>
        <v>0</v>
      </c>
      <c r="BH33" s="182">
        <f>'Copia Provisional'!V32</f>
        <v>0</v>
      </c>
      <c r="BI33" s="170" t="str">
        <f t="shared" si="63"/>
        <v>P</v>
      </c>
      <c r="BJ33" s="179">
        <f t="shared" si="164"/>
        <v>0</v>
      </c>
      <c r="BK33" s="181">
        <f>'Copia Provisional'!W32</f>
        <v>0</v>
      </c>
      <c r="BL33" s="170" t="str">
        <f t="shared" si="65"/>
        <v>P</v>
      </c>
      <c r="BM33" s="179">
        <f t="shared" si="165"/>
        <v>0</v>
      </c>
      <c r="BN33" s="182">
        <f>'Copia Provisional'!X32</f>
        <v>0</v>
      </c>
      <c r="BO33" s="170" t="str">
        <f t="shared" si="67"/>
        <v>P</v>
      </c>
      <c r="BP33" s="179">
        <f t="shared" si="166"/>
        <v>0</v>
      </c>
      <c r="BQ33" s="181">
        <f>'Copia Provisional'!Y32</f>
        <v>0</v>
      </c>
      <c r="BR33" s="170" t="str">
        <f t="shared" si="69"/>
        <v>P</v>
      </c>
      <c r="BS33" s="179">
        <f t="shared" si="167"/>
        <v>0</v>
      </c>
      <c r="BT33" s="182">
        <f>'Copia Provisional'!Z32</f>
        <v>0</v>
      </c>
      <c r="BU33" s="170" t="str">
        <f t="shared" si="71"/>
        <v>P</v>
      </c>
      <c r="BV33" s="179">
        <f t="shared" si="168"/>
        <v>0</v>
      </c>
      <c r="BW33" s="181">
        <f>'Copia Provisional'!AA32</f>
        <v>0</v>
      </c>
      <c r="BX33" s="170" t="str">
        <f t="shared" si="73"/>
        <v>P</v>
      </c>
      <c r="BY33" s="179">
        <f t="shared" si="169"/>
        <v>0</v>
      </c>
      <c r="BZ33" s="182">
        <f>'Copia Provisional'!AB32</f>
        <v>0</v>
      </c>
      <c r="CA33" s="170" t="str">
        <f t="shared" si="75"/>
        <v>P</v>
      </c>
      <c r="CB33" s="179">
        <f t="shared" si="170"/>
        <v>0</v>
      </c>
      <c r="CC33" s="181">
        <f>'Copia Provisional'!AC32</f>
        <v>0</v>
      </c>
      <c r="CD33" s="170" t="str">
        <f t="shared" si="77"/>
        <v>P</v>
      </c>
      <c r="CE33" s="179">
        <f t="shared" si="171"/>
        <v>0</v>
      </c>
      <c r="CF33" s="182">
        <f>'Copia Provisional'!AD32</f>
        <v>0</v>
      </c>
      <c r="CG33" s="170" t="str">
        <f t="shared" si="79"/>
        <v>P</v>
      </c>
      <c r="CH33" s="179">
        <f t="shared" si="172"/>
        <v>0</v>
      </c>
      <c r="CI33" s="181">
        <f>'Copia Provisional'!AE32</f>
        <v>0</v>
      </c>
      <c r="CJ33" s="170" t="str">
        <f t="shared" si="81"/>
        <v>P</v>
      </c>
      <c r="CK33" s="179">
        <f t="shared" si="173"/>
        <v>0</v>
      </c>
      <c r="CL33" s="182">
        <f>'Copia Provisional'!AF32</f>
        <v>0</v>
      </c>
      <c r="CM33" s="170" t="str">
        <f t="shared" si="83"/>
        <v>P</v>
      </c>
      <c r="CN33" s="179">
        <f t="shared" si="174"/>
        <v>0</v>
      </c>
      <c r="CO33" s="181">
        <f>'Copia Provisional'!AG32</f>
        <v>0</v>
      </c>
      <c r="CP33" s="170" t="str">
        <f t="shared" si="85"/>
        <v>P</v>
      </c>
      <c r="CQ33" s="179">
        <f t="shared" si="175"/>
        <v>0</v>
      </c>
      <c r="CR33" s="182">
        <f>'Copia Provisional'!AH32</f>
        <v>0</v>
      </c>
      <c r="CS33" s="170" t="str">
        <f t="shared" si="87"/>
        <v>P</v>
      </c>
      <c r="CT33" s="179">
        <f t="shared" si="176"/>
        <v>0</v>
      </c>
      <c r="CU33" s="181">
        <f>'Copia Provisional'!AI32</f>
        <v>0</v>
      </c>
      <c r="CV33" s="170" t="str">
        <f t="shared" si="89"/>
        <v>P</v>
      </c>
      <c r="CW33" s="179">
        <f t="shared" si="177"/>
        <v>0</v>
      </c>
      <c r="CX33" s="182">
        <f>'Copia Provisional'!AJ32</f>
        <v>0</v>
      </c>
      <c r="CY33" s="170" t="str">
        <f t="shared" si="91"/>
        <v>P</v>
      </c>
      <c r="CZ33" s="179">
        <f t="shared" si="178"/>
        <v>0</v>
      </c>
      <c r="DA33" s="181">
        <f>'Copia Provisional'!AK32</f>
        <v>0</v>
      </c>
      <c r="DB33" s="170" t="str">
        <f t="shared" si="93"/>
        <v>P</v>
      </c>
      <c r="DC33" s="179">
        <f t="shared" si="179"/>
        <v>0</v>
      </c>
      <c r="DD33" s="182">
        <f>'Copia Provisional'!AL32</f>
        <v>0</v>
      </c>
      <c r="DE33" s="170" t="str">
        <f t="shared" si="95"/>
        <v>P</v>
      </c>
      <c r="DF33" s="179">
        <f t="shared" si="180"/>
        <v>0</v>
      </c>
      <c r="DG33" s="181">
        <f>'Copia Provisional'!AM32</f>
        <v>0</v>
      </c>
      <c r="DH33" s="170" t="str">
        <f t="shared" si="97"/>
        <v>P</v>
      </c>
      <c r="DI33" s="179">
        <f t="shared" si="181"/>
        <v>0</v>
      </c>
      <c r="DJ33" s="182">
        <f>'Copia Provisional'!AN32</f>
        <v>0</v>
      </c>
      <c r="DK33" s="170" t="str">
        <f t="shared" si="99"/>
        <v>P</v>
      </c>
      <c r="DL33" s="179">
        <f t="shared" si="182"/>
        <v>0</v>
      </c>
      <c r="DM33" s="181">
        <f>'Copia Provisional'!AO32</f>
        <v>0</v>
      </c>
      <c r="DN33" s="170" t="str">
        <f t="shared" si="101"/>
        <v>P</v>
      </c>
      <c r="DO33" s="179">
        <f t="shared" si="183"/>
        <v>0</v>
      </c>
      <c r="DP33" s="182">
        <f>'Copia Provisional'!AP32</f>
        <v>0</v>
      </c>
      <c r="DQ33" s="170" t="str">
        <f t="shared" si="103"/>
        <v>P</v>
      </c>
      <c r="DR33" s="179">
        <f t="shared" si="184"/>
        <v>0</v>
      </c>
      <c r="DS33" s="181">
        <f>'Copia Provisional'!AQ32</f>
        <v>0</v>
      </c>
      <c r="DT33" s="170" t="str">
        <f t="shared" si="105"/>
        <v>P</v>
      </c>
      <c r="DU33" s="179">
        <f t="shared" si="185"/>
        <v>0</v>
      </c>
      <c r="DV33" s="182">
        <f>'Copia Provisional'!AR32</f>
        <v>0</v>
      </c>
      <c r="DW33" s="170" t="str">
        <f t="shared" si="107"/>
        <v>P</v>
      </c>
      <c r="DX33" s="179">
        <f t="shared" si="186"/>
        <v>0</v>
      </c>
      <c r="DY33" s="181">
        <f>'Copia Provisional'!AS32</f>
        <v>0</v>
      </c>
      <c r="DZ33" s="170" t="str">
        <f t="shared" si="109"/>
        <v>P</v>
      </c>
      <c r="EA33" s="179">
        <f t="shared" si="187"/>
        <v>0</v>
      </c>
      <c r="EB33" s="182">
        <f>'Copia Provisional'!AT32</f>
        <v>0</v>
      </c>
      <c r="EC33" s="170" t="str">
        <f t="shared" si="111"/>
        <v>P</v>
      </c>
      <c r="ED33" s="179">
        <f t="shared" si="188"/>
        <v>0</v>
      </c>
      <c r="EE33" s="181">
        <f>'Copia Provisional'!AU32</f>
        <v>0</v>
      </c>
      <c r="EF33" s="170" t="str">
        <f t="shared" si="113"/>
        <v>P</v>
      </c>
      <c r="EG33" s="179">
        <f t="shared" si="189"/>
        <v>0</v>
      </c>
      <c r="EH33" s="182">
        <f>'Copia Provisional'!AV32</f>
        <v>0</v>
      </c>
      <c r="EI33" s="170" t="str">
        <f t="shared" si="115"/>
        <v>P</v>
      </c>
      <c r="EJ33" s="180">
        <f t="shared" si="190"/>
        <v>0</v>
      </c>
      <c r="EK33" s="181">
        <f>'Copia Provisional'!AW32</f>
        <v>0</v>
      </c>
      <c r="EL33" s="170" t="str">
        <f t="shared" si="117"/>
        <v>P</v>
      </c>
      <c r="EM33" s="179">
        <f t="shared" si="191"/>
        <v>0</v>
      </c>
      <c r="EN33" s="182">
        <f>'Copia Provisional'!AX32</f>
        <v>0</v>
      </c>
      <c r="EO33" s="170" t="str">
        <f t="shared" si="119"/>
        <v>P</v>
      </c>
      <c r="EP33" s="179">
        <f t="shared" si="192"/>
        <v>0</v>
      </c>
      <c r="EQ33" s="258">
        <f>'Copia Provisional'!AY32</f>
        <v>0</v>
      </c>
      <c r="ER33" s="170" t="str">
        <f t="shared" si="120"/>
        <v>P</v>
      </c>
      <c r="ES33" s="179">
        <f t="shared" si="1"/>
        <v>0</v>
      </c>
      <c r="ET33" s="179">
        <f>'Copia Provisional'!AZ32</f>
        <v>0</v>
      </c>
      <c r="EU33" s="170" t="str">
        <f t="shared" si="121"/>
        <v>P</v>
      </c>
      <c r="EV33" s="179">
        <f t="shared" si="2"/>
        <v>0</v>
      </c>
      <c r="EW33" s="262">
        <f>'Copia Provisional'!BA32</f>
        <v>0</v>
      </c>
      <c r="EX33" s="170" t="str">
        <f t="shared" si="122"/>
        <v>P</v>
      </c>
      <c r="EY33" s="179">
        <f t="shared" si="3"/>
        <v>0</v>
      </c>
      <c r="EZ33" s="179">
        <f>'Copia Provisional'!BB32</f>
        <v>0</v>
      </c>
      <c r="FA33" s="170" t="str">
        <f t="shared" si="123"/>
        <v>P</v>
      </c>
      <c r="FB33" s="179">
        <f t="shared" si="4"/>
        <v>0</v>
      </c>
      <c r="FC33" s="262">
        <f>'Copia Provisional'!BC32</f>
        <v>0</v>
      </c>
      <c r="FD33" s="170" t="str">
        <f t="shared" si="124"/>
        <v>P</v>
      </c>
      <c r="FE33" s="179">
        <f t="shared" si="5"/>
        <v>0</v>
      </c>
      <c r="FF33" s="182">
        <f>'Copia Provisional'!BD32</f>
        <v>0</v>
      </c>
      <c r="FG33" s="170" t="str">
        <f t="shared" si="125"/>
        <v>P</v>
      </c>
      <c r="FH33" s="182">
        <f t="shared" si="126"/>
        <v>0</v>
      </c>
      <c r="FI33" s="258">
        <f>'Copia Provisional'!BE32</f>
        <v>0</v>
      </c>
      <c r="FJ33" s="170" t="str">
        <f t="shared" si="127"/>
        <v>P</v>
      </c>
      <c r="FK33" s="179">
        <f t="shared" si="6"/>
        <v>0</v>
      </c>
      <c r="FL33" s="179">
        <f>'Copia Provisional'!BF32</f>
        <v>0</v>
      </c>
      <c r="FM33" s="170" t="str">
        <f t="shared" si="128"/>
        <v>P</v>
      </c>
      <c r="FN33" s="179">
        <f t="shared" si="7"/>
        <v>0</v>
      </c>
      <c r="FO33" s="262">
        <f>'Copia Provisional'!BG32</f>
        <v>0</v>
      </c>
      <c r="FP33" s="170" t="str">
        <f t="shared" si="129"/>
        <v>P</v>
      </c>
      <c r="FQ33" s="179">
        <f t="shared" si="8"/>
        <v>0</v>
      </c>
      <c r="FR33" s="179">
        <f>'Copia Provisional'!BH32</f>
        <v>0</v>
      </c>
      <c r="FS33" s="170" t="str">
        <f t="shared" si="130"/>
        <v>P</v>
      </c>
      <c r="FT33" s="179">
        <f t="shared" si="9"/>
        <v>0</v>
      </c>
      <c r="FU33" s="262">
        <f>'Copia Provisional'!BI32</f>
        <v>0</v>
      </c>
      <c r="FV33" s="170" t="str">
        <f t="shared" si="131"/>
        <v>P</v>
      </c>
      <c r="FW33" s="179">
        <f t="shared" si="10"/>
        <v>0</v>
      </c>
      <c r="FX33" s="182">
        <f>'Copia Provisional'!BJ32</f>
        <v>0</v>
      </c>
      <c r="FY33" s="170" t="str">
        <f t="shared" si="132"/>
        <v>P</v>
      </c>
      <c r="FZ33" s="179">
        <f t="shared" si="11"/>
        <v>0</v>
      </c>
      <c r="GA33" s="258">
        <f>'Copia Provisional'!BK32</f>
        <v>0</v>
      </c>
      <c r="GB33" s="170" t="str">
        <f t="shared" si="133"/>
        <v>P</v>
      </c>
      <c r="GC33" s="179">
        <f t="shared" si="12"/>
        <v>0</v>
      </c>
      <c r="GD33" s="179">
        <f>'Copia Provisional'!BL32</f>
        <v>0</v>
      </c>
      <c r="GE33" s="170" t="str">
        <f t="shared" si="134"/>
        <v>P</v>
      </c>
      <c r="GF33" s="179">
        <f t="shared" si="13"/>
        <v>0</v>
      </c>
      <c r="GG33" s="262">
        <f>'Copia Provisional'!BM32</f>
        <v>0</v>
      </c>
      <c r="GH33" s="170" t="str">
        <f t="shared" si="135"/>
        <v>P</v>
      </c>
      <c r="GI33" s="179">
        <f t="shared" si="14"/>
        <v>0</v>
      </c>
      <c r="GJ33" s="179">
        <f>'Copia Provisional'!BN32</f>
        <v>0</v>
      </c>
      <c r="GK33" s="170" t="str">
        <f t="shared" si="136"/>
        <v>P</v>
      </c>
      <c r="GL33" s="179">
        <f t="shared" si="15"/>
        <v>0</v>
      </c>
      <c r="GM33" s="262">
        <f>'Copia Provisional'!BO32</f>
        <v>0</v>
      </c>
      <c r="GN33" s="170" t="str">
        <f t="shared" si="137"/>
        <v>P</v>
      </c>
      <c r="GO33" s="179">
        <f t="shared" si="16"/>
        <v>0</v>
      </c>
      <c r="GP33" s="182">
        <f>'Copia Provisional'!BP32</f>
        <v>0</v>
      </c>
      <c r="GQ33" s="170" t="str">
        <f t="shared" si="138"/>
        <v>P</v>
      </c>
      <c r="GR33" s="179">
        <f t="shared" si="17"/>
        <v>0</v>
      </c>
      <c r="GS33" s="182">
        <f>'Copia Provisional'!BQ32</f>
        <v>0</v>
      </c>
      <c r="GT33" s="170" t="str">
        <f t="shared" si="139"/>
        <v>P</v>
      </c>
      <c r="GU33" s="179">
        <f t="shared" si="18"/>
        <v>0</v>
      </c>
      <c r="GV33" s="258">
        <f>'Copia Provisional'!BR32</f>
        <v>0</v>
      </c>
      <c r="GW33" s="170" t="str">
        <f t="shared" si="140"/>
        <v>P</v>
      </c>
      <c r="GX33" s="179">
        <f t="shared" si="19"/>
        <v>0</v>
      </c>
      <c r="GY33" s="179">
        <f>'Copia Provisional'!BS32</f>
        <v>0</v>
      </c>
      <c r="GZ33" s="170" t="str">
        <f t="shared" si="141"/>
        <v>P</v>
      </c>
      <c r="HA33" s="179">
        <f t="shared" si="20"/>
        <v>0</v>
      </c>
      <c r="HB33" s="262">
        <f>'Copia Provisional'!BT32</f>
        <v>0</v>
      </c>
      <c r="HC33" s="170" t="str">
        <f t="shared" si="142"/>
        <v>P</v>
      </c>
      <c r="HD33" s="179">
        <f t="shared" si="21"/>
        <v>0</v>
      </c>
      <c r="HE33" s="179">
        <f>'Copia Provisional'!BU32</f>
        <v>0</v>
      </c>
      <c r="HF33" s="170" t="str">
        <f t="shared" si="143"/>
        <v>P</v>
      </c>
      <c r="HG33" s="179">
        <f t="shared" si="22"/>
        <v>0</v>
      </c>
      <c r="HH33" s="262">
        <f>'Copia Provisional'!BV32</f>
        <v>0</v>
      </c>
      <c r="HI33" s="170" t="str">
        <f t="shared" si="144"/>
        <v>P</v>
      </c>
      <c r="HJ33" s="179">
        <f t="shared" si="23"/>
        <v>0</v>
      </c>
      <c r="HK33" s="178">
        <f t="shared" si="24"/>
        <v>0</v>
      </c>
    </row>
    <row r="34" spans="1:219">
      <c r="A34" s="177">
        <f>Participantes!B33</f>
        <v>32</v>
      </c>
      <c r="B34" s="178" t="str">
        <f>IF(Participantes!C33="","",Participantes!C33)</f>
        <v/>
      </c>
      <c r="C34" s="181">
        <f>'Copia Provisional'!C33</f>
        <v>0</v>
      </c>
      <c r="D34" s="170" t="str">
        <f t="shared" si="25"/>
        <v>P</v>
      </c>
      <c r="E34" s="179">
        <f t="shared" si="145"/>
        <v>0</v>
      </c>
      <c r="F34" s="182">
        <f>'Copia Provisional'!D33</f>
        <v>0</v>
      </c>
      <c r="G34" s="170" t="str">
        <f t="shared" si="27"/>
        <v>P</v>
      </c>
      <c r="H34" s="179">
        <f t="shared" si="146"/>
        <v>0</v>
      </c>
      <c r="I34" s="181">
        <f>'Copia Provisional'!E33</f>
        <v>0</v>
      </c>
      <c r="J34" s="170" t="str">
        <f t="shared" si="29"/>
        <v>P</v>
      </c>
      <c r="K34" s="179">
        <f t="shared" si="147"/>
        <v>0</v>
      </c>
      <c r="L34" s="182">
        <f>'Copia Provisional'!F33</f>
        <v>0</v>
      </c>
      <c r="M34" s="170" t="str">
        <f t="shared" si="31"/>
        <v>P</v>
      </c>
      <c r="N34" s="179">
        <f t="shared" si="148"/>
        <v>0</v>
      </c>
      <c r="O34" s="181">
        <f>'Copia Provisional'!G33</f>
        <v>0</v>
      </c>
      <c r="P34" s="170" t="str">
        <f t="shared" si="33"/>
        <v>P</v>
      </c>
      <c r="Q34" s="179">
        <f t="shared" si="149"/>
        <v>0</v>
      </c>
      <c r="R34" s="182">
        <f>'Copia Provisional'!H33</f>
        <v>0</v>
      </c>
      <c r="S34" s="170" t="str">
        <f t="shared" si="35"/>
        <v>P</v>
      </c>
      <c r="T34" s="179">
        <f t="shared" si="150"/>
        <v>0</v>
      </c>
      <c r="U34" s="181">
        <f>'Copia Provisional'!I33</f>
        <v>0</v>
      </c>
      <c r="V34" s="170" t="str">
        <f t="shared" si="37"/>
        <v>P</v>
      </c>
      <c r="W34" s="179">
        <f t="shared" si="151"/>
        <v>0</v>
      </c>
      <c r="X34" s="182">
        <f>'Copia Provisional'!J33</f>
        <v>0</v>
      </c>
      <c r="Y34" s="170" t="str">
        <f t="shared" si="39"/>
        <v>P</v>
      </c>
      <c r="Z34" s="179">
        <f t="shared" si="152"/>
        <v>0</v>
      </c>
      <c r="AA34" s="181">
        <f>'Copia Provisional'!K33</f>
        <v>0</v>
      </c>
      <c r="AB34" s="170" t="str">
        <f t="shared" si="41"/>
        <v>P</v>
      </c>
      <c r="AC34" s="179">
        <f t="shared" si="153"/>
        <v>0</v>
      </c>
      <c r="AD34" s="182">
        <f>'Copia Provisional'!L33</f>
        <v>0</v>
      </c>
      <c r="AE34" s="170" t="str">
        <f t="shared" si="43"/>
        <v>P</v>
      </c>
      <c r="AF34" s="179">
        <f t="shared" si="154"/>
        <v>0</v>
      </c>
      <c r="AG34" s="181">
        <f>'Copia Provisional'!M33</f>
        <v>0</v>
      </c>
      <c r="AH34" s="170" t="str">
        <f t="shared" si="45"/>
        <v>P</v>
      </c>
      <c r="AI34" s="179">
        <f t="shared" si="155"/>
        <v>0</v>
      </c>
      <c r="AJ34" s="182">
        <f>'Copia Provisional'!N33</f>
        <v>0</v>
      </c>
      <c r="AK34" s="170" t="str">
        <f t="shared" si="47"/>
        <v>P</v>
      </c>
      <c r="AL34" s="179">
        <f t="shared" si="156"/>
        <v>0</v>
      </c>
      <c r="AM34" s="181">
        <f>'Copia Provisional'!O33</f>
        <v>0</v>
      </c>
      <c r="AN34" s="170" t="str">
        <f t="shared" si="49"/>
        <v>P</v>
      </c>
      <c r="AO34" s="179">
        <f t="shared" si="157"/>
        <v>0</v>
      </c>
      <c r="AP34" s="182">
        <f>'Copia Provisional'!P33</f>
        <v>0</v>
      </c>
      <c r="AQ34" s="170" t="str">
        <f t="shared" si="51"/>
        <v>P</v>
      </c>
      <c r="AR34" s="179">
        <f t="shared" si="158"/>
        <v>0</v>
      </c>
      <c r="AS34" s="181">
        <f>'Copia Provisional'!Q33</f>
        <v>0</v>
      </c>
      <c r="AT34" s="170" t="str">
        <f t="shared" si="53"/>
        <v>P</v>
      </c>
      <c r="AU34" s="179">
        <f t="shared" si="159"/>
        <v>0</v>
      </c>
      <c r="AV34" s="182">
        <f>'Copia Provisional'!R33</f>
        <v>0</v>
      </c>
      <c r="AW34" s="170" t="str">
        <f t="shared" si="55"/>
        <v>P</v>
      </c>
      <c r="AX34" s="179">
        <f t="shared" si="160"/>
        <v>0</v>
      </c>
      <c r="AY34" s="181">
        <f>'Copia Provisional'!S33</f>
        <v>0</v>
      </c>
      <c r="AZ34" s="170" t="str">
        <f t="shared" si="57"/>
        <v>P</v>
      </c>
      <c r="BA34" s="179">
        <f t="shared" si="161"/>
        <v>0</v>
      </c>
      <c r="BB34" s="182">
        <f>'Copia Provisional'!T33</f>
        <v>0</v>
      </c>
      <c r="BC34" s="170" t="str">
        <f t="shared" si="59"/>
        <v>P</v>
      </c>
      <c r="BD34" s="179">
        <f t="shared" si="162"/>
        <v>0</v>
      </c>
      <c r="BE34" s="181">
        <f>'Copia Provisional'!U33</f>
        <v>0</v>
      </c>
      <c r="BF34" s="170" t="str">
        <f t="shared" si="61"/>
        <v>P</v>
      </c>
      <c r="BG34" s="179">
        <f t="shared" si="163"/>
        <v>0</v>
      </c>
      <c r="BH34" s="182">
        <f>'Copia Provisional'!V33</f>
        <v>0</v>
      </c>
      <c r="BI34" s="170" t="str">
        <f t="shared" si="63"/>
        <v>P</v>
      </c>
      <c r="BJ34" s="179">
        <f t="shared" si="164"/>
        <v>0</v>
      </c>
      <c r="BK34" s="181">
        <f>'Copia Provisional'!W33</f>
        <v>0</v>
      </c>
      <c r="BL34" s="170" t="str">
        <f t="shared" si="65"/>
        <v>P</v>
      </c>
      <c r="BM34" s="179">
        <f t="shared" si="165"/>
        <v>0</v>
      </c>
      <c r="BN34" s="182">
        <f>'Copia Provisional'!X33</f>
        <v>0</v>
      </c>
      <c r="BO34" s="170" t="str">
        <f t="shared" si="67"/>
        <v>P</v>
      </c>
      <c r="BP34" s="179">
        <f t="shared" si="166"/>
        <v>0</v>
      </c>
      <c r="BQ34" s="181">
        <f>'Copia Provisional'!Y33</f>
        <v>0</v>
      </c>
      <c r="BR34" s="170" t="str">
        <f t="shared" si="69"/>
        <v>P</v>
      </c>
      <c r="BS34" s="179">
        <f t="shared" si="167"/>
        <v>0</v>
      </c>
      <c r="BT34" s="182">
        <f>'Copia Provisional'!Z33</f>
        <v>0</v>
      </c>
      <c r="BU34" s="170" t="str">
        <f t="shared" si="71"/>
        <v>P</v>
      </c>
      <c r="BV34" s="179">
        <f t="shared" si="168"/>
        <v>0</v>
      </c>
      <c r="BW34" s="181">
        <f>'Copia Provisional'!AA33</f>
        <v>0</v>
      </c>
      <c r="BX34" s="170" t="str">
        <f t="shared" si="73"/>
        <v>P</v>
      </c>
      <c r="BY34" s="179">
        <f t="shared" si="169"/>
        <v>0</v>
      </c>
      <c r="BZ34" s="182">
        <f>'Copia Provisional'!AB33</f>
        <v>0</v>
      </c>
      <c r="CA34" s="170" t="str">
        <f t="shared" si="75"/>
        <v>P</v>
      </c>
      <c r="CB34" s="179">
        <f t="shared" si="170"/>
        <v>0</v>
      </c>
      <c r="CC34" s="181">
        <f>'Copia Provisional'!AC33</f>
        <v>0</v>
      </c>
      <c r="CD34" s="170" t="str">
        <f t="shared" si="77"/>
        <v>P</v>
      </c>
      <c r="CE34" s="179">
        <f t="shared" si="171"/>
        <v>0</v>
      </c>
      <c r="CF34" s="182">
        <f>'Copia Provisional'!AD33</f>
        <v>0</v>
      </c>
      <c r="CG34" s="170" t="str">
        <f t="shared" si="79"/>
        <v>P</v>
      </c>
      <c r="CH34" s="179">
        <f t="shared" si="172"/>
        <v>0</v>
      </c>
      <c r="CI34" s="181">
        <f>'Copia Provisional'!AE33</f>
        <v>0</v>
      </c>
      <c r="CJ34" s="170" t="str">
        <f t="shared" si="81"/>
        <v>P</v>
      </c>
      <c r="CK34" s="179">
        <f t="shared" si="173"/>
        <v>0</v>
      </c>
      <c r="CL34" s="182">
        <f>'Copia Provisional'!AF33</f>
        <v>0</v>
      </c>
      <c r="CM34" s="170" t="str">
        <f t="shared" si="83"/>
        <v>P</v>
      </c>
      <c r="CN34" s="179">
        <f t="shared" si="174"/>
        <v>0</v>
      </c>
      <c r="CO34" s="181">
        <f>'Copia Provisional'!AG33</f>
        <v>0</v>
      </c>
      <c r="CP34" s="170" t="str">
        <f t="shared" si="85"/>
        <v>P</v>
      </c>
      <c r="CQ34" s="179">
        <f t="shared" si="175"/>
        <v>0</v>
      </c>
      <c r="CR34" s="182">
        <f>'Copia Provisional'!AH33</f>
        <v>0</v>
      </c>
      <c r="CS34" s="170" t="str">
        <f t="shared" si="87"/>
        <v>P</v>
      </c>
      <c r="CT34" s="179">
        <f t="shared" si="176"/>
        <v>0</v>
      </c>
      <c r="CU34" s="181">
        <f>'Copia Provisional'!AI33</f>
        <v>0</v>
      </c>
      <c r="CV34" s="170" t="str">
        <f t="shared" si="89"/>
        <v>P</v>
      </c>
      <c r="CW34" s="179">
        <f t="shared" si="177"/>
        <v>0</v>
      </c>
      <c r="CX34" s="182">
        <f>'Copia Provisional'!AJ33</f>
        <v>0</v>
      </c>
      <c r="CY34" s="170" t="str">
        <f t="shared" si="91"/>
        <v>P</v>
      </c>
      <c r="CZ34" s="179">
        <f t="shared" si="178"/>
        <v>0</v>
      </c>
      <c r="DA34" s="181">
        <f>'Copia Provisional'!AK33</f>
        <v>0</v>
      </c>
      <c r="DB34" s="170" t="str">
        <f t="shared" si="93"/>
        <v>P</v>
      </c>
      <c r="DC34" s="179">
        <f t="shared" si="179"/>
        <v>0</v>
      </c>
      <c r="DD34" s="182">
        <f>'Copia Provisional'!AL33</f>
        <v>0</v>
      </c>
      <c r="DE34" s="170" t="str">
        <f t="shared" si="95"/>
        <v>P</v>
      </c>
      <c r="DF34" s="179">
        <f t="shared" si="180"/>
        <v>0</v>
      </c>
      <c r="DG34" s="181">
        <f>'Copia Provisional'!AM33</f>
        <v>0</v>
      </c>
      <c r="DH34" s="170" t="str">
        <f t="shared" si="97"/>
        <v>P</v>
      </c>
      <c r="DI34" s="179">
        <f t="shared" si="181"/>
        <v>0</v>
      </c>
      <c r="DJ34" s="182">
        <f>'Copia Provisional'!AN33</f>
        <v>0</v>
      </c>
      <c r="DK34" s="170" t="str">
        <f t="shared" si="99"/>
        <v>P</v>
      </c>
      <c r="DL34" s="179">
        <f t="shared" si="182"/>
        <v>0</v>
      </c>
      <c r="DM34" s="181">
        <f>'Copia Provisional'!AO33</f>
        <v>0</v>
      </c>
      <c r="DN34" s="170" t="str">
        <f t="shared" si="101"/>
        <v>P</v>
      </c>
      <c r="DO34" s="179">
        <f t="shared" si="183"/>
        <v>0</v>
      </c>
      <c r="DP34" s="182">
        <f>'Copia Provisional'!AP33</f>
        <v>0</v>
      </c>
      <c r="DQ34" s="170" t="str">
        <f t="shared" si="103"/>
        <v>P</v>
      </c>
      <c r="DR34" s="179">
        <f t="shared" si="184"/>
        <v>0</v>
      </c>
      <c r="DS34" s="181">
        <f>'Copia Provisional'!AQ33</f>
        <v>0</v>
      </c>
      <c r="DT34" s="170" t="str">
        <f t="shared" si="105"/>
        <v>P</v>
      </c>
      <c r="DU34" s="179">
        <f t="shared" si="185"/>
        <v>0</v>
      </c>
      <c r="DV34" s="182">
        <f>'Copia Provisional'!AR33</f>
        <v>0</v>
      </c>
      <c r="DW34" s="170" t="str">
        <f t="shared" si="107"/>
        <v>P</v>
      </c>
      <c r="DX34" s="179">
        <f t="shared" si="186"/>
        <v>0</v>
      </c>
      <c r="DY34" s="181">
        <f>'Copia Provisional'!AS33</f>
        <v>0</v>
      </c>
      <c r="DZ34" s="170" t="str">
        <f t="shared" si="109"/>
        <v>P</v>
      </c>
      <c r="EA34" s="179">
        <f t="shared" si="187"/>
        <v>0</v>
      </c>
      <c r="EB34" s="182">
        <f>'Copia Provisional'!AT33</f>
        <v>0</v>
      </c>
      <c r="EC34" s="170" t="str">
        <f t="shared" si="111"/>
        <v>P</v>
      </c>
      <c r="ED34" s="179">
        <f t="shared" si="188"/>
        <v>0</v>
      </c>
      <c r="EE34" s="181">
        <f>'Copia Provisional'!AU33</f>
        <v>0</v>
      </c>
      <c r="EF34" s="170" t="str">
        <f t="shared" si="113"/>
        <v>P</v>
      </c>
      <c r="EG34" s="179">
        <f t="shared" si="189"/>
        <v>0</v>
      </c>
      <c r="EH34" s="182">
        <f>'Copia Provisional'!AV33</f>
        <v>0</v>
      </c>
      <c r="EI34" s="170" t="str">
        <f t="shared" si="115"/>
        <v>P</v>
      </c>
      <c r="EJ34" s="180">
        <f t="shared" si="190"/>
        <v>0</v>
      </c>
      <c r="EK34" s="181">
        <f>'Copia Provisional'!AW33</f>
        <v>0</v>
      </c>
      <c r="EL34" s="170" t="str">
        <f t="shared" si="117"/>
        <v>P</v>
      </c>
      <c r="EM34" s="179">
        <f t="shared" si="191"/>
        <v>0</v>
      </c>
      <c r="EN34" s="182">
        <f>'Copia Provisional'!AX33</f>
        <v>0</v>
      </c>
      <c r="EO34" s="170" t="str">
        <f t="shared" si="119"/>
        <v>P</v>
      </c>
      <c r="EP34" s="179">
        <f t="shared" si="192"/>
        <v>0</v>
      </c>
      <c r="EQ34" s="258">
        <f>'Copia Provisional'!AY33</f>
        <v>0</v>
      </c>
      <c r="ER34" s="170" t="str">
        <f t="shared" si="120"/>
        <v>P</v>
      </c>
      <c r="ES34" s="179">
        <f t="shared" si="1"/>
        <v>0</v>
      </c>
      <c r="ET34" s="179">
        <f>'Copia Provisional'!AZ33</f>
        <v>0</v>
      </c>
      <c r="EU34" s="170" t="str">
        <f t="shared" si="121"/>
        <v>P</v>
      </c>
      <c r="EV34" s="179">
        <f t="shared" si="2"/>
        <v>0</v>
      </c>
      <c r="EW34" s="262">
        <f>'Copia Provisional'!BA33</f>
        <v>0</v>
      </c>
      <c r="EX34" s="170" t="str">
        <f t="shared" si="122"/>
        <v>P</v>
      </c>
      <c r="EY34" s="179">
        <f t="shared" si="3"/>
        <v>0</v>
      </c>
      <c r="EZ34" s="179">
        <f>'Copia Provisional'!BB33</f>
        <v>0</v>
      </c>
      <c r="FA34" s="170" t="str">
        <f t="shared" si="123"/>
        <v>P</v>
      </c>
      <c r="FB34" s="179">
        <f t="shared" si="4"/>
        <v>0</v>
      </c>
      <c r="FC34" s="262">
        <f>'Copia Provisional'!BC33</f>
        <v>0</v>
      </c>
      <c r="FD34" s="170" t="str">
        <f t="shared" si="124"/>
        <v>P</v>
      </c>
      <c r="FE34" s="179">
        <f t="shared" si="5"/>
        <v>0</v>
      </c>
      <c r="FF34" s="182">
        <f>'Copia Provisional'!BD33</f>
        <v>0</v>
      </c>
      <c r="FG34" s="170" t="str">
        <f t="shared" si="125"/>
        <v>P</v>
      </c>
      <c r="FH34" s="182">
        <f t="shared" si="126"/>
        <v>0</v>
      </c>
      <c r="FI34" s="258">
        <f>'Copia Provisional'!BE33</f>
        <v>0</v>
      </c>
      <c r="FJ34" s="170" t="str">
        <f t="shared" si="127"/>
        <v>P</v>
      </c>
      <c r="FK34" s="179">
        <f t="shared" si="6"/>
        <v>0</v>
      </c>
      <c r="FL34" s="179">
        <f>'Copia Provisional'!BF33</f>
        <v>0</v>
      </c>
      <c r="FM34" s="170" t="str">
        <f t="shared" si="128"/>
        <v>P</v>
      </c>
      <c r="FN34" s="179">
        <f t="shared" si="7"/>
        <v>0</v>
      </c>
      <c r="FO34" s="262">
        <f>'Copia Provisional'!BG33</f>
        <v>0</v>
      </c>
      <c r="FP34" s="170" t="str">
        <f t="shared" si="129"/>
        <v>P</v>
      </c>
      <c r="FQ34" s="179">
        <f t="shared" si="8"/>
        <v>0</v>
      </c>
      <c r="FR34" s="179">
        <f>'Copia Provisional'!BH33</f>
        <v>0</v>
      </c>
      <c r="FS34" s="170" t="str">
        <f t="shared" si="130"/>
        <v>P</v>
      </c>
      <c r="FT34" s="179">
        <f t="shared" si="9"/>
        <v>0</v>
      </c>
      <c r="FU34" s="262">
        <f>'Copia Provisional'!BI33</f>
        <v>0</v>
      </c>
      <c r="FV34" s="170" t="str">
        <f t="shared" si="131"/>
        <v>P</v>
      </c>
      <c r="FW34" s="179">
        <f t="shared" si="10"/>
        <v>0</v>
      </c>
      <c r="FX34" s="182">
        <f>'Copia Provisional'!BJ33</f>
        <v>0</v>
      </c>
      <c r="FY34" s="170" t="str">
        <f t="shared" si="132"/>
        <v>P</v>
      </c>
      <c r="FZ34" s="179">
        <f t="shared" si="11"/>
        <v>0</v>
      </c>
      <c r="GA34" s="258">
        <f>'Copia Provisional'!BK33</f>
        <v>0</v>
      </c>
      <c r="GB34" s="170" t="str">
        <f t="shared" si="133"/>
        <v>P</v>
      </c>
      <c r="GC34" s="179">
        <f t="shared" si="12"/>
        <v>0</v>
      </c>
      <c r="GD34" s="179">
        <f>'Copia Provisional'!BL33</f>
        <v>0</v>
      </c>
      <c r="GE34" s="170" t="str">
        <f t="shared" si="134"/>
        <v>P</v>
      </c>
      <c r="GF34" s="179">
        <f t="shared" si="13"/>
        <v>0</v>
      </c>
      <c r="GG34" s="262">
        <f>'Copia Provisional'!BM33</f>
        <v>0</v>
      </c>
      <c r="GH34" s="170" t="str">
        <f t="shared" si="135"/>
        <v>P</v>
      </c>
      <c r="GI34" s="179">
        <f t="shared" si="14"/>
        <v>0</v>
      </c>
      <c r="GJ34" s="179">
        <f>'Copia Provisional'!BN33</f>
        <v>0</v>
      </c>
      <c r="GK34" s="170" t="str">
        <f t="shared" si="136"/>
        <v>P</v>
      </c>
      <c r="GL34" s="179">
        <f t="shared" si="15"/>
        <v>0</v>
      </c>
      <c r="GM34" s="262">
        <f>'Copia Provisional'!BO33</f>
        <v>0</v>
      </c>
      <c r="GN34" s="170" t="str">
        <f t="shared" si="137"/>
        <v>P</v>
      </c>
      <c r="GO34" s="179">
        <f t="shared" si="16"/>
        <v>0</v>
      </c>
      <c r="GP34" s="182">
        <f>'Copia Provisional'!BP33</f>
        <v>0</v>
      </c>
      <c r="GQ34" s="170" t="str">
        <f t="shared" si="138"/>
        <v>P</v>
      </c>
      <c r="GR34" s="179">
        <f t="shared" si="17"/>
        <v>0</v>
      </c>
      <c r="GS34" s="182">
        <f>'Copia Provisional'!BQ33</f>
        <v>0</v>
      </c>
      <c r="GT34" s="170" t="str">
        <f t="shared" si="139"/>
        <v>P</v>
      </c>
      <c r="GU34" s="179">
        <f t="shared" si="18"/>
        <v>0</v>
      </c>
      <c r="GV34" s="258">
        <f>'Copia Provisional'!BR33</f>
        <v>0</v>
      </c>
      <c r="GW34" s="170" t="str">
        <f t="shared" si="140"/>
        <v>P</v>
      </c>
      <c r="GX34" s="179">
        <f t="shared" si="19"/>
        <v>0</v>
      </c>
      <c r="GY34" s="179">
        <f>'Copia Provisional'!BS33</f>
        <v>0</v>
      </c>
      <c r="GZ34" s="170" t="str">
        <f t="shared" si="141"/>
        <v>P</v>
      </c>
      <c r="HA34" s="179">
        <f t="shared" si="20"/>
        <v>0</v>
      </c>
      <c r="HB34" s="262">
        <f>'Copia Provisional'!BT33</f>
        <v>0</v>
      </c>
      <c r="HC34" s="170" t="str">
        <f t="shared" si="142"/>
        <v>P</v>
      </c>
      <c r="HD34" s="179">
        <f t="shared" si="21"/>
        <v>0</v>
      </c>
      <c r="HE34" s="179">
        <f>'Copia Provisional'!BU33</f>
        <v>0</v>
      </c>
      <c r="HF34" s="170" t="str">
        <f t="shared" si="143"/>
        <v>P</v>
      </c>
      <c r="HG34" s="179">
        <f t="shared" si="22"/>
        <v>0</v>
      </c>
      <c r="HH34" s="262">
        <f>'Copia Provisional'!BV33</f>
        <v>0</v>
      </c>
      <c r="HI34" s="170" t="str">
        <f t="shared" si="144"/>
        <v>P</v>
      </c>
      <c r="HJ34" s="179">
        <f t="shared" si="23"/>
        <v>0</v>
      </c>
      <c r="HK34" s="178">
        <f t="shared" si="24"/>
        <v>0</v>
      </c>
    </row>
    <row r="35" spans="1:219">
      <c r="A35" s="177">
        <f>Participantes!B34</f>
        <v>33</v>
      </c>
      <c r="B35" s="178" t="str">
        <f>IF(Participantes!C34="","",Participantes!C34)</f>
        <v/>
      </c>
      <c r="C35" s="181">
        <f>'Copia Provisional'!C34</f>
        <v>0</v>
      </c>
      <c r="D35" s="170" t="str">
        <f t="shared" si="25"/>
        <v>P</v>
      </c>
      <c r="E35" s="179">
        <f t="shared" si="145"/>
        <v>0</v>
      </c>
      <c r="F35" s="182">
        <f>'Copia Provisional'!D34</f>
        <v>0</v>
      </c>
      <c r="G35" s="170" t="str">
        <f t="shared" si="27"/>
        <v>P</v>
      </c>
      <c r="H35" s="179">
        <f t="shared" si="146"/>
        <v>0</v>
      </c>
      <c r="I35" s="181">
        <f>'Copia Provisional'!E34</f>
        <v>0</v>
      </c>
      <c r="J35" s="170" t="str">
        <f t="shared" si="29"/>
        <v>P</v>
      </c>
      <c r="K35" s="179">
        <f t="shared" si="147"/>
        <v>0</v>
      </c>
      <c r="L35" s="182">
        <f>'Copia Provisional'!F34</f>
        <v>0</v>
      </c>
      <c r="M35" s="170" t="str">
        <f t="shared" si="31"/>
        <v>P</v>
      </c>
      <c r="N35" s="179">
        <f t="shared" si="148"/>
        <v>0</v>
      </c>
      <c r="O35" s="181">
        <f>'Copia Provisional'!G34</f>
        <v>0</v>
      </c>
      <c r="P35" s="170" t="str">
        <f t="shared" si="33"/>
        <v>P</v>
      </c>
      <c r="Q35" s="179">
        <f t="shared" si="149"/>
        <v>0</v>
      </c>
      <c r="R35" s="182">
        <f>'Copia Provisional'!H34</f>
        <v>0</v>
      </c>
      <c r="S35" s="170" t="str">
        <f t="shared" si="35"/>
        <v>P</v>
      </c>
      <c r="T35" s="179">
        <f t="shared" si="150"/>
        <v>0</v>
      </c>
      <c r="U35" s="181">
        <f>'Copia Provisional'!I34</f>
        <v>0</v>
      </c>
      <c r="V35" s="170" t="str">
        <f t="shared" si="37"/>
        <v>P</v>
      </c>
      <c r="W35" s="179">
        <f t="shared" si="151"/>
        <v>0</v>
      </c>
      <c r="X35" s="182">
        <f>'Copia Provisional'!J34</f>
        <v>0</v>
      </c>
      <c r="Y35" s="170" t="str">
        <f t="shared" si="39"/>
        <v>P</v>
      </c>
      <c r="Z35" s="179">
        <f t="shared" si="152"/>
        <v>0</v>
      </c>
      <c r="AA35" s="181">
        <f>'Copia Provisional'!K34</f>
        <v>0</v>
      </c>
      <c r="AB35" s="170" t="str">
        <f t="shared" si="41"/>
        <v>P</v>
      </c>
      <c r="AC35" s="179">
        <f t="shared" si="153"/>
        <v>0</v>
      </c>
      <c r="AD35" s="182">
        <f>'Copia Provisional'!L34</f>
        <v>0</v>
      </c>
      <c r="AE35" s="170" t="str">
        <f t="shared" si="43"/>
        <v>P</v>
      </c>
      <c r="AF35" s="179">
        <f t="shared" si="154"/>
        <v>0</v>
      </c>
      <c r="AG35" s="181">
        <f>'Copia Provisional'!M34</f>
        <v>0</v>
      </c>
      <c r="AH35" s="170" t="str">
        <f t="shared" si="45"/>
        <v>P</v>
      </c>
      <c r="AI35" s="179">
        <f t="shared" si="155"/>
        <v>0</v>
      </c>
      <c r="AJ35" s="182">
        <f>'Copia Provisional'!N34</f>
        <v>0</v>
      </c>
      <c r="AK35" s="170" t="str">
        <f t="shared" si="47"/>
        <v>P</v>
      </c>
      <c r="AL35" s="179">
        <f t="shared" si="156"/>
        <v>0</v>
      </c>
      <c r="AM35" s="181">
        <f>'Copia Provisional'!O34</f>
        <v>0</v>
      </c>
      <c r="AN35" s="170" t="str">
        <f t="shared" si="49"/>
        <v>P</v>
      </c>
      <c r="AO35" s="179">
        <f t="shared" si="157"/>
        <v>0</v>
      </c>
      <c r="AP35" s="182">
        <f>'Copia Provisional'!P34</f>
        <v>0</v>
      </c>
      <c r="AQ35" s="170" t="str">
        <f t="shared" si="51"/>
        <v>P</v>
      </c>
      <c r="AR35" s="179">
        <f t="shared" si="158"/>
        <v>0</v>
      </c>
      <c r="AS35" s="181">
        <f>'Copia Provisional'!Q34</f>
        <v>0</v>
      </c>
      <c r="AT35" s="170" t="str">
        <f t="shared" si="53"/>
        <v>P</v>
      </c>
      <c r="AU35" s="179">
        <f t="shared" si="159"/>
        <v>0</v>
      </c>
      <c r="AV35" s="182">
        <f>'Copia Provisional'!R34</f>
        <v>0</v>
      </c>
      <c r="AW35" s="170" t="str">
        <f t="shared" si="55"/>
        <v>P</v>
      </c>
      <c r="AX35" s="179">
        <f t="shared" si="160"/>
        <v>0</v>
      </c>
      <c r="AY35" s="181">
        <f>'Copia Provisional'!S34</f>
        <v>0</v>
      </c>
      <c r="AZ35" s="170" t="str">
        <f t="shared" si="57"/>
        <v>P</v>
      </c>
      <c r="BA35" s="179">
        <f t="shared" si="161"/>
        <v>0</v>
      </c>
      <c r="BB35" s="182">
        <f>'Copia Provisional'!T34</f>
        <v>0</v>
      </c>
      <c r="BC35" s="170" t="str">
        <f t="shared" si="59"/>
        <v>P</v>
      </c>
      <c r="BD35" s="179">
        <f t="shared" si="162"/>
        <v>0</v>
      </c>
      <c r="BE35" s="181">
        <f>'Copia Provisional'!U34</f>
        <v>0</v>
      </c>
      <c r="BF35" s="170" t="str">
        <f t="shared" si="61"/>
        <v>P</v>
      </c>
      <c r="BG35" s="179">
        <f t="shared" si="163"/>
        <v>0</v>
      </c>
      <c r="BH35" s="182">
        <f>'Copia Provisional'!V34</f>
        <v>0</v>
      </c>
      <c r="BI35" s="170" t="str">
        <f t="shared" si="63"/>
        <v>P</v>
      </c>
      <c r="BJ35" s="179">
        <f t="shared" si="164"/>
        <v>0</v>
      </c>
      <c r="BK35" s="181">
        <f>'Copia Provisional'!W34</f>
        <v>0</v>
      </c>
      <c r="BL35" s="170" t="str">
        <f t="shared" si="65"/>
        <v>P</v>
      </c>
      <c r="BM35" s="179">
        <f t="shared" si="165"/>
        <v>0</v>
      </c>
      <c r="BN35" s="182">
        <f>'Copia Provisional'!X34</f>
        <v>0</v>
      </c>
      <c r="BO35" s="170" t="str">
        <f t="shared" si="67"/>
        <v>P</v>
      </c>
      <c r="BP35" s="179">
        <f t="shared" si="166"/>
        <v>0</v>
      </c>
      <c r="BQ35" s="181">
        <f>'Copia Provisional'!Y34</f>
        <v>0</v>
      </c>
      <c r="BR35" s="170" t="str">
        <f t="shared" si="69"/>
        <v>P</v>
      </c>
      <c r="BS35" s="179">
        <f t="shared" si="167"/>
        <v>0</v>
      </c>
      <c r="BT35" s="182">
        <f>'Copia Provisional'!Z34</f>
        <v>0</v>
      </c>
      <c r="BU35" s="170" t="str">
        <f t="shared" si="71"/>
        <v>P</v>
      </c>
      <c r="BV35" s="179">
        <f t="shared" si="168"/>
        <v>0</v>
      </c>
      <c r="BW35" s="181">
        <f>'Copia Provisional'!AA34</f>
        <v>0</v>
      </c>
      <c r="BX35" s="170" t="str">
        <f t="shared" si="73"/>
        <v>P</v>
      </c>
      <c r="BY35" s="179">
        <f t="shared" si="169"/>
        <v>0</v>
      </c>
      <c r="BZ35" s="182">
        <f>'Copia Provisional'!AB34</f>
        <v>0</v>
      </c>
      <c r="CA35" s="170" t="str">
        <f t="shared" si="75"/>
        <v>P</v>
      </c>
      <c r="CB35" s="179">
        <f t="shared" si="170"/>
        <v>0</v>
      </c>
      <c r="CC35" s="181">
        <f>'Copia Provisional'!AC34</f>
        <v>0</v>
      </c>
      <c r="CD35" s="170" t="str">
        <f t="shared" si="77"/>
        <v>P</v>
      </c>
      <c r="CE35" s="179">
        <f t="shared" si="171"/>
        <v>0</v>
      </c>
      <c r="CF35" s="182">
        <f>'Copia Provisional'!AD34</f>
        <v>0</v>
      </c>
      <c r="CG35" s="170" t="str">
        <f t="shared" si="79"/>
        <v>P</v>
      </c>
      <c r="CH35" s="179">
        <f t="shared" si="172"/>
        <v>0</v>
      </c>
      <c r="CI35" s="181">
        <f>'Copia Provisional'!AE34</f>
        <v>0</v>
      </c>
      <c r="CJ35" s="170" t="str">
        <f t="shared" si="81"/>
        <v>P</v>
      </c>
      <c r="CK35" s="179">
        <f t="shared" si="173"/>
        <v>0</v>
      </c>
      <c r="CL35" s="182">
        <f>'Copia Provisional'!AF34</f>
        <v>0</v>
      </c>
      <c r="CM35" s="170" t="str">
        <f t="shared" si="83"/>
        <v>P</v>
      </c>
      <c r="CN35" s="179">
        <f t="shared" si="174"/>
        <v>0</v>
      </c>
      <c r="CO35" s="181">
        <f>'Copia Provisional'!AG34</f>
        <v>0</v>
      </c>
      <c r="CP35" s="170" t="str">
        <f t="shared" si="85"/>
        <v>P</v>
      </c>
      <c r="CQ35" s="179">
        <f t="shared" si="175"/>
        <v>0</v>
      </c>
      <c r="CR35" s="182">
        <f>'Copia Provisional'!AH34</f>
        <v>0</v>
      </c>
      <c r="CS35" s="170" t="str">
        <f t="shared" si="87"/>
        <v>P</v>
      </c>
      <c r="CT35" s="179">
        <f t="shared" si="176"/>
        <v>0</v>
      </c>
      <c r="CU35" s="181">
        <f>'Copia Provisional'!AI34</f>
        <v>0</v>
      </c>
      <c r="CV35" s="170" t="str">
        <f t="shared" si="89"/>
        <v>P</v>
      </c>
      <c r="CW35" s="179">
        <f t="shared" si="177"/>
        <v>0</v>
      </c>
      <c r="CX35" s="182">
        <f>'Copia Provisional'!AJ34</f>
        <v>0</v>
      </c>
      <c r="CY35" s="170" t="str">
        <f t="shared" si="91"/>
        <v>P</v>
      </c>
      <c r="CZ35" s="179">
        <f t="shared" si="178"/>
        <v>0</v>
      </c>
      <c r="DA35" s="181">
        <f>'Copia Provisional'!AK34</f>
        <v>0</v>
      </c>
      <c r="DB35" s="170" t="str">
        <f t="shared" si="93"/>
        <v>P</v>
      </c>
      <c r="DC35" s="179">
        <f t="shared" si="179"/>
        <v>0</v>
      </c>
      <c r="DD35" s="182">
        <f>'Copia Provisional'!AL34</f>
        <v>0</v>
      </c>
      <c r="DE35" s="170" t="str">
        <f t="shared" si="95"/>
        <v>P</v>
      </c>
      <c r="DF35" s="179">
        <f t="shared" si="180"/>
        <v>0</v>
      </c>
      <c r="DG35" s="181">
        <f>'Copia Provisional'!AM34</f>
        <v>0</v>
      </c>
      <c r="DH35" s="170" t="str">
        <f t="shared" si="97"/>
        <v>P</v>
      </c>
      <c r="DI35" s="179">
        <f t="shared" si="181"/>
        <v>0</v>
      </c>
      <c r="DJ35" s="182">
        <f>'Copia Provisional'!AN34</f>
        <v>0</v>
      </c>
      <c r="DK35" s="170" t="str">
        <f t="shared" si="99"/>
        <v>P</v>
      </c>
      <c r="DL35" s="179">
        <f t="shared" si="182"/>
        <v>0</v>
      </c>
      <c r="DM35" s="181">
        <f>'Copia Provisional'!AO34</f>
        <v>0</v>
      </c>
      <c r="DN35" s="170" t="str">
        <f t="shared" si="101"/>
        <v>P</v>
      </c>
      <c r="DO35" s="179">
        <f t="shared" si="183"/>
        <v>0</v>
      </c>
      <c r="DP35" s="182">
        <f>'Copia Provisional'!AP34</f>
        <v>0</v>
      </c>
      <c r="DQ35" s="170" t="str">
        <f t="shared" si="103"/>
        <v>P</v>
      </c>
      <c r="DR35" s="179">
        <f t="shared" si="184"/>
        <v>0</v>
      </c>
      <c r="DS35" s="181">
        <f>'Copia Provisional'!AQ34</f>
        <v>0</v>
      </c>
      <c r="DT35" s="170" t="str">
        <f t="shared" si="105"/>
        <v>P</v>
      </c>
      <c r="DU35" s="179">
        <f t="shared" si="185"/>
        <v>0</v>
      </c>
      <c r="DV35" s="182">
        <f>'Copia Provisional'!AR34</f>
        <v>0</v>
      </c>
      <c r="DW35" s="170" t="str">
        <f t="shared" si="107"/>
        <v>P</v>
      </c>
      <c r="DX35" s="179">
        <f t="shared" si="186"/>
        <v>0</v>
      </c>
      <c r="DY35" s="181">
        <f>'Copia Provisional'!AS34</f>
        <v>0</v>
      </c>
      <c r="DZ35" s="170" t="str">
        <f t="shared" si="109"/>
        <v>P</v>
      </c>
      <c r="EA35" s="179">
        <f t="shared" si="187"/>
        <v>0</v>
      </c>
      <c r="EB35" s="182">
        <f>'Copia Provisional'!AT34</f>
        <v>0</v>
      </c>
      <c r="EC35" s="170" t="str">
        <f t="shared" si="111"/>
        <v>P</v>
      </c>
      <c r="ED35" s="179">
        <f t="shared" si="188"/>
        <v>0</v>
      </c>
      <c r="EE35" s="181">
        <f>'Copia Provisional'!AU34</f>
        <v>0</v>
      </c>
      <c r="EF35" s="170" t="str">
        <f t="shared" si="113"/>
        <v>P</v>
      </c>
      <c r="EG35" s="179">
        <f t="shared" si="189"/>
        <v>0</v>
      </c>
      <c r="EH35" s="182">
        <f>'Copia Provisional'!AV34</f>
        <v>0</v>
      </c>
      <c r="EI35" s="170" t="str">
        <f t="shared" si="115"/>
        <v>P</v>
      </c>
      <c r="EJ35" s="180">
        <f t="shared" si="190"/>
        <v>0</v>
      </c>
      <c r="EK35" s="181">
        <f>'Copia Provisional'!AW34</f>
        <v>0</v>
      </c>
      <c r="EL35" s="170" t="str">
        <f t="shared" si="117"/>
        <v>P</v>
      </c>
      <c r="EM35" s="179">
        <f t="shared" si="191"/>
        <v>0</v>
      </c>
      <c r="EN35" s="182">
        <f>'Copia Provisional'!AX34</f>
        <v>0</v>
      </c>
      <c r="EO35" s="170" t="str">
        <f t="shared" si="119"/>
        <v>P</v>
      </c>
      <c r="EP35" s="179">
        <f t="shared" si="192"/>
        <v>0</v>
      </c>
      <c r="EQ35" s="258">
        <f>'Copia Provisional'!AY34</f>
        <v>0</v>
      </c>
      <c r="ER35" s="170" t="str">
        <f t="shared" si="120"/>
        <v>P</v>
      </c>
      <c r="ES35" s="179">
        <f t="shared" ref="ES35:ES52" si="193">IF(EQ35=_RES49,10,0)</f>
        <v>0</v>
      </c>
      <c r="ET35" s="179">
        <f>'Copia Provisional'!AZ34</f>
        <v>0</v>
      </c>
      <c r="EU35" s="170" t="str">
        <f t="shared" si="121"/>
        <v>P</v>
      </c>
      <c r="EV35" s="179">
        <f t="shared" ref="EV35:EV52" si="194">IF(ET35=_RES50,10,0)</f>
        <v>0</v>
      </c>
      <c r="EW35" s="262">
        <f>'Copia Provisional'!BA34</f>
        <v>0</v>
      </c>
      <c r="EX35" s="170" t="str">
        <f t="shared" si="122"/>
        <v>P</v>
      </c>
      <c r="EY35" s="179">
        <f t="shared" ref="EY35:EY52" si="195">IF(EW35=_RES51,10,0)</f>
        <v>0</v>
      </c>
      <c r="EZ35" s="179">
        <f>'Copia Provisional'!BB34</f>
        <v>0</v>
      </c>
      <c r="FA35" s="170" t="str">
        <f t="shared" si="123"/>
        <v>P</v>
      </c>
      <c r="FB35" s="179">
        <f t="shared" ref="FB35:FB52" si="196">IF(EZ35=_RES52,10,0)</f>
        <v>0</v>
      </c>
      <c r="FC35" s="262">
        <f>'Copia Provisional'!BC34</f>
        <v>0</v>
      </c>
      <c r="FD35" s="170" t="str">
        <f t="shared" si="124"/>
        <v>P</v>
      </c>
      <c r="FE35" s="179">
        <f t="shared" ref="FE35:FE52" si="197">IF(FC35=_RES53,10,0)</f>
        <v>0</v>
      </c>
      <c r="FF35" s="182">
        <f>'Copia Provisional'!BD34</f>
        <v>0</v>
      </c>
      <c r="FG35" s="170" t="str">
        <f t="shared" si="125"/>
        <v>P</v>
      </c>
      <c r="FH35" s="182">
        <f t="shared" si="126"/>
        <v>0</v>
      </c>
      <c r="FI35" s="258">
        <f>'Copia Provisional'!BE34</f>
        <v>0</v>
      </c>
      <c r="FJ35" s="170" t="str">
        <f t="shared" si="127"/>
        <v>P</v>
      </c>
      <c r="FK35" s="179">
        <f t="shared" ref="FK35:FK52" si="198">IF(FI35=_RES55,10,0)</f>
        <v>0</v>
      </c>
      <c r="FL35" s="179">
        <f>'Copia Provisional'!BF34</f>
        <v>0</v>
      </c>
      <c r="FM35" s="170" t="str">
        <f t="shared" si="128"/>
        <v>P</v>
      </c>
      <c r="FN35" s="179">
        <f t="shared" ref="FN35:FN52" si="199">IF(FL35=_RES56,10,0)</f>
        <v>0</v>
      </c>
      <c r="FO35" s="262">
        <f>'Copia Provisional'!BG34</f>
        <v>0</v>
      </c>
      <c r="FP35" s="170" t="str">
        <f t="shared" si="129"/>
        <v>P</v>
      </c>
      <c r="FQ35" s="179">
        <f t="shared" ref="FQ35:FQ52" si="200">IF(FO35=_RES57,10,0)</f>
        <v>0</v>
      </c>
      <c r="FR35" s="179">
        <f>'Copia Provisional'!BH34</f>
        <v>0</v>
      </c>
      <c r="FS35" s="170" t="str">
        <f t="shared" si="130"/>
        <v>P</v>
      </c>
      <c r="FT35" s="179">
        <f t="shared" ref="FT35:FT52" si="201">IF(FR35=_RES58,10,0)</f>
        <v>0</v>
      </c>
      <c r="FU35" s="262">
        <f>'Copia Provisional'!BI34</f>
        <v>0</v>
      </c>
      <c r="FV35" s="170" t="str">
        <f t="shared" si="131"/>
        <v>P</v>
      </c>
      <c r="FW35" s="179">
        <f t="shared" ref="FW35:FW52" si="202">IF(FU35=_RES59,10,0)</f>
        <v>0</v>
      </c>
      <c r="FX35" s="182">
        <f>'Copia Provisional'!BJ34</f>
        <v>0</v>
      </c>
      <c r="FY35" s="170" t="str">
        <f t="shared" si="132"/>
        <v>P</v>
      </c>
      <c r="FZ35" s="179">
        <f t="shared" ref="FZ35:FZ52" si="203">IF(FX35=_RES60,10,0)</f>
        <v>0</v>
      </c>
      <c r="GA35" s="258">
        <f>'Copia Provisional'!BK34</f>
        <v>0</v>
      </c>
      <c r="GB35" s="170" t="str">
        <f t="shared" si="133"/>
        <v>P</v>
      </c>
      <c r="GC35" s="179">
        <f t="shared" ref="GC35:GC52" si="204">IF(GA35=_RES61,10,0)</f>
        <v>0</v>
      </c>
      <c r="GD35" s="179">
        <f>'Copia Provisional'!BL34</f>
        <v>0</v>
      </c>
      <c r="GE35" s="170" t="str">
        <f t="shared" si="134"/>
        <v>P</v>
      </c>
      <c r="GF35" s="179">
        <f t="shared" ref="GF35:GF52" si="205">IF(GD35=_RES62,10,0)</f>
        <v>0</v>
      </c>
      <c r="GG35" s="262">
        <f>'Copia Provisional'!BM34</f>
        <v>0</v>
      </c>
      <c r="GH35" s="170" t="str">
        <f t="shared" si="135"/>
        <v>P</v>
      </c>
      <c r="GI35" s="179">
        <f t="shared" ref="GI35:GI52" si="206">IF(GG35=_RES63,10,0)</f>
        <v>0</v>
      </c>
      <c r="GJ35" s="179">
        <f>'Copia Provisional'!BN34</f>
        <v>0</v>
      </c>
      <c r="GK35" s="170" t="str">
        <f t="shared" si="136"/>
        <v>P</v>
      </c>
      <c r="GL35" s="179">
        <f t="shared" ref="GL35:GL52" si="207">IF(GJ35=_RES64,10,0)</f>
        <v>0</v>
      </c>
      <c r="GM35" s="262">
        <f>'Copia Provisional'!BO34</f>
        <v>0</v>
      </c>
      <c r="GN35" s="170" t="str">
        <f t="shared" si="137"/>
        <v>P</v>
      </c>
      <c r="GO35" s="179">
        <f t="shared" ref="GO35:GO52" si="208">IF(GM35=_RES65,10,0)</f>
        <v>0</v>
      </c>
      <c r="GP35" s="182">
        <f>'Copia Provisional'!BP34</f>
        <v>0</v>
      </c>
      <c r="GQ35" s="170" t="str">
        <f t="shared" si="138"/>
        <v>P</v>
      </c>
      <c r="GR35" s="179">
        <f t="shared" ref="GR35:GR52" si="209">IF(GP35=_RES66,10,0)</f>
        <v>0</v>
      </c>
      <c r="GS35" s="182">
        <f>'Copia Provisional'!BQ34</f>
        <v>0</v>
      </c>
      <c r="GT35" s="170" t="str">
        <f t="shared" si="139"/>
        <v>P</v>
      </c>
      <c r="GU35" s="179">
        <f t="shared" ref="GU35:GU52" si="210">IF(GS35=_RES67,10,0)</f>
        <v>0</v>
      </c>
      <c r="GV35" s="258">
        <f>'Copia Provisional'!BR34</f>
        <v>0</v>
      </c>
      <c r="GW35" s="170" t="str">
        <f t="shared" si="140"/>
        <v>P</v>
      </c>
      <c r="GX35" s="179">
        <f t="shared" ref="GX35:GX52" si="211">IF(GV35=_RES68,10,0)</f>
        <v>0</v>
      </c>
      <c r="GY35" s="179">
        <f>'Copia Provisional'!BS34</f>
        <v>0</v>
      </c>
      <c r="GZ35" s="170" t="str">
        <f t="shared" si="141"/>
        <v>P</v>
      </c>
      <c r="HA35" s="179">
        <f t="shared" ref="HA35:HA52" si="212">IF(GY35=_RES69,10,0)</f>
        <v>0</v>
      </c>
      <c r="HB35" s="262">
        <f>'Copia Provisional'!BT34</f>
        <v>0</v>
      </c>
      <c r="HC35" s="170" t="str">
        <f t="shared" si="142"/>
        <v>P</v>
      </c>
      <c r="HD35" s="179">
        <f t="shared" ref="HD35:HD52" si="213">IF(HB35=_RES70,10,0)</f>
        <v>0</v>
      </c>
      <c r="HE35" s="179">
        <f>'Copia Provisional'!BU34</f>
        <v>0</v>
      </c>
      <c r="HF35" s="170" t="str">
        <f t="shared" si="143"/>
        <v>P</v>
      </c>
      <c r="HG35" s="179">
        <f t="shared" ref="HG35:HG52" si="214">IF(HE35=_RES71,10,0)</f>
        <v>0</v>
      </c>
      <c r="HH35" s="262">
        <f>'Copia Provisional'!BV34</f>
        <v>0</v>
      </c>
      <c r="HI35" s="170" t="str">
        <f t="shared" si="144"/>
        <v>P</v>
      </c>
      <c r="HJ35" s="179">
        <f t="shared" ref="HJ35:HJ52" si="215">IF(HH35=_RES72,10,0)</f>
        <v>0</v>
      </c>
      <c r="HK35" s="178">
        <f t="shared" ref="HK35:HK52" si="216">EJ35+EG35+CH35+CB35+AO35+AL35+EP35+EM35+CT35+CQ35+AU35+AR35+ED35+EA35+CN35+CK35+AX35+AI35+DX35+DU35+CE35+BY35+AF35+AC35+DR35+DO35+BV35+BS35+Z35+Q35+DL35+DI35+BP35+BM35+W35+T35+CZ35+CW35+BJ35+BG35+N35+K35+DF35+DC35+BD35+BA35+H35+E35+ES35+FH35+FE35+FB35+EY35+EV35+FK35+FN35+FQ35+FT35+FW35+FZ35+GC35+GF35+GI35+GL35+GO35+GR35+GU35+GX35+HA35+HD35+HG35+HJ35</f>
        <v>0</v>
      </c>
    </row>
    <row r="36" spans="1:219">
      <c r="A36" s="177">
        <f>Participantes!B35</f>
        <v>34</v>
      </c>
      <c r="B36" s="178" t="str">
        <f>IF(Participantes!C35="","",Participantes!C35)</f>
        <v/>
      </c>
      <c r="C36" s="181">
        <f>'Copia Provisional'!C35</f>
        <v>0</v>
      </c>
      <c r="D36" s="170" t="str">
        <f t="shared" si="25"/>
        <v>P</v>
      </c>
      <c r="E36" s="179">
        <f t="shared" si="145"/>
        <v>0</v>
      </c>
      <c r="F36" s="182">
        <f>'Copia Provisional'!D35</f>
        <v>0</v>
      </c>
      <c r="G36" s="170" t="str">
        <f t="shared" si="27"/>
        <v>P</v>
      </c>
      <c r="H36" s="179">
        <f t="shared" si="146"/>
        <v>0</v>
      </c>
      <c r="I36" s="181">
        <f>'Copia Provisional'!E35</f>
        <v>0</v>
      </c>
      <c r="J36" s="170" t="str">
        <f t="shared" si="29"/>
        <v>P</v>
      </c>
      <c r="K36" s="179">
        <f t="shared" si="147"/>
        <v>0</v>
      </c>
      <c r="L36" s="182">
        <f>'Copia Provisional'!F35</f>
        <v>0</v>
      </c>
      <c r="M36" s="170" t="str">
        <f t="shared" si="31"/>
        <v>P</v>
      </c>
      <c r="N36" s="179">
        <f t="shared" si="148"/>
        <v>0</v>
      </c>
      <c r="O36" s="181">
        <f>'Copia Provisional'!G35</f>
        <v>0</v>
      </c>
      <c r="P36" s="170" t="str">
        <f t="shared" si="33"/>
        <v>P</v>
      </c>
      <c r="Q36" s="179">
        <f t="shared" si="149"/>
        <v>0</v>
      </c>
      <c r="R36" s="182">
        <f>'Copia Provisional'!H35</f>
        <v>0</v>
      </c>
      <c r="S36" s="170" t="str">
        <f t="shared" si="35"/>
        <v>P</v>
      </c>
      <c r="T36" s="179">
        <f t="shared" si="150"/>
        <v>0</v>
      </c>
      <c r="U36" s="181">
        <f>'Copia Provisional'!I35</f>
        <v>0</v>
      </c>
      <c r="V36" s="170" t="str">
        <f t="shared" si="37"/>
        <v>P</v>
      </c>
      <c r="W36" s="179">
        <f t="shared" si="151"/>
        <v>0</v>
      </c>
      <c r="X36" s="182">
        <f>'Copia Provisional'!J35</f>
        <v>0</v>
      </c>
      <c r="Y36" s="170" t="str">
        <f t="shared" si="39"/>
        <v>P</v>
      </c>
      <c r="Z36" s="179">
        <f t="shared" si="152"/>
        <v>0</v>
      </c>
      <c r="AA36" s="181">
        <f>'Copia Provisional'!K35</f>
        <v>0</v>
      </c>
      <c r="AB36" s="170" t="str">
        <f t="shared" si="41"/>
        <v>P</v>
      </c>
      <c r="AC36" s="179">
        <f t="shared" si="153"/>
        <v>0</v>
      </c>
      <c r="AD36" s="182">
        <f>'Copia Provisional'!L35</f>
        <v>0</v>
      </c>
      <c r="AE36" s="170" t="str">
        <f t="shared" si="43"/>
        <v>P</v>
      </c>
      <c r="AF36" s="179">
        <f t="shared" si="154"/>
        <v>0</v>
      </c>
      <c r="AG36" s="181">
        <f>'Copia Provisional'!M35</f>
        <v>0</v>
      </c>
      <c r="AH36" s="170" t="str">
        <f t="shared" si="45"/>
        <v>P</v>
      </c>
      <c r="AI36" s="179">
        <f t="shared" si="155"/>
        <v>0</v>
      </c>
      <c r="AJ36" s="182">
        <f>'Copia Provisional'!N35</f>
        <v>0</v>
      </c>
      <c r="AK36" s="170" t="str">
        <f t="shared" si="47"/>
        <v>P</v>
      </c>
      <c r="AL36" s="179">
        <f t="shared" si="156"/>
        <v>0</v>
      </c>
      <c r="AM36" s="181">
        <f>'Copia Provisional'!O35</f>
        <v>0</v>
      </c>
      <c r="AN36" s="170" t="str">
        <f t="shared" si="49"/>
        <v>P</v>
      </c>
      <c r="AO36" s="179">
        <f t="shared" si="157"/>
        <v>0</v>
      </c>
      <c r="AP36" s="182">
        <f>'Copia Provisional'!P35</f>
        <v>0</v>
      </c>
      <c r="AQ36" s="170" t="str">
        <f t="shared" si="51"/>
        <v>P</v>
      </c>
      <c r="AR36" s="179">
        <f t="shared" si="158"/>
        <v>0</v>
      </c>
      <c r="AS36" s="181">
        <f>'Copia Provisional'!Q35</f>
        <v>0</v>
      </c>
      <c r="AT36" s="170" t="str">
        <f t="shared" si="53"/>
        <v>P</v>
      </c>
      <c r="AU36" s="179">
        <f t="shared" si="159"/>
        <v>0</v>
      </c>
      <c r="AV36" s="182">
        <f>'Copia Provisional'!R35</f>
        <v>0</v>
      </c>
      <c r="AW36" s="170" t="str">
        <f t="shared" si="55"/>
        <v>P</v>
      </c>
      <c r="AX36" s="179">
        <f t="shared" si="160"/>
        <v>0</v>
      </c>
      <c r="AY36" s="181">
        <f>'Copia Provisional'!S35</f>
        <v>0</v>
      </c>
      <c r="AZ36" s="170" t="str">
        <f t="shared" si="57"/>
        <v>P</v>
      </c>
      <c r="BA36" s="179">
        <f t="shared" si="161"/>
        <v>0</v>
      </c>
      <c r="BB36" s="182">
        <f>'Copia Provisional'!T35</f>
        <v>0</v>
      </c>
      <c r="BC36" s="170" t="str">
        <f t="shared" si="59"/>
        <v>P</v>
      </c>
      <c r="BD36" s="179">
        <f t="shared" si="162"/>
        <v>0</v>
      </c>
      <c r="BE36" s="181">
        <f>'Copia Provisional'!U35</f>
        <v>0</v>
      </c>
      <c r="BF36" s="170" t="str">
        <f t="shared" si="61"/>
        <v>P</v>
      </c>
      <c r="BG36" s="179">
        <f t="shared" si="163"/>
        <v>0</v>
      </c>
      <c r="BH36" s="182">
        <f>'Copia Provisional'!V35</f>
        <v>0</v>
      </c>
      <c r="BI36" s="170" t="str">
        <f t="shared" si="63"/>
        <v>P</v>
      </c>
      <c r="BJ36" s="179">
        <f t="shared" si="164"/>
        <v>0</v>
      </c>
      <c r="BK36" s="181">
        <f>'Copia Provisional'!W35</f>
        <v>0</v>
      </c>
      <c r="BL36" s="170" t="str">
        <f t="shared" si="65"/>
        <v>P</v>
      </c>
      <c r="BM36" s="179">
        <f t="shared" si="165"/>
        <v>0</v>
      </c>
      <c r="BN36" s="182">
        <f>'Copia Provisional'!X35</f>
        <v>0</v>
      </c>
      <c r="BO36" s="170" t="str">
        <f t="shared" si="67"/>
        <v>P</v>
      </c>
      <c r="BP36" s="179">
        <f t="shared" si="166"/>
        <v>0</v>
      </c>
      <c r="BQ36" s="181">
        <f>'Copia Provisional'!Y35</f>
        <v>0</v>
      </c>
      <c r="BR36" s="170" t="str">
        <f t="shared" si="69"/>
        <v>P</v>
      </c>
      <c r="BS36" s="179">
        <f t="shared" si="167"/>
        <v>0</v>
      </c>
      <c r="BT36" s="182">
        <f>'Copia Provisional'!Z35</f>
        <v>0</v>
      </c>
      <c r="BU36" s="170" t="str">
        <f t="shared" si="71"/>
        <v>P</v>
      </c>
      <c r="BV36" s="179">
        <f t="shared" si="168"/>
        <v>0</v>
      </c>
      <c r="BW36" s="181">
        <f>'Copia Provisional'!AA35</f>
        <v>0</v>
      </c>
      <c r="BX36" s="170" t="str">
        <f t="shared" si="73"/>
        <v>P</v>
      </c>
      <c r="BY36" s="179">
        <f t="shared" si="169"/>
        <v>0</v>
      </c>
      <c r="BZ36" s="182">
        <f>'Copia Provisional'!AB35</f>
        <v>0</v>
      </c>
      <c r="CA36" s="170" t="str">
        <f t="shared" si="75"/>
        <v>P</v>
      </c>
      <c r="CB36" s="179">
        <f t="shared" si="170"/>
        <v>0</v>
      </c>
      <c r="CC36" s="181">
        <f>'Copia Provisional'!AC35</f>
        <v>0</v>
      </c>
      <c r="CD36" s="170" t="str">
        <f t="shared" si="77"/>
        <v>P</v>
      </c>
      <c r="CE36" s="179">
        <f t="shared" si="171"/>
        <v>0</v>
      </c>
      <c r="CF36" s="182">
        <f>'Copia Provisional'!AD35</f>
        <v>0</v>
      </c>
      <c r="CG36" s="170" t="str">
        <f t="shared" si="79"/>
        <v>P</v>
      </c>
      <c r="CH36" s="179">
        <f t="shared" si="172"/>
        <v>0</v>
      </c>
      <c r="CI36" s="181">
        <f>'Copia Provisional'!AE35</f>
        <v>0</v>
      </c>
      <c r="CJ36" s="170" t="str">
        <f t="shared" si="81"/>
        <v>P</v>
      </c>
      <c r="CK36" s="179">
        <f t="shared" si="173"/>
        <v>0</v>
      </c>
      <c r="CL36" s="182">
        <f>'Copia Provisional'!AF35</f>
        <v>0</v>
      </c>
      <c r="CM36" s="170" t="str">
        <f t="shared" si="83"/>
        <v>P</v>
      </c>
      <c r="CN36" s="179">
        <f t="shared" si="174"/>
        <v>0</v>
      </c>
      <c r="CO36" s="181">
        <f>'Copia Provisional'!AG35</f>
        <v>0</v>
      </c>
      <c r="CP36" s="170" t="str">
        <f t="shared" si="85"/>
        <v>P</v>
      </c>
      <c r="CQ36" s="179">
        <f t="shared" si="175"/>
        <v>0</v>
      </c>
      <c r="CR36" s="182">
        <f>'Copia Provisional'!AH35</f>
        <v>0</v>
      </c>
      <c r="CS36" s="170" t="str">
        <f t="shared" si="87"/>
        <v>P</v>
      </c>
      <c r="CT36" s="179">
        <f t="shared" si="176"/>
        <v>0</v>
      </c>
      <c r="CU36" s="181">
        <f>'Copia Provisional'!AI35</f>
        <v>0</v>
      </c>
      <c r="CV36" s="170" t="str">
        <f t="shared" si="89"/>
        <v>P</v>
      </c>
      <c r="CW36" s="179">
        <f t="shared" si="177"/>
        <v>0</v>
      </c>
      <c r="CX36" s="182">
        <f>'Copia Provisional'!AJ35</f>
        <v>0</v>
      </c>
      <c r="CY36" s="170" t="str">
        <f t="shared" si="91"/>
        <v>P</v>
      </c>
      <c r="CZ36" s="179">
        <f t="shared" si="178"/>
        <v>0</v>
      </c>
      <c r="DA36" s="181">
        <f>'Copia Provisional'!AK35</f>
        <v>0</v>
      </c>
      <c r="DB36" s="170" t="str">
        <f t="shared" si="93"/>
        <v>P</v>
      </c>
      <c r="DC36" s="179">
        <f t="shared" si="179"/>
        <v>0</v>
      </c>
      <c r="DD36" s="182">
        <f>'Copia Provisional'!AL35</f>
        <v>0</v>
      </c>
      <c r="DE36" s="170" t="str">
        <f t="shared" si="95"/>
        <v>P</v>
      </c>
      <c r="DF36" s="179">
        <f t="shared" si="180"/>
        <v>0</v>
      </c>
      <c r="DG36" s="181">
        <f>'Copia Provisional'!AM35</f>
        <v>0</v>
      </c>
      <c r="DH36" s="170" t="str">
        <f t="shared" si="97"/>
        <v>P</v>
      </c>
      <c r="DI36" s="179">
        <f t="shared" si="181"/>
        <v>0</v>
      </c>
      <c r="DJ36" s="182">
        <f>'Copia Provisional'!AN35</f>
        <v>0</v>
      </c>
      <c r="DK36" s="170" t="str">
        <f t="shared" si="99"/>
        <v>P</v>
      </c>
      <c r="DL36" s="179">
        <f t="shared" si="182"/>
        <v>0</v>
      </c>
      <c r="DM36" s="181">
        <f>'Copia Provisional'!AO35</f>
        <v>0</v>
      </c>
      <c r="DN36" s="170" t="str">
        <f t="shared" si="101"/>
        <v>P</v>
      </c>
      <c r="DO36" s="179">
        <f t="shared" si="183"/>
        <v>0</v>
      </c>
      <c r="DP36" s="182">
        <f>'Copia Provisional'!AP35</f>
        <v>0</v>
      </c>
      <c r="DQ36" s="170" t="str">
        <f t="shared" si="103"/>
        <v>P</v>
      </c>
      <c r="DR36" s="179">
        <f t="shared" si="184"/>
        <v>0</v>
      </c>
      <c r="DS36" s="181">
        <f>'Copia Provisional'!AQ35</f>
        <v>0</v>
      </c>
      <c r="DT36" s="170" t="str">
        <f t="shared" si="105"/>
        <v>P</v>
      </c>
      <c r="DU36" s="179">
        <f t="shared" si="185"/>
        <v>0</v>
      </c>
      <c r="DV36" s="182">
        <f>'Copia Provisional'!AR35</f>
        <v>0</v>
      </c>
      <c r="DW36" s="170" t="str">
        <f t="shared" si="107"/>
        <v>P</v>
      </c>
      <c r="DX36" s="179">
        <f t="shared" si="186"/>
        <v>0</v>
      </c>
      <c r="DY36" s="181">
        <f>'Copia Provisional'!AS35</f>
        <v>0</v>
      </c>
      <c r="DZ36" s="170" t="str">
        <f t="shared" si="109"/>
        <v>P</v>
      </c>
      <c r="EA36" s="179">
        <f t="shared" si="187"/>
        <v>0</v>
      </c>
      <c r="EB36" s="182">
        <f>'Copia Provisional'!AT35</f>
        <v>0</v>
      </c>
      <c r="EC36" s="170" t="str">
        <f t="shared" si="111"/>
        <v>P</v>
      </c>
      <c r="ED36" s="179">
        <f t="shared" si="188"/>
        <v>0</v>
      </c>
      <c r="EE36" s="181">
        <f>'Copia Provisional'!AU35</f>
        <v>0</v>
      </c>
      <c r="EF36" s="170" t="str">
        <f t="shared" si="113"/>
        <v>P</v>
      </c>
      <c r="EG36" s="179">
        <f t="shared" si="189"/>
        <v>0</v>
      </c>
      <c r="EH36" s="182">
        <f>'Copia Provisional'!AV35</f>
        <v>0</v>
      </c>
      <c r="EI36" s="170" t="str">
        <f t="shared" si="115"/>
        <v>P</v>
      </c>
      <c r="EJ36" s="180">
        <f t="shared" si="190"/>
        <v>0</v>
      </c>
      <c r="EK36" s="181">
        <f>'Copia Provisional'!AW35</f>
        <v>0</v>
      </c>
      <c r="EL36" s="170" t="str">
        <f t="shared" si="117"/>
        <v>P</v>
      </c>
      <c r="EM36" s="179">
        <f t="shared" si="191"/>
        <v>0</v>
      </c>
      <c r="EN36" s="182">
        <f>'Copia Provisional'!AX35</f>
        <v>0</v>
      </c>
      <c r="EO36" s="170" t="str">
        <f t="shared" si="119"/>
        <v>P</v>
      </c>
      <c r="EP36" s="179">
        <f t="shared" si="192"/>
        <v>0</v>
      </c>
      <c r="EQ36" s="258">
        <f>'Copia Provisional'!AY35</f>
        <v>0</v>
      </c>
      <c r="ER36" s="170" t="str">
        <f t="shared" si="120"/>
        <v>P</v>
      </c>
      <c r="ES36" s="179">
        <f t="shared" si="193"/>
        <v>0</v>
      </c>
      <c r="ET36" s="179">
        <f>'Copia Provisional'!AZ35</f>
        <v>0</v>
      </c>
      <c r="EU36" s="170" t="str">
        <f t="shared" si="121"/>
        <v>P</v>
      </c>
      <c r="EV36" s="179">
        <f t="shared" si="194"/>
        <v>0</v>
      </c>
      <c r="EW36" s="262">
        <f>'Copia Provisional'!BA35</f>
        <v>0</v>
      </c>
      <c r="EX36" s="170" t="str">
        <f t="shared" si="122"/>
        <v>P</v>
      </c>
      <c r="EY36" s="179">
        <f t="shared" si="195"/>
        <v>0</v>
      </c>
      <c r="EZ36" s="179">
        <f>'Copia Provisional'!BB35</f>
        <v>0</v>
      </c>
      <c r="FA36" s="170" t="str">
        <f t="shared" si="123"/>
        <v>P</v>
      </c>
      <c r="FB36" s="179">
        <f t="shared" si="196"/>
        <v>0</v>
      </c>
      <c r="FC36" s="262">
        <f>'Copia Provisional'!BC35</f>
        <v>0</v>
      </c>
      <c r="FD36" s="170" t="str">
        <f t="shared" si="124"/>
        <v>P</v>
      </c>
      <c r="FE36" s="179">
        <f t="shared" si="197"/>
        <v>0</v>
      </c>
      <c r="FF36" s="182">
        <f>'Copia Provisional'!BD35</f>
        <v>0</v>
      </c>
      <c r="FG36" s="170" t="str">
        <f t="shared" si="125"/>
        <v>P</v>
      </c>
      <c r="FH36" s="182">
        <f t="shared" ref="FH36:FH52" si="217">IF(FF36=_RES49,10,0)</f>
        <v>0</v>
      </c>
      <c r="FI36" s="258">
        <f>'Copia Provisional'!BE35</f>
        <v>0</v>
      </c>
      <c r="FJ36" s="170" t="str">
        <f t="shared" si="127"/>
        <v>P</v>
      </c>
      <c r="FK36" s="179">
        <f t="shared" si="198"/>
        <v>0</v>
      </c>
      <c r="FL36" s="179">
        <f>'Copia Provisional'!BF35</f>
        <v>0</v>
      </c>
      <c r="FM36" s="170" t="str">
        <f t="shared" si="128"/>
        <v>P</v>
      </c>
      <c r="FN36" s="179">
        <f t="shared" si="199"/>
        <v>0</v>
      </c>
      <c r="FO36" s="262">
        <f>'Copia Provisional'!BG35</f>
        <v>0</v>
      </c>
      <c r="FP36" s="170" t="str">
        <f t="shared" si="129"/>
        <v>P</v>
      </c>
      <c r="FQ36" s="179">
        <f t="shared" si="200"/>
        <v>0</v>
      </c>
      <c r="FR36" s="179">
        <f>'Copia Provisional'!BH35</f>
        <v>0</v>
      </c>
      <c r="FS36" s="170" t="str">
        <f t="shared" si="130"/>
        <v>P</v>
      </c>
      <c r="FT36" s="179">
        <f t="shared" si="201"/>
        <v>0</v>
      </c>
      <c r="FU36" s="262">
        <f>'Copia Provisional'!BI35</f>
        <v>0</v>
      </c>
      <c r="FV36" s="170" t="str">
        <f t="shared" si="131"/>
        <v>P</v>
      </c>
      <c r="FW36" s="179">
        <f t="shared" si="202"/>
        <v>0</v>
      </c>
      <c r="FX36" s="182">
        <f>'Copia Provisional'!BJ35</f>
        <v>0</v>
      </c>
      <c r="FY36" s="170" t="str">
        <f t="shared" si="132"/>
        <v>P</v>
      </c>
      <c r="FZ36" s="179">
        <f t="shared" si="203"/>
        <v>0</v>
      </c>
      <c r="GA36" s="258">
        <f>'Copia Provisional'!BK35</f>
        <v>0</v>
      </c>
      <c r="GB36" s="170" t="str">
        <f t="shared" si="133"/>
        <v>P</v>
      </c>
      <c r="GC36" s="179">
        <f t="shared" si="204"/>
        <v>0</v>
      </c>
      <c r="GD36" s="179">
        <f>'Copia Provisional'!BL35</f>
        <v>0</v>
      </c>
      <c r="GE36" s="170" t="str">
        <f t="shared" si="134"/>
        <v>P</v>
      </c>
      <c r="GF36" s="179">
        <f t="shared" si="205"/>
        <v>0</v>
      </c>
      <c r="GG36" s="262">
        <f>'Copia Provisional'!BM35</f>
        <v>0</v>
      </c>
      <c r="GH36" s="170" t="str">
        <f t="shared" si="135"/>
        <v>P</v>
      </c>
      <c r="GI36" s="179">
        <f t="shared" si="206"/>
        <v>0</v>
      </c>
      <c r="GJ36" s="179">
        <f>'Copia Provisional'!BN35</f>
        <v>0</v>
      </c>
      <c r="GK36" s="170" t="str">
        <f t="shared" si="136"/>
        <v>P</v>
      </c>
      <c r="GL36" s="179">
        <f t="shared" si="207"/>
        <v>0</v>
      </c>
      <c r="GM36" s="262">
        <f>'Copia Provisional'!BO35</f>
        <v>0</v>
      </c>
      <c r="GN36" s="170" t="str">
        <f t="shared" si="137"/>
        <v>P</v>
      </c>
      <c r="GO36" s="179">
        <f t="shared" si="208"/>
        <v>0</v>
      </c>
      <c r="GP36" s="182">
        <f>'Copia Provisional'!BP35</f>
        <v>0</v>
      </c>
      <c r="GQ36" s="170" t="str">
        <f t="shared" si="138"/>
        <v>P</v>
      </c>
      <c r="GR36" s="179">
        <f t="shared" si="209"/>
        <v>0</v>
      </c>
      <c r="GS36" s="182">
        <f>'Copia Provisional'!BQ35</f>
        <v>0</v>
      </c>
      <c r="GT36" s="170" t="str">
        <f t="shared" si="139"/>
        <v>P</v>
      </c>
      <c r="GU36" s="179">
        <f t="shared" si="210"/>
        <v>0</v>
      </c>
      <c r="GV36" s="258">
        <f>'Copia Provisional'!BR35</f>
        <v>0</v>
      </c>
      <c r="GW36" s="170" t="str">
        <f t="shared" si="140"/>
        <v>P</v>
      </c>
      <c r="GX36" s="179">
        <f t="shared" si="211"/>
        <v>0</v>
      </c>
      <c r="GY36" s="179">
        <f>'Copia Provisional'!BS35</f>
        <v>0</v>
      </c>
      <c r="GZ36" s="170" t="str">
        <f t="shared" si="141"/>
        <v>P</v>
      </c>
      <c r="HA36" s="179">
        <f t="shared" si="212"/>
        <v>0</v>
      </c>
      <c r="HB36" s="262">
        <f>'Copia Provisional'!BT35</f>
        <v>0</v>
      </c>
      <c r="HC36" s="170" t="str">
        <f t="shared" si="142"/>
        <v>P</v>
      </c>
      <c r="HD36" s="179">
        <f t="shared" si="213"/>
        <v>0</v>
      </c>
      <c r="HE36" s="179">
        <f>'Copia Provisional'!BU35</f>
        <v>0</v>
      </c>
      <c r="HF36" s="170" t="str">
        <f t="shared" si="143"/>
        <v>P</v>
      </c>
      <c r="HG36" s="179">
        <f t="shared" si="214"/>
        <v>0</v>
      </c>
      <c r="HH36" s="262">
        <f>'Copia Provisional'!BV35</f>
        <v>0</v>
      </c>
      <c r="HI36" s="170" t="str">
        <f t="shared" si="144"/>
        <v>P</v>
      </c>
      <c r="HJ36" s="179">
        <f t="shared" si="215"/>
        <v>0</v>
      </c>
      <c r="HK36" s="178">
        <f t="shared" si="216"/>
        <v>0</v>
      </c>
    </row>
    <row r="37" spans="1:219">
      <c r="A37" s="177">
        <f>Participantes!B36</f>
        <v>35</v>
      </c>
      <c r="B37" s="178" t="str">
        <f>IF(Participantes!C36="","",Participantes!C36)</f>
        <v/>
      </c>
      <c r="C37" s="181">
        <f>'Copia Provisional'!C36</f>
        <v>0</v>
      </c>
      <c r="D37" s="170" t="str">
        <f t="shared" si="25"/>
        <v>P</v>
      </c>
      <c r="E37" s="179">
        <f t="shared" si="145"/>
        <v>0</v>
      </c>
      <c r="F37" s="182">
        <f>'Copia Provisional'!D36</f>
        <v>0</v>
      </c>
      <c r="G37" s="170" t="str">
        <f t="shared" si="27"/>
        <v>P</v>
      </c>
      <c r="H37" s="179">
        <f t="shared" si="146"/>
        <v>0</v>
      </c>
      <c r="I37" s="181">
        <f>'Copia Provisional'!E36</f>
        <v>0</v>
      </c>
      <c r="J37" s="170" t="str">
        <f t="shared" si="29"/>
        <v>P</v>
      </c>
      <c r="K37" s="179">
        <f t="shared" si="147"/>
        <v>0</v>
      </c>
      <c r="L37" s="182">
        <f>'Copia Provisional'!F36</f>
        <v>0</v>
      </c>
      <c r="M37" s="170" t="str">
        <f t="shared" si="31"/>
        <v>P</v>
      </c>
      <c r="N37" s="179">
        <f t="shared" si="148"/>
        <v>0</v>
      </c>
      <c r="O37" s="181">
        <f>'Copia Provisional'!G36</f>
        <v>0</v>
      </c>
      <c r="P37" s="170" t="str">
        <f t="shared" si="33"/>
        <v>P</v>
      </c>
      <c r="Q37" s="179">
        <f t="shared" si="149"/>
        <v>0</v>
      </c>
      <c r="R37" s="182">
        <f>'Copia Provisional'!H36</f>
        <v>0</v>
      </c>
      <c r="S37" s="170" t="str">
        <f t="shared" si="35"/>
        <v>P</v>
      </c>
      <c r="T37" s="179">
        <f t="shared" si="150"/>
        <v>0</v>
      </c>
      <c r="U37" s="181">
        <f>'Copia Provisional'!I36</f>
        <v>0</v>
      </c>
      <c r="V37" s="170" t="str">
        <f t="shared" si="37"/>
        <v>P</v>
      </c>
      <c r="W37" s="179">
        <f t="shared" si="151"/>
        <v>0</v>
      </c>
      <c r="X37" s="182">
        <f>'Copia Provisional'!J36</f>
        <v>0</v>
      </c>
      <c r="Y37" s="170" t="str">
        <f t="shared" si="39"/>
        <v>P</v>
      </c>
      <c r="Z37" s="179">
        <f t="shared" si="152"/>
        <v>0</v>
      </c>
      <c r="AA37" s="181">
        <f>'Copia Provisional'!K36</f>
        <v>0</v>
      </c>
      <c r="AB37" s="170" t="str">
        <f t="shared" si="41"/>
        <v>P</v>
      </c>
      <c r="AC37" s="179">
        <f t="shared" si="153"/>
        <v>0</v>
      </c>
      <c r="AD37" s="182">
        <f>'Copia Provisional'!L36</f>
        <v>0</v>
      </c>
      <c r="AE37" s="170" t="str">
        <f t="shared" si="43"/>
        <v>P</v>
      </c>
      <c r="AF37" s="179">
        <f t="shared" si="154"/>
        <v>0</v>
      </c>
      <c r="AG37" s="181">
        <f>'Copia Provisional'!M36</f>
        <v>0</v>
      </c>
      <c r="AH37" s="170" t="str">
        <f t="shared" si="45"/>
        <v>P</v>
      </c>
      <c r="AI37" s="179">
        <f t="shared" si="155"/>
        <v>0</v>
      </c>
      <c r="AJ37" s="182">
        <f>'Copia Provisional'!N36</f>
        <v>0</v>
      </c>
      <c r="AK37" s="170" t="str">
        <f t="shared" si="47"/>
        <v>P</v>
      </c>
      <c r="AL37" s="179">
        <f t="shared" si="156"/>
        <v>0</v>
      </c>
      <c r="AM37" s="181">
        <f>'Copia Provisional'!O36</f>
        <v>0</v>
      </c>
      <c r="AN37" s="170" t="str">
        <f t="shared" si="49"/>
        <v>P</v>
      </c>
      <c r="AO37" s="179">
        <f t="shared" si="157"/>
        <v>0</v>
      </c>
      <c r="AP37" s="182">
        <f>'Copia Provisional'!P36</f>
        <v>0</v>
      </c>
      <c r="AQ37" s="170" t="str">
        <f t="shared" si="51"/>
        <v>P</v>
      </c>
      <c r="AR37" s="179">
        <f t="shared" si="158"/>
        <v>0</v>
      </c>
      <c r="AS37" s="181">
        <f>'Copia Provisional'!Q36</f>
        <v>0</v>
      </c>
      <c r="AT37" s="170" t="str">
        <f t="shared" si="53"/>
        <v>P</v>
      </c>
      <c r="AU37" s="179">
        <f t="shared" si="159"/>
        <v>0</v>
      </c>
      <c r="AV37" s="182">
        <f>'Copia Provisional'!R36</f>
        <v>0</v>
      </c>
      <c r="AW37" s="170" t="str">
        <f t="shared" si="55"/>
        <v>P</v>
      </c>
      <c r="AX37" s="179">
        <f t="shared" si="160"/>
        <v>0</v>
      </c>
      <c r="AY37" s="181">
        <f>'Copia Provisional'!S36</f>
        <v>0</v>
      </c>
      <c r="AZ37" s="170" t="str">
        <f t="shared" si="57"/>
        <v>P</v>
      </c>
      <c r="BA37" s="179">
        <f t="shared" si="161"/>
        <v>0</v>
      </c>
      <c r="BB37" s="182">
        <f>'Copia Provisional'!T36</f>
        <v>0</v>
      </c>
      <c r="BC37" s="170" t="str">
        <f t="shared" si="59"/>
        <v>P</v>
      </c>
      <c r="BD37" s="179">
        <f t="shared" si="162"/>
        <v>0</v>
      </c>
      <c r="BE37" s="181">
        <f>'Copia Provisional'!U36</f>
        <v>0</v>
      </c>
      <c r="BF37" s="170" t="str">
        <f t="shared" si="61"/>
        <v>P</v>
      </c>
      <c r="BG37" s="179">
        <f t="shared" si="163"/>
        <v>0</v>
      </c>
      <c r="BH37" s="182">
        <f>'Copia Provisional'!V36</f>
        <v>0</v>
      </c>
      <c r="BI37" s="170" t="str">
        <f t="shared" si="63"/>
        <v>P</v>
      </c>
      <c r="BJ37" s="179">
        <f t="shared" si="164"/>
        <v>0</v>
      </c>
      <c r="BK37" s="181">
        <f>'Copia Provisional'!W36</f>
        <v>0</v>
      </c>
      <c r="BL37" s="170" t="str">
        <f t="shared" si="65"/>
        <v>P</v>
      </c>
      <c r="BM37" s="179">
        <f t="shared" si="165"/>
        <v>0</v>
      </c>
      <c r="BN37" s="182">
        <f>'Copia Provisional'!X36</f>
        <v>0</v>
      </c>
      <c r="BO37" s="170" t="str">
        <f t="shared" si="67"/>
        <v>P</v>
      </c>
      <c r="BP37" s="179">
        <f t="shared" si="166"/>
        <v>0</v>
      </c>
      <c r="BQ37" s="181">
        <f>'Copia Provisional'!Y36</f>
        <v>0</v>
      </c>
      <c r="BR37" s="170" t="str">
        <f t="shared" si="69"/>
        <v>P</v>
      </c>
      <c r="BS37" s="179">
        <f t="shared" si="167"/>
        <v>0</v>
      </c>
      <c r="BT37" s="182">
        <f>'Copia Provisional'!Z36</f>
        <v>0</v>
      </c>
      <c r="BU37" s="170" t="str">
        <f t="shared" si="71"/>
        <v>P</v>
      </c>
      <c r="BV37" s="179">
        <f t="shared" si="168"/>
        <v>0</v>
      </c>
      <c r="BW37" s="181">
        <f>'Copia Provisional'!AA36</f>
        <v>0</v>
      </c>
      <c r="BX37" s="170" t="str">
        <f t="shared" si="73"/>
        <v>P</v>
      </c>
      <c r="BY37" s="179">
        <f t="shared" si="169"/>
        <v>0</v>
      </c>
      <c r="BZ37" s="182">
        <f>'Copia Provisional'!AB36</f>
        <v>0</v>
      </c>
      <c r="CA37" s="170" t="str">
        <f t="shared" si="75"/>
        <v>P</v>
      </c>
      <c r="CB37" s="179">
        <f t="shared" si="170"/>
        <v>0</v>
      </c>
      <c r="CC37" s="181">
        <f>'Copia Provisional'!AC36</f>
        <v>0</v>
      </c>
      <c r="CD37" s="170" t="str">
        <f t="shared" si="77"/>
        <v>P</v>
      </c>
      <c r="CE37" s="179">
        <f t="shared" si="171"/>
        <v>0</v>
      </c>
      <c r="CF37" s="182">
        <f>'Copia Provisional'!AD36</f>
        <v>0</v>
      </c>
      <c r="CG37" s="170" t="str">
        <f t="shared" si="79"/>
        <v>P</v>
      </c>
      <c r="CH37" s="179">
        <f t="shared" si="172"/>
        <v>0</v>
      </c>
      <c r="CI37" s="181">
        <f>'Copia Provisional'!AE36</f>
        <v>0</v>
      </c>
      <c r="CJ37" s="170" t="str">
        <f t="shared" si="81"/>
        <v>P</v>
      </c>
      <c r="CK37" s="179">
        <f t="shared" si="173"/>
        <v>0</v>
      </c>
      <c r="CL37" s="182">
        <f>'Copia Provisional'!AF36</f>
        <v>0</v>
      </c>
      <c r="CM37" s="170" t="str">
        <f t="shared" si="83"/>
        <v>P</v>
      </c>
      <c r="CN37" s="179">
        <f t="shared" si="174"/>
        <v>0</v>
      </c>
      <c r="CO37" s="181">
        <f>'Copia Provisional'!AG36</f>
        <v>0</v>
      </c>
      <c r="CP37" s="170" t="str">
        <f t="shared" si="85"/>
        <v>P</v>
      </c>
      <c r="CQ37" s="179">
        <f t="shared" si="175"/>
        <v>0</v>
      </c>
      <c r="CR37" s="182">
        <f>'Copia Provisional'!AH36</f>
        <v>0</v>
      </c>
      <c r="CS37" s="170" t="str">
        <f t="shared" si="87"/>
        <v>P</v>
      </c>
      <c r="CT37" s="179">
        <f t="shared" si="176"/>
        <v>0</v>
      </c>
      <c r="CU37" s="181">
        <f>'Copia Provisional'!AI36</f>
        <v>0</v>
      </c>
      <c r="CV37" s="170" t="str">
        <f t="shared" si="89"/>
        <v>P</v>
      </c>
      <c r="CW37" s="179">
        <f t="shared" si="177"/>
        <v>0</v>
      </c>
      <c r="CX37" s="182">
        <f>'Copia Provisional'!AJ36</f>
        <v>0</v>
      </c>
      <c r="CY37" s="170" t="str">
        <f t="shared" si="91"/>
        <v>P</v>
      </c>
      <c r="CZ37" s="179">
        <f t="shared" si="178"/>
        <v>0</v>
      </c>
      <c r="DA37" s="181">
        <f>'Copia Provisional'!AK36</f>
        <v>0</v>
      </c>
      <c r="DB37" s="170" t="str">
        <f t="shared" si="93"/>
        <v>P</v>
      </c>
      <c r="DC37" s="179">
        <f t="shared" si="179"/>
        <v>0</v>
      </c>
      <c r="DD37" s="182">
        <f>'Copia Provisional'!AL36</f>
        <v>0</v>
      </c>
      <c r="DE37" s="170" t="str">
        <f t="shared" si="95"/>
        <v>P</v>
      </c>
      <c r="DF37" s="179">
        <f t="shared" si="180"/>
        <v>0</v>
      </c>
      <c r="DG37" s="181">
        <f>'Copia Provisional'!AM36</f>
        <v>0</v>
      </c>
      <c r="DH37" s="170" t="str">
        <f t="shared" si="97"/>
        <v>P</v>
      </c>
      <c r="DI37" s="179">
        <f t="shared" si="181"/>
        <v>0</v>
      </c>
      <c r="DJ37" s="182">
        <f>'Copia Provisional'!AN36</f>
        <v>0</v>
      </c>
      <c r="DK37" s="170" t="str">
        <f t="shared" si="99"/>
        <v>P</v>
      </c>
      <c r="DL37" s="179">
        <f t="shared" si="182"/>
        <v>0</v>
      </c>
      <c r="DM37" s="181">
        <f>'Copia Provisional'!AO36</f>
        <v>0</v>
      </c>
      <c r="DN37" s="170" t="str">
        <f t="shared" si="101"/>
        <v>P</v>
      </c>
      <c r="DO37" s="179">
        <f t="shared" si="183"/>
        <v>0</v>
      </c>
      <c r="DP37" s="182">
        <f>'Copia Provisional'!AP36</f>
        <v>0</v>
      </c>
      <c r="DQ37" s="170" t="str">
        <f t="shared" si="103"/>
        <v>P</v>
      </c>
      <c r="DR37" s="179">
        <f t="shared" si="184"/>
        <v>0</v>
      </c>
      <c r="DS37" s="181">
        <f>'Copia Provisional'!AQ36</f>
        <v>0</v>
      </c>
      <c r="DT37" s="170" t="str">
        <f t="shared" si="105"/>
        <v>P</v>
      </c>
      <c r="DU37" s="179">
        <f t="shared" si="185"/>
        <v>0</v>
      </c>
      <c r="DV37" s="182">
        <f>'Copia Provisional'!AR36</f>
        <v>0</v>
      </c>
      <c r="DW37" s="170" t="str">
        <f t="shared" si="107"/>
        <v>P</v>
      </c>
      <c r="DX37" s="179">
        <f t="shared" si="186"/>
        <v>0</v>
      </c>
      <c r="DY37" s="181">
        <f>'Copia Provisional'!AS36</f>
        <v>0</v>
      </c>
      <c r="DZ37" s="170" t="str">
        <f t="shared" si="109"/>
        <v>P</v>
      </c>
      <c r="EA37" s="179">
        <f t="shared" si="187"/>
        <v>0</v>
      </c>
      <c r="EB37" s="182">
        <f>'Copia Provisional'!AT36</f>
        <v>0</v>
      </c>
      <c r="EC37" s="170" t="str">
        <f t="shared" si="111"/>
        <v>P</v>
      </c>
      <c r="ED37" s="179">
        <f t="shared" si="188"/>
        <v>0</v>
      </c>
      <c r="EE37" s="181">
        <f>'Copia Provisional'!AU36</f>
        <v>0</v>
      </c>
      <c r="EF37" s="170" t="str">
        <f t="shared" si="113"/>
        <v>P</v>
      </c>
      <c r="EG37" s="179">
        <f t="shared" si="189"/>
        <v>0</v>
      </c>
      <c r="EH37" s="182">
        <f>'Copia Provisional'!AV36</f>
        <v>0</v>
      </c>
      <c r="EI37" s="170" t="str">
        <f t="shared" si="115"/>
        <v>P</v>
      </c>
      <c r="EJ37" s="180">
        <f t="shared" si="190"/>
        <v>0</v>
      </c>
      <c r="EK37" s="181">
        <f>'Copia Provisional'!AW36</f>
        <v>0</v>
      </c>
      <c r="EL37" s="170" t="str">
        <f t="shared" si="117"/>
        <v>P</v>
      </c>
      <c r="EM37" s="179">
        <f t="shared" si="191"/>
        <v>0</v>
      </c>
      <c r="EN37" s="182">
        <f>'Copia Provisional'!AX36</f>
        <v>0</v>
      </c>
      <c r="EO37" s="170" t="str">
        <f t="shared" si="119"/>
        <v>P</v>
      </c>
      <c r="EP37" s="179">
        <f t="shared" si="192"/>
        <v>0</v>
      </c>
      <c r="EQ37" s="258">
        <f>'Copia Provisional'!AY36</f>
        <v>0</v>
      </c>
      <c r="ER37" s="170" t="str">
        <f t="shared" si="120"/>
        <v>P</v>
      </c>
      <c r="ES37" s="179">
        <f t="shared" si="193"/>
        <v>0</v>
      </c>
      <c r="ET37" s="179">
        <f>'Copia Provisional'!AZ36</f>
        <v>0</v>
      </c>
      <c r="EU37" s="170" t="str">
        <f t="shared" si="121"/>
        <v>P</v>
      </c>
      <c r="EV37" s="179">
        <f t="shared" si="194"/>
        <v>0</v>
      </c>
      <c r="EW37" s="262">
        <f>'Copia Provisional'!BA36</f>
        <v>0</v>
      </c>
      <c r="EX37" s="170" t="str">
        <f t="shared" si="122"/>
        <v>P</v>
      </c>
      <c r="EY37" s="179">
        <f t="shared" si="195"/>
        <v>0</v>
      </c>
      <c r="EZ37" s="179">
        <f>'Copia Provisional'!BB36</f>
        <v>0</v>
      </c>
      <c r="FA37" s="170" t="str">
        <f t="shared" si="123"/>
        <v>P</v>
      </c>
      <c r="FB37" s="179">
        <f t="shared" si="196"/>
        <v>0</v>
      </c>
      <c r="FC37" s="262">
        <f>'Copia Provisional'!BC36</f>
        <v>0</v>
      </c>
      <c r="FD37" s="170" t="str">
        <f t="shared" si="124"/>
        <v>P</v>
      </c>
      <c r="FE37" s="179">
        <f t="shared" si="197"/>
        <v>0</v>
      </c>
      <c r="FF37" s="182">
        <f>'Copia Provisional'!BD36</f>
        <v>0</v>
      </c>
      <c r="FG37" s="170" t="str">
        <f t="shared" si="125"/>
        <v>P</v>
      </c>
      <c r="FH37" s="182">
        <f t="shared" si="217"/>
        <v>0</v>
      </c>
      <c r="FI37" s="258">
        <f>'Copia Provisional'!BE36</f>
        <v>0</v>
      </c>
      <c r="FJ37" s="170" t="str">
        <f t="shared" si="127"/>
        <v>P</v>
      </c>
      <c r="FK37" s="179">
        <f t="shared" si="198"/>
        <v>0</v>
      </c>
      <c r="FL37" s="179">
        <f>'Copia Provisional'!BF36</f>
        <v>0</v>
      </c>
      <c r="FM37" s="170" t="str">
        <f t="shared" si="128"/>
        <v>P</v>
      </c>
      <c r="FN37" s="179">
        <f t="shared" si="199"/>
        <v>0</v>
      </c>
      <c r="FO37" s="262">
        <f>'Copia Provisional'!BG36</f>
        <v>0</v>
      </c>
      <c r="FP37" s="170" t="str">
        <f t="shared" si="129"/>
        <v>P</v>
      </c>
      <c r="FQ37" s="179">
        <f t="shared" si="200"/>
        <v>0</v>
      </c>
      <c r="FR37" s="179">
        <f>'Copia Provisional'!BH36</f>
        <v>0</v>
      </c>
      <c r="FS37" s="170" t="str">
        <f t="shared" si="130"/>
        <v>P</v>
      </c>
      <c r="FT37" s="179">
        <f t="shared" si="201"/>
        <v>0</v>
      </c>
      <c r="FU37" s="262">
        <f>'Copia Provisional'!BI36</f>
        <v>0</v>
      </c>
      <c r="FV37" s="170" t="str">
        <f t="shared" si="131"/>
        <v>P</v>
      </c>
      <c r="FW37" s="179">
        <f t="shared" si="202"/>
        <v>0</v>
      </c>
      <c r="FX37" s="182">
        <f>'Copia Provisional'!BJ36</f>
        <v>0</v>
      </c>
      <c r="FY37" s="170" t="str">
        <f t="shared" si="132"/>
        <v>P</v>
      </c>
      <c r="FZ37" s="179">
        <f t="shared" si="203"/>
        <v>0</v>
      </c>
      <c r="GA37" s="258">
        <f>'Copia Provisional'!BK36</f>
        <v>0</v>
      </c>
      <c r="GB37" s="170" t="str">
        <f t="shared" si="133"/>
        <v>P</v>
      </c>
      <c r="GC37" s="179">
        <f t="shared" si="204"/>
        <v>0</v>
      </c>
      <c r="GD37" s="179">
        <f>'Copia Provisional'!BL36</f>
        <v>0</v>
      </c>
      <c r="GE37" s="170" t="str">
        <f t="shared" si="134"/>
        <v>P</v>
      </c>
      <c r="GF37" s="179">
        <f t="shared" si="205"/>
        <v>0</v>
      </c>
      <c r="GG37" s="262">
        <f>'Copia Provisional'!BM36</f>
        <v>0</v>
      </c>
      <c r="GH37" s="170" t="str">
        <f t="shared" si="135"/>
        <v>P</v>
      </c>
      <c r="GI37" s="179">
        <f t="shared" si="206"/>
        <v>0</v>
      </c>
      <c r="GJ37" s="179">
        <f>'Copia Provisional'!BN36</f>
        <v>0</v>
      </c>
      <c r="GK37" s="170" t="str">
        <f t="shared" si="136"/>
        <v>P</v>
      </c>
      <c r="GL37" s="179">
        <f t="shared" si="207"/>
        <v>0</v>
      </c>
      <c r="GM37" s="262">
        <f>'Copia Provisional'!BO36</f>
        <v>0</v>
      </c>
      <c r="GN37" s="170" t="str">
        <f t="shared" si="137"/>
        <v>P</v>
      </c>
      <c r="GO37" s="179">
        <f t="shared" si="208"/>
        <v>0</v>
      </c>
      <c r="GP37" s="182">
        <f>'Copia Provisional'!BP36</f>
        <v>0</v>
      </c>
      <c r="GQ37" s="170" t="str">
        <f t="shared" si="138"/>
        <v>P</v>
      </c>
      <c r="GR37" s="179">
        <f t="shared" si="209"/>
        <v>0</v>
      </c>
      <c r="GS37" s="182">
        <f>'Copia Provisional'!BQ36</f>
        <v>0</v>
      </c>
      <c r="GT37" s="170" t="str">
        <f t="shared" si="139"/>
        <v>P</v>
      </c>
      <c r="GU37" s="179">
        <f t="shared" si="210"/>
        <v>0</v>
      </c>
      <c r="GV37" s="258">
        <f>'Copia Provisional'!BR36</f>
        <v>0</v>
      </c>
      <c r="GW37" s="170" t="str">
        <f t="shared" si="140"/>
        <v>P</v>
      </c>
      <c r="GX37" s="179">
        <f t="shared" si="211"/>
        <v>0</v>
      </c>
      <c r="GY37" s="179">
        <f>'Copia Provisional'!BS36</f>
        <v>0</v>
      </c>
      <c r="GZ37" s="170" t="str">
        <f t="shared" si="141"/>
        <v>P</v>
      </c>
      <c r="HA37" s="179">
        <f t="shared" si="212"/>
        <v>0</v>
      </c>
      <c r="HB37" s="262">
        <f>'Copia Provisional'!BT36</f>
        <v>0</v>
      </c>
      <c r="HC37" s="170" t="str">
        <f t="shared" si="142"/>
        <v>P</v>
      </c>
      <c r="HD37" s="179">
        <f t="shared" si="213"/>
        <v>0</v>
      </c>
      <c r="HE37" s="179">
        <f>'Copia Provisional'!BU36</f>
        <v>0</v>
      </c>
      <c r="HF37" s="170" t="str">
        <f t="shared" si="143"/>
        <v>P</v>
      </c>
      <c r="HG37" s="179">
        <f t="shared" si="214"/>
        <v>0</v>
      </c>
      <c r="HH37" s="262">
        <f>'Copia Provisional'!BV36</f>
        <v>0</v>
      </c>
      <c r="HI37" s="170" t="str">
        <f t="shared" si="144"/>
        <v>P</v>
      </c>
      <c r="HJ37" s="179">
        <f t="shared" si="215"/>
        <v>0</v>
      </c>
      <c r="HK37" s="178">
        <f t="shared" si="216"/>
        <v>0</v>
      </c>
    </row>
    <row r="38" spans="1:219">
      <c r="A38" s="177">
        <f>Participantes!B37</f>
        <v>36</v>
      </c>
      <c r="B38" s="178" t="str">
        <f>IF(Participantes!C37="","",Participantes!C37)</f>
        <v/>
      </c>
      <c r="C38" s="181">
        <f>'Copia Provisional'!C37</f>
        <v>0</v>
      </c>
      <c r="D38" s="170" t="str">
        <f t="shared" si="25"/>
        <v>P</v>
      </c>
      <c r="E38" s="179">
        <f t="shared" si="145"/>
        <v>0</v>
      </c>
      <c r="F38" s="182">
        <f>'Copia Provisional'!D37</f>
        <v>0</v>
      </c>
      <c r="G38" s="170" t="str">
        <f t="shared" si="27"/>
        <v>P</v>
      </c>
      <c r="H38" s="179">
        <f t="shared" si="146"/>
        <v>0</v>
      </c>
      <c r="I38" s="181">
        <f>'Copia Provisional'!E37</f>
        <v>0</v>
      </c>
      <c r="J38" s="170" t="str">
        <f t="shared" si="29"/>
        <v>P</v>
      </c>
      <c r="K38" s="179">
        <f t="shared" si="147"/>
        <v>0</v>
      </c>
      <c r="L38" s="182">
        <f>'Copia Provisional'!F37</f>
        <v>0</v>
      </c>
      <c r="M38" s="170" t="str">
        <f t="shared" si="31"/>
        <v>P</v>
      </c>
      <c r="N38" s="179">
        <f t="shared" si="148"/>
        <v>0</v>
      </c>
      <c r="O38" s="181">
        <f>'Copia Provisional'!G37</f>
        <v>0</v>
      </c>
      <c r="P38" s="170" t="str">
        <f t="shared" si="33"/>
        <v>P</v>
      </c>
      <c r="Q38" s="179">
        <f t="shared" si="149"/>
        <v>0</v>
      </c>
      <c r="R38" s="182">
        <f>'Copia Provisional'!H37</f>
        <v>0</v>
      </c>
      <c r="S38" s="170" t="str">
        <f t="shared" si="35"/>
        <v>P</v>
      </c>
      <c r="T38" s="179">
        <f t="shared" si="150"/>
        <v>0</v>
      </c>
      <c r="U38" s="181">
        <f>'Copia Provisional'!I37</f>
        <v>0</v>
      </c>
      <c r="V38" s="170" t="str">
        <f t="shared" si="37"/>
        <v>P</v>
      </c>
      <c r="W38" s="179">
        <f t="shared" si="151"/>
        <v>0</v>
      </c>
      <c r="X38" s="182">
        <f>'Copia Provisional'!J37</f>
        <v>0</v>
      </c>
      <c r="Y38" s="170" t="str">
        <f t="shared" si="39"/>
        <v>P</v>
      </c>
      <c r="Z38" s="179">
        <f t="shared" si="152"/>
        <v>0</v>
      </c>
      <c r="AA38" s="181">
        <f>'Copia Provisional'!K37</f>
        <v>0</v>
      </c>
      <c r="AB38" s="170" t="str">
        <f t="shared" si="41"/>
        <v>P</v>
      </c>
      <c r="AC38" s="179">
        <f t="shared" si="153"/>
        <v>0</v>
      </c>
      <c r="AD38" s="182">
        <f>'Copia Provisional'!L37</f>
        <v>0</v>
      </c>
      <c r="AE38" s="170" t="str">
        <f t="shared" si="43"/>
        <v>P</v>
      </c>
      <c r="AF38" s="179">
        <f t="shared" si="154"/>
        <v>0</v>
      </c>
      <c r="AG38" s="181">
        <f>'Copia Provisional'!M37</f>
        <v>0</v>
      </c>
      <c r="AH38" s="170" t="str">
        <f t="shared" si="45"/>
        <v>P</v>
      </c>
      <c r="AI38" s="179">
        <f t="shared" si="155"/>
        <v>0</v>
      </c>
      <c r="AJ38" s="182">
        <f>'Copia Provisional'!N37</f>
        <v>0</v>
      </c>
      <c r="AK38" s="170" t="str">
        <f t="shared" si="47"/>
        <v>P</v>
      </c>
      <c r="AL38" s="179">
        <f t="shared" si="156"/>
        <v>0</v>
      </c>
      <c r="AM38" s="181">
        <f>'Copia Provisional'!O37</f>
        <v>0</v>
      </c>
      <c r="AN38" s="170" t="str">
        <f t="shared" si="49"/>
        <v>P</v>
      </c>
      <c r="AO38" s="179">
        <f t="shared" si="157"/>
        <v>0</v>
      </c>
      <c r="AP38" s="182">
        <f>'Copia Provisional'!P37</f>
        <v>0</v>
      </c>
      <c r="AQ38" s="170" t="str">
        <f t="shared" si="51"/>
        <v>P</v>
      </c>
      <c r="AR38" s="179">
        <f t="shared" si="158"/>
        <v>0</v>
      </c>
      <c r="AS38" s="181">
        <f>'Copia Provisional'!Q37</f>
        <v>0</v>
      </c>
      <c r="AT38" s="170" t="str">
        <f t="shared" si="53"/>
        <v>P</v>
      </c>
      <c r="AU38" s="179">
        <f t="shared" si="159"/>
        <v>0</v>
      </c>
      <c r="AV38" s="182">
        <f>'Copia Provisional'!R37</f>
        <v>0</v>
      </c>
      <c r="AW38" s="170" t="str">
        <f t="shared" si="55"/>
        <v>P</v>
      </c>
      <c r="AX38" s="179">
        <f t="shared" si="160"/>
        <v>0</v>
      </c>
      <c r="AY38" s="181">
        <f>'Copia Provisional'!S37</f>
        <v>0</v>
      </c>
      <c r="AZ38" s="170" t="str">
        <f t="shared" si="57"/>
        <v>P</v>
      </c>
      <c r="BA38" s="179">
        <f t="shared" si="161"/>
        <v>0</v>
      </c>
      <c r="BB38" s="182">
        <f>'Copia Provisional'!T37</f>
        <v>0</v>
      </c>
      <c r="BC38" s="170" t="str">
        <f t="shared" si="59"/>
        <v>P</v>
      </c>
      <c r="BD38" s="179">
        <f t="shared" si="162"/>
        <v>0</v>
      </c>
      <c r="BE38" s="181">
        <f>'Copia Provisional'!U37</f>
        <v>0</v>
      </c>
      <c r="BF38" s="170" t="str">
        <f t="shared" si="61"/>
        <v>P</v>
      </c>
      <c r="BG38" s="179">
        <f t="shared" si="163"/>
        <v>0</v>
      </c>
      <c r="BH38" s="182">
        <f>'Copia Provisional'!V37</f>
        <v>0</v>
      </c>
      <c r="BI38" s="170" t="str">
        <f t="shared" si="63"/>
        <v>P</v>
      </c>
      <c r="BJ38" s="179">
        <f t="shared" si="164"/>
        <v>0</v>
      </c>
      <c r="BK38" s="181">
        <f>'Copia Provisional'!W37</f>
        <v>0</v>
      </c>
      <c r="BL38" s="170" t="str">
        <f t="shared" si="65"/>
        <v>P</v>
      </c>
      <c r="BM38" s="179">
        <f t="shared" si="165"/>
        <v>0</v>
      </c>
      <c r="BN38" s="182">
        <f>'Copia Provisional'!X37</f>
        <v>0</v>
      </c>
      <c r="BO38" s="170" t="str">
        <f t="shared" si="67"/>
        <v>P</v>
      </c>
      <c r="BP38" s="179">
        <f t="shared" si="166"/>
        <v>0</v>
      </c>
      <c r="BQ38" s="181">
        <f>'Copia Provisional'!Y37</f>
        <v>0</v>
      </c>
      <c r="BR38" s="170" t="str">
        <f t="shared" si="69"/>
        <v>P</v>
      </c>
      <c r="BS38" s="179">
        <f t="shared" si="167"/>
        <v>0</v>
      </c>
      <c r="BT38" s="182">
        <f>'Copia Provisional'!Z37</f>
        <v>0</v>
      </c>
      <c r="BU38" s="170" t="str">
        <f t="shared" si="71"/>
        <v>P</v>
      </c>
      <c r="BV38" s="179">
        <f t="shared" si="168"/>
        <v>0</v>
      </c>
      <c r="BW38" s="181">
        <f>'Copia Provisional'!AA37</f>
        <v>0</v>
      </c>
      <c r="BX38" s="170" t="str">
        <f t="shared" si="73"/>
        <v>P</v>
      </c>
      <c r="BY38" s="179">
        <f t="shared" si="169"/>
        <v>0</v>
      </c>
      <c r="BZ38" s="182">
        <f>'Copia Provisional'!AB37</f>
        <v>0</v>
      </c>
      <c r="CA38" s="170" t="str">
        <f t="shared" si="75"/>
        <v>P</v>
      </c>
      <c r="CB38" s="179">
        <f t="shared" si="170"/>
        <v>0</v>
      </c>
      <c r="CC38" s="181">
        <f>'Copia Provisional'!AC37</f>
        <v>0</v>
      </c>
      <c r="CD38" s="170" t="str">
        <f t="shared" si="77"/>
        <v>P</v>
      </c>
      <c r="CE38" s="179">
        <f t="shared" si="171"/>
        <v>0</v>
      </c>
      <c r="CF38" s="182">
        <f>'Copia Provisional'!AD37</f>
        <v>0</v>
      </c>
      <c r="CG38" s="170" t="str">
        <f t="shared" si="79"/>
        <v>P</v>
      </c>
      <c r="CH38" s="179">
        <f t="shared" si="172"/>
        <v>0</v>
      </c>
      <c r="CI38" s="181">
        <f>'Copia Provisional'!AE37</f>
        <v>0</v>
      </c>
      <c r="CJ38" s="170" t="str">
        <f t="shared" si="81"/>
        <v>P</v>
      </c>
      <c r="CK38" s="179">
        <f t="shared" si="173"/>
        <v>0</v>
      </c>
      <c r="CL38" s="182">
        <f>'Copia Provisional'!AF37</f>
        <v>0</v>
      </c>
      <c r="CM38" s="170" t="str">
        <f t="shared" si="83"/>
        <v>P</v>
      </c>
      <c r="CN38" s="179">
        <f t="shared" si="174"/>
        <v>0</v>
      </c>
      <c r="CO38" s="181">
        <f>'Copia Provisional'!AG37</f>
        <v>0</v>
      </c>
      <c r="CP38" s="170" t="str">
        <f t="shared" si="85"/>
        <v>P</v>
      </c>
      <c r="CQ38" s="179">
        <f t="shared" si="175"/>
        <v>0</v>
      </c>
      <c r="CR38" s="182">
        <f>'Copia Provisional'!AH37</f>
        <v>0</v>
      </c>
      <c r="CS38" s="170" t="str">
        <f t="shared" si="87"/>
        <v>P</v>
      </c>
      <c r="CT38" s="179">
        <f t="shared" si="176"/>
        <v>0</v>
      </c>
      <c r="CU38" s="181">
        <f>'Copia Provisional'!AI37</f>
        <v>0</v>
      </c>
      <c r="CV38" s="170" t="str">
        <f t="shared" si="89"/>
        <v>P</v>
      </c>
      <c r="CW38" s="179">
        <f t="shared" si="177"/>
        <v>0</v>
      </c>
      <c r="CX38" s="182">
        <f>'Copia Provisional'!AJ37</f>
        <v>0</v>
      </c>
      <c r="CY38" s="170" t="str">
        <f t="shared" si="91"/>
        <v>P</v>
      </c>
      <c r="CZ38" s="179">
        <f t="shared" si="178"/>
        <v>0</v>
      </c>
      <c r="DA38" s="181">
        <f>'Copia Provisional'!AK37</f>
        <v>0</v>
      </c>
      <c r="DB38" s="170" t="str">
        <f t="shared" si="93"/>
        <v>P</v>
      </c>
      <c r="DC38" s="179">
        <f t="shared" si="179"/>
        <v>0</v>
      </c>
      <c r="DD38" s="182">
        <f>'Copia Provisional'!AL37</f>
        <v>0</v>
      </c>
      <c r="DE38" s="170" t="str">
        <f t="shared" si="95"/>
        <v>P</v>
      </c>
      <c r="DF38" s="179">
        <f t="shared" si="180"/>
        <v>0</v>
      </c>
      <c r="DG38" s="181">
        <f>'Copia Provisional'!AM37</f>
        <v>0</v>
      </c>
      <c r="DH38" s="170" t="str">
        <f t="shared" si="97"/>
        <v>P</v>
      </c>
      <c r="DI38" s="179">
        <f t="shared" si="181"/>
        <v>0</v>
      </c>
      <c r="DJ38" s="182">
        <f>'Copia Provisional'!AN37</f>
        <v>0</v>
      </c>
      <c r="DK38" s="170" t="str">
        <f t="shared" si="99"/>
        <v>P</v>
      </c>
      <c r="DL38" s="179">
        <f t="shared" si="182"/>
        <v>0</v>
      </c>
      <c r="DM38" s="181">
        <f>'Copia Provisional'!AO37</f>
        <v>0</v>
      </c>
      <c r="DN38" s="170" t="str">
        <f t="shared" si="101"/>
        <v>P</v>
      </c>
      <c r="DO38" s="179">
        <f t="shared" si="183"/>
        <v>0</v>
      </c>
      <c r="DP38" s="182">
        <f>'Copia Provisional'!AP37</f>
        <v>0</v>
      </c>
      <c r="DQ38" s="170" t="str">
        <f t="shared" si="103"/>
        <v>P</v>
      </c>
      <c r="DR38" s="179">
        <f t="shared" si="184"/>
        <v>0</v>
      </c>
      <c r="DS38" s="181">
        <f>'Copia Provisional'!AQ37</f>
        <v>0</v>
      </c>
      <c r="DT38" s="170" t="str">
        <f t="shared" si="105"/>
        <v>P</v>
      </c>
      <c r="DU38" s="179">
        <f t="shared" si="185"/>
        <v>0</v>
      </c>
      <c r="DV38" s="182">
        <f>'Copia Provisional'!AR37</f>
        <v>0</v>
      </c>
      <c r="DW38" s="170" t="str">
        <f t="shared" si="107"/>
        <v>P</v>
      </c>
      <c r="DX38" s="179">
        <f t="shared" si="186"/>
        <v>0</v>
      </c>
      <c r="DY38" s="181">
        <f>'Copia Provisional'!AS37</f>
        <v>0</v>
      </c>
      <c r="DZ38" s="170" t="str">
        <f t="shared" si="109"/>
        <v>P</v>
      </c>
      <c r="EA38" s="179">
        <f t="shared" si="187"/>
        <v>0</v>
      </c>
      <c r="EB38" s="182">
        <f>'Copia Provisional'!AT37</f>
        <v>0</v>
      </c>
      <c r="EC38" s="170" t="str">
        <f t="shared" si="111"/>
        <v>P</v>
      </c>
      <c r="ED38" s="179">
        <f t="shared" si="188"/>
        <v>0</v>
      </c>
      <c r="EE38" s="181">
        <f>'Copia Provisional'!AU37</f>
        <v>0</v>
      </c>
      <c r="EF38" s="170" t="str">
        <f t="shared" si="113"/>
        <v>P</v>
      </c>
      <c r="EG38" s="179">
        <f t="shared" si="189"/>
        <v>0</v>
      </c>
      <c r="EH38" s="182">
        <f>'Copia Provisional'!AV37</f>
        <v>0</v>
      </c>
      <c r="EI38" s="170" t="str">
        <f t="shared" si="115"/>
        <v>P</v>
      </c>
      <c r="EJ38" s="180">
        <f t="shared" si="190"/>
        <v>0</v>
      </c>
      <c r="EK38" s="181">
        <f>'Copia Provisional'!AW37</f>
        <v>0</v>
      </c>
      <c r="EL38" s="170" t="str">
        <f t="shared" si="117"/>
        <v>P</v>
      </c>
      <c r="EM38" s="179">
        <f t="shared" si="191"/>
        <v>0</v>
      </c>
      <c r="EN38" s="182">
        <f>'Copia Provisional'!AX37</f>
        <v>0</v>
      </c>
      <c r="EO38" s="170" t="str">
        <f t="shared" si="119"/>
        <v>P</v>
      </c>
      <c r="EP38" s="179">
        <f t="shared" si="192"/>
        <v>0</v>
      </c>
      <c r="EQ38" s="258">
        <f>'Copia Provisional'!AY37</f>
        <v>0</v>
      </c>
      <c r="ER38" s="170" t="str">
        <f t="shared" si="120"/>
        <v>P</v>
      </c>
      <c r="ES38" s="179">
        <f t="shared" si="193"/>
        <v>0</v>
      </c>
      <c r="ET38" s="179">
        <f>'Copia Provisional'!AZ37</f>
        <v>0</v>
      </c>
      <c r="EU38" s="170" t="str">
        <f t="shared" si="121"/>
        <v>P</v>
      </c>
      <c r="EV38" s="179">
        <f t="shared" si="194"/>
        <v>0</v>
      </c>
      <c r="EW38" s="262">
        <f>'Copia Provisional'!BA37</f>
        <v>0</v>
      </c>
      <c r="EX38" s="170" t="str">
        <f t="shared" si="122"/>
        <v>P</v>
      </c>
      <c r="EY38" s="179">
        <f t="shared" si="195"/>
        <v>0</v>
      </c>
      <c r="EZ38" s="179">
        <f>'Copia Provisional'!BB37</f>
        <v>0</v>
      </c>
      <c r="FA38" s="170" t="str">
        <f t="shared" si="123"/>
        <v>P</v>
      </c>
      <c r="FB38" s="179">
        <f t="shared" si="196"/>
        <v>0</v>
      </c>
      <c r="FC38" s="262">
        <f>'Copia Provisional'!BC37</f>
        <v>0</v>
      </c>
      <c r="FD38" s="170" t="str">
        <f t="shared" si="124"/>
        <v>P</v>
      </c>
      <c r="FE38" s="179">
        <f t="shared" si="197"/>
        <v>0</v>
      </c>
      <c r="FF38" s="182">
        <f>'Copia Provisional'!BD37</f>
        <v>0</v>
      </c>
      <c r="FG38" s="170" t="str">
        <f t="shared" si="125"/>
        <v>P</v>
      </c>
      <c r="FH38" s="182">
        <f t="shared" si="217"/>
        <v>0</v>
      </c>
      <c r="FI38" s="258">
        <f>'Copia Provisional'!BE37</f>
        <v>0</v>
      </c>
      <c r="FJ38" s="170" t="str">
        <f t="shared" si="127"/>
        <v>P</v>
      </c>
      <c r="FK38" s="179">
        <f t="shared" si="198"/>
        <v>0</v>
      </c>
      <c r="FL38" s="179">
        <f>'Copia Provisional'!BF37</f>
        <v>0</v>
      </c>
      <c r="FM38" s="170" t="str">
        <f t="shared" si="128"/>
        <v>P</v>
      </c>
      <c r="FN38" s="179">
        <f t="shared" si="199"/>
        <v>0</v>
      </c>
      <c r="FO38" s="262">
        <f>'Copia Provisional'!BG37</f>
        <v>0</v>
      </c>
      <c r="FP38" s="170" t="str">
        <f t="shared" si="129"/>
        <v>P</v>
      </c>
      <c r="FQ38" s="179">
        <f t="shared" si="200"/>
        <v>0</v>
      </c>
      <c r="FR38" s="179">
        <f>'Copia Provisional'!BH37</f>
        <v>0</v>
      </c>
      <c r="FS38" s="170" t="str">
        <f t="shared" si="130"/>
        <v>P</v>
      </c>
      <c r="FT38" s="179">
        <f t="shared" si="201"/>
        <v>0</v>
      </c>
      <c r="FU38" s="262">
        <f>'Copia Provisional'!BI37</f>
        <v>0</v>
      </c>
      <c r="FV38" s="170" t="str">
        <f t="shared" si="131"/>
        <v>P</v>
      </c>
      <c r="FW38" s="179">
        <f t="shared" si="202"/>
        <v>0</v>
      </c>
      <c r="FX38" s="182">
        <f>'Copia Provisional'!BJ37</f>
        <v>0</v>
      </c>
      <c r="FY38" s="170" t="str">
        <f t="shared" si="132"/>
        <v>P</v>
      </c>
      <c r="FZ38" s="179">
        <f t="shared" si="203"/>
        <v>0</v>
      </c>
      <c r="GA38" s="258">
        <f>'Copia Provisional'!BK37</f>
        <v>0</v>
      </c>
      <c r="GB38" s="170" t="str">
        <f t="shared" si="133"/>
        <v>P</v>
      </c>
      <c r="GC38" s="179">
        <f t="shared" si="204"/>
        <v>0</v>
      </c>
      <c r="GD38" s="179">
        <f>'Copia Provisional'!BL37</f>
        <v>0</v>
      </c>
      <c r="GE38" s="170" t="str">
        <f t="shared" si="134"/>
        <v>P</v>
      </c>
      <c r="GF38" s="179">
        <f t="shared" si="205"/>
        <v>0</v>
      </c>
      <c r="GG38" s="262">
        <f>'Copia Provisional'!BM37</f>
        <v>0</v>
      </c>
      <c r="GH38" s="170" t="str">
        <f t="shared" si="135"/>
        <v>P</v>
      </c>
      <c r="GI38" s="179">
        <f t="shared" si="206"/>
        <v>0</v>
      </c>
      <c r="GJ38" s="179">
        <f>'Copia Provisional'!BN37</f>
        <v>0</v>
      </c>
      <c r="GK38" s="170" t="str">
        <f t="shared" si="136"/>
        <v>P</v>
      </c>
      <c r="GL38" s="179">
        <f t="shared" si="207"/>
        <v>0</v>
      </c>
      <c r="GM38" s="262">
        <f>'Copia Provisional'!BO37</f>
        <v>0</v>
      </c>
      <c r="GN38" s="170" t="str">
        <f t="shared" si="137"/>
        <v>P</v>
      </c>
      <c r="GO38" s="179">
        <f t="shared" si="208"/>
        <v>0</v>
      </c>
      <c r="GP38" s="182">
        <f>'Copia Provisional'!BP37</f>
        <v>0</v>
      </c>
      <c r="GQ38" s="170" t="str">
        <f t="shared" si="138"/>
        <v>P</v>
      </c>
      <c r="GR38" s="179">
        <f t="shared" si="209"/>
        <v>0</v>
      </c>
      <c r="GS38" s="182">
        <f>'Copia Provisional'!BQ37</f>
        <v>0</v>
      </c>
      <c r="GT38" s="170" t="str">
        <f t="shared" si="139"/>
        <v>P</v>
      </c>
      <c r="GU38" s="179">
        <f t="shared" si="210"/>
        <v>0</v>
      </c>
      <c r="GV38" s="258">
        <f>'Copia Provisional'!BR37</f>
        <v>0</v>
      </c>
      <c r="GW38" s="170" t="str">
        <f t="shared" si="140"/>
        <v>P</v>
      </c>
      <c r="GX38" s="179">
        <f t="shared" si="211"/>
        <v>0</v>
      </c>
      <c r="GY38" s="179">
        <f>'Copia Provisional'!BS37</f>
        <v>0</v>
      </c>
      <c r="GZ38" s="170" t="str">
        <f t="shared" si="141"/>
        <v>P</v>
      </c>
      <c r="HA38" s="179">
        <f t="shared" si="212"/>
        <v>0</v>
      </c>
      <c r="HB38" s="262">
        <f>'Copia Provisional'!BT37</f>
        <v>0</v>
      </c>
      <c r="HC38" s="170" t="str">
        <f t="shared" si="142"/>
        <v>P</v>
      </c>
      <c r="HD38" s="179">
        <f t="shared" si="213"/>
        <v>0</v>
      </c>
      <c r="HE38" s="179">
        <f>'Copia Provisional'!BU37</f>
        <v>0</v>
      </c>
      <c r="HF38" s="170" t="str">
        <f t="shared" si="143"/>
        <v>P</v>
      </c>
      <c r="HG38" s="179">
        <f t="shared" si="214"/>
        <v>0</v>
      </c>
      <c r="HH38" s="262">
        <f>'Copia Provisional'!BV37</f>
        <v>0</v>
      </c>
      <c r="HI38" s="170" t="str">
        <f t="shared" si="144"/>
        <v>P</v>
      </c>
      <c r="HJ38" s="179">
        <f t="shared" si="215"/>
        <v>0</v>
      </c>
      <c r="HK38" s="178">
        <f t="shared" si="216"/>
        <v>0</v>
      </c>
    </row>
    <row r="39" spans="1:219">
      <c r="A39" s="177">
        <f>Participantes!B38</f>
        <v>37</v>
      </c>
      <c r="B39" s="178" t="str">
        <f>IF(Participantes!C38="","",Participantes!C38)</f>
        <v/>
      </c>
      <c r="C39" s="181">
        <f>'Copia Provisional'!C38</f>
        <v>0</v>
      </c>
      <c r="D39" s="170" t="str">
        <f t="shared" si="25"/>
        <v>P</v>
      </c>
      <c r="E39" s="179">
        <f t="shared" si="145"/>
        <v>0</v>
      </c>
      <c r="F39" s="182">
        <f>'Copia Provisional'!D38</f>
        <v>0</v>
      </c>
      <c r="G39" s="170" t="str">
        <f t="shared" si="27"/>
        <v>P</v>
      </c>
      <c r="H39" s="179">
        <f t="shared" si="146"/>
        <v>0</v>
      </c>
      <c r="I39" s="181">
        <f>'Copia Provisional'!E38</f>
        <v>0</v>
      </c>
      <c r="J39" s="170" t="str">
        <f t="shared" si="29"/>
        <v>P</v>
      </c>
      <c r="K39" s="179">
        <f t="shared" si="147"/>
        <v>0</v>
      </c>
      <c r="L39" s="182">
        <f>'Copia Provisional'!F38</f>
        <v>0</v>
      </c>
      <c r="M39" s="170" t="str">
        <f t="shared" si="31"/>
        <v>P</v>
      </c>
      <c r="N39" s="179">
        <f t="shared" si="148"/>
        <v>0</v>
      </c>
      <c r="O39" s="181">
        <f>'Copia Provisional'!G38</f>
        <v>0</v>
      </c>
      <c r="P39" s="170" t="str">
        <f t="shared" si="33"/>
        <v>P</v>
      </c>
      <c r="Q39" s="179">
        <f t="shared" si="149"/>
        <v>0</v>
      </c>
      <c r="R39" s="182">
        <f>'Copia Provisional'!H38</f>
        <v>0</v>
      </c>
      <c r="S39" s="170" t="str">
        <f t="shared" si="35"/>
        <v>P</v>
      </c>
      <c r="T39" s="179">
        <f t="shared" si="150"/>
        <v>0</v>
      </c>
      <c r="U39" s="181">
        <f>'Copia Provisional'!I38</f>
        <v>0</v>
      </c>
      <c r="V39" s="170" t="str">
        <f t="shared" si="37"/>
        <v>P</v>
      </c>
      <c r="W39" s="179">
        <f t="shared" si="151"/>
        <v>0</v>
      </c>
      <c r="X39" s="182">
        <f>'Copia Provisional'!J38</f>
        <v>0</v>
      </c>
      <c r="Y39" s="170" t="str">
        <f t="shared" si="39"/>
        <v>P</v>
      </c>
      <c r="Z39" s="179">
        <f t="shared" si="152"/>
        <v>0</v>
      </c>
      <c r="AA39" s="181">
        <f>'Copia Provisional'!K38</f>
        <v>0</v>
      </c>
      <c r="AB39" s="170" t="str">
        <f t="shared" si="41"/>
        <v>P</v>
      </c>
      <c r="AC39" s="179">
        <f t="shared" si="153"/>
        <v>0</v>
      </c>
      <c r="AD39" s="182">
        <f>'Copia Provisional'!L38</f>
        <v>0</v>
      </c>
      <c r="AE39" s="170" t="str">
        <f t="shared" si="43"/>
        <v>P</v>
      </c>
      <c r="AF39" s="179">
        <f t="shared" si="154"/>
        <v>0</v>
      </c>
      <c r="AG39" s="181">
        <f>'Copia Provisional'!M38</f>
        <v>0</v>
      </c>
      <c r="AH39" s="170" t="str">
        <f t="shared" si="45"/>
        <v>P</v>
      </c>
      <c r="AI39" s="179">
        <f t="shared" si="155"/>
        <v>0</v>
      </c>
      <c r="AJ39" s="182">
        <f>'Copia Provisional'!N38</f>
        <v>0</v>
      </c>
      <c r="AK39" s="170" t="str">
        <f t="shared" si="47"/>
        <v>P</v>
      </c>
      <c r="AL39" s="179">
        <f t="shared" si="156"/>
        <v>0</v>
      </c>
      <c r="AM39" s="181">
        <f>'Copia Provisional'!O38</f>
        <v>0</v>
      </c>
      <c r="AN39" s="170" t="str">
        <f t="shared" si="49"/>
        <v>P</v>
      </c>
      <c r="AO39" s="179">
        <f t="shared" si="157"/>
        <v>0</v>
      </c>
      <c r="AP39" s="182">
        <f>'Copia Provisional'!P38</f>
        <v>0</v>
      </c>
      <c r="AQ39" s="170" t="str">
        <f t="shared" si="51"/>
        <v>P</v>
      </c>
      <c r="AR39" s="179">
        <f t="shared" si="158"/>
        <v>0</v>
      </c>
      <c r="AS39" s="181">
        <f>'Copia Provisional'!Q38</f>
        <v>0</v>
      </c>
      <c r="AT39" s="170" t="str">
        <f t="shared" si="53"/>
        <v>P</v>
      </c>
      <c r="AU39" s="179">
        <f t="shared" si="159"/>
        <v>0</v>
      </c>
      <c r="AV39" s="182">
        <f>'Copia Provisional'!R38</f>
        <v>0</v>
      </c>
      <c r="AW39" s="170" t="str">
        <f t="shared" si="55"/>
        <v>P</v>
      </c>
      <c r="AX39" s="179">
        <f t="shared" si="160"/>
        <v>0</v>
      </c>
      <c r="AY39" s="181">
        <f>'Copia Provisional'!S38</f>
        <v>0</v>
      </c>
      <c r="AZ39" s="170" t="str">
        <f t="shared" si="57"/>
        <v>P</v>
      </c>
      <c r="BA39" s="179">
        <f t="shared" si="161"/>
        <v>0</v>
      </c>
      <c r="BB39" s="182">
        <f>'Copia Provisional'!T38</f>
        <v>0</v>
      </c>
      <c r="BC39" s="170" t="str">
        <f t="shared" si="59"/>
        <v>P</v>
      </c>
      <c r="BD39" s="179">
        <f t="shared" si="162"/>
        <v>0</v>
      </c>
      <c r="BE39" s="181">
        <f>'Copia Provisional'!U38</f>
        <v>0</v>
      </c>
      <c r="BF39" s="170" t="str">
        <f t="shared" si="61"/>
        <v>P</v>
      </c>
      <c r="BG39" s="179">
        <f t="shared" si="163"/>
        <v>0</v>
      </c>
      <c r="BH39" s="182">
        <f>'Copia Provisional'!V38</f>
        <v>0</v>
      </c>
      <c r="BI39" s="170" t="str">
        <f t="shared" si="63"/>
        <v>P</v>
      </c>
      <c r="BJ39" s="179">
        <f t="shared" si="164"/>
        <v>0</v>
      </c>
      <c r="BK39" s="181">
        <f>'Copia Provisional'!W38</f>
        <v>0</v>
      </c>
      <c r="BL39" s="170" t="str">
        <f t="shared" si="65"/>
        <v>P</v>
      </c>
      <c r="BM39" s="179">
        <f t="shared" si="165"/>
        <v>0</v>
      </c>
      <c r="BN39" s="182">
        <f>'Copia Provisional'!X38</f>
        <v>0</v>
      </c>
      <c r="BO39" s="170" t="str">
        <f t="shared" si="67"/>
        <v>P</v>
      </c>
      <c r="BP39" s="179">
        <f t="shared" si="166"/>
        <v>0</v>
      </c>
      <c r="BQ39" s="181">
        <f>'Copia Provisional'!Y38</f>
        <v>0</v>
      </c>
      <c r="BR39" s="170" t="str">
        <f t="shared" si="69"/>
        <v>P</v>
      </c>
      <c r="BS39" s="179">
        <f t="shared" si="167"/>
        <v>0</v>
      </c>
      <c r="BT39" s="182">
        <f>'Copia Provisional'!Z38</f>
        <v>0</v>
      </c>
      <c r="BU39" s="170" t="str">
        <f t="shared" si="71"/>
        <v>P</v>
      </c>
      <c r="BV39" s="179">
        <f t="shared" si="168"/>
        <v>0</v>
      </c>
      <c r="BW39" s="181">
        <f>'Copia Provisional'!AA38</f>
        <v>0</v>
      </c>
      <c r="BX39" s="170" t="str">
        <f t="shared" si="73"/>
        <v>P</v>
      </c>
      <c r="BY39" s="179">
        <f t="shared" si="169"/>
        <v>0</v>
      </c>
      <c r="BZ39" s="182">
        <f>'Copia Provisional'!AB38</f>
        <v>0</v>
      </c>
      <c r="CA39" s="170" t="str">
        <f t="shared" si="75"/>
        <v>P</v>
      </c>
      <c r="CB39" s="179">
        <f t="shared" si="170"/>
        <v>0</v>
      </c>
      <c r="CC39" s="181">
        <f>'Copia Provisional'!AC38</f>
        <v>0</v>
      </c>
      <c r="CD39" s="170" t="str">
        <f t="shared" si="77"/>
        <v>P</v>
      </c>
      <c r="CE39" s="179">
        <f t="shared" si="171"/>
        <v>0</v>
      </c>
      <c r="CF39" s="182">
        <f>'Copia Provisional'!AD38</f>
        <v>0</v>
      </c>
      <c r="CG39" s="170" t="str">
        <f t="shared" si="79"/>
        <v>P</v>
      </c>
      <c r="CH39" s="179">
        <f t="shared" si="172"/>
        <v>0</v>
      </c>
      <c r="CI39" s="181">
        <f>'Copia Provisional'!AE38</f>
        <v>0</v>
      </c>
      <c r="CJ39" s="170" t="str">
        <f t="shared" si="81"/>
        <v>P</v>
      </c>
      <c r="CK39" s="179">
        <f t="shared" si="173"/>
        <v>0</v>
      </c>
      <c r="CL39" s="182">
        <f>'Copia Provisional'!AF38</f>
        <v>0</v>
      </c>
      <c r="CM39" s="170" t="str">
        <f t="shared" si="83"/>
        <v>P</v>
      </c>
      <c r="CN39" s="179">
        <f t="shared" si="174"/>
        <v>0</v>
      </c>
      <c r="CO39" s="181">
        <f>'Copia Provisional'!AG38</f>
        <v>0</v>
      </c>
      <c r="CP39" s="170" t="str">
        <f t="shared" si="85"/>
        <v>P</v>
      </c>
      <c r="CQ39" s="179">
        <f t="shared" si="175"/>
        <v>0</v>
      </c>
      <c r="CR39" s="182">
        <f>'Copia Provisional'!AH38</f>
        <v>0</v>
      </c>
      <c r="CS39" s="170" t="str">
        <f t="shared" si="87"/>
        <v>P</v>
      </c>
      <c r="CT39" s="179">
        <f t="shared" si="176"/>
        <v>0</v>
      </c>
      <c r="CU39" s="181">
        <f>'Copia Provisional'!AI38</f>
        <v>0</v>
      </c>
      <c r="CV39" s="170" t="str">
        <f t="shared" si="89"/>
        <v>P</v>
      </c>
      <c r="CW39" s="179">
        <f t="shared" si="177"/>
        <v>0</v>
      </c>
      <c r="CX39" s="182">
        <f>'Copia Provisional'!AJ38</f>
        <v>0</v>
      </c>
      <c r="CY39" s="170" t="str">
        <f t="shared" si="91"/>
        <v>P</v>
      </c>
      <c r="CZ39" s="179">
        <f t="shared" si="178"/>
        <v>0</v>
      </c>
      <c r="DA39" s="181">
        <f>'Copia Provisional'!AK38</f>
        <v>0</v>
      </c>
      <c r="DB39" s="170" t="str">
        <f t="shared" si="93"/>
        <v>P</v>
      </c>
      <c r="DC39" s="179">
        <f t="shared" si="179"/>
        <v>0</v>
      </c>
      <c r="DD39" s="182">
        <f>'Copia Provisional'!AL38</f>
        <v>0</v>
      </c>
      <c r="DE39" s="170" t="str">
        <f t="shared" si="95"/>
        <v>P</v>
      </c>
      <c r="DF39" s="179">
        <f t="shared" si="180"/>
        <v>0</v>
      </c>
      <c r="DG39" s="181">
        <f>'Copia Provisional'!AM38</f>
        <v>0</v>
      </c>
      <c r="DH39" s="170" t="str">
        <f t="shared" si="97"/>
        <v>P</v>
      </c>
      <c r="DI39" s="179">
        <f t="shared" si="181"/>
        <v>0</v>
      </c>
      <c r="DJ39" s="182">
        <f>'Copia Provisional'!AN38</f>
        <v>0</v>
      </c>
      <c r="DK39" s="170" t="str">
        <f t="shared" si="99"/>
        <v>P</v>
      </c>
      <c r="DL39" s="179">
        <f t="shared" si="182"/>
        <v>0</v>
      </c>
      <c r="DM39" s="181">
        <f>'Copia Provisional'!AO38</f>
        <v>0</v>
      </c>
      <c r="DN39" s="170" t="str">
        <f t="shared" si="101"/>
        <v>P</v>
      </c>
      <c r="DO39" s="179">
        <f t="shared" si="183"/>
        <v>0</v>
      </c>
      <c r="DP39" s="182">
        <f>'Copia Provisional'!AP38</f>
        <v>0</v>
      </c>
      <c r="DQ39" s="170" t="str">
        <f t="shared" si="103"/>
        <v>P</v>
      </c>
      <c r="DR39" s="179">
        <f t="shared" si="184"/>
        <v>0</v>
      </c>
      <c r="DS39" s="181">
        <f>'Copia Provisional'!AQ38</f>
        <v>0</v>
      </c>
      <c r="DT39" s="170" t="str">
        <f t="shared" si="105"/>
        <v>P</v>
      </c>
      <c r="DU39" s="179">
        <f t="shared" si="185"/>
        <v>0</v>
      </c>
      <c r="DV39" s="182">
        <f>'Copia Provisional'!AR38</f>
        <v>0</v>
      </c>
      <c r="DW39" s="170" t="str">
        <f t="shared" si="107"/>
        <v>P</v>
      </c>
      <c r="DX39" s="179">
        <f t="shared" si="186"/>
        <v>0</v>
      </c>
      <c r="DY39" s="181">
        <f>'Copia Provisional'!AS38</f>
        <v>0</v>
      </c>
      <c r="DZ39" s="170" t="str">
        <f t="shared" si="109"/>
        <v>P</v>
      </c>
      <c r="EA39" s="179">
        <f t="shared" si="187"/>
        <v>0</v>
      </c>
      <c r="EB39" s="182">
        <f>'Copia Provisional'!AT38</f>
        <v>0</v>
      </c>
      <c r="EC39" s="170" t="str">
        <f t="shared" si="111"/>
        <v>P</v>
      </c>
      <c r="ED39" s="179">
        <f t="shared" si="188"/>
        <v>0</v>
      </c>
      <c r="EE39" s="181">
        <f>'Copia Provisional'!AU38</f>
        <v>0</v>
      </c>
      <c r="EF39" s="170" t="str">
        <f t="shared" si="113"/>
        <v>P</v>
      </c>
      <c r="EG39" s="179">
        <f t="shared" si="189"/>
        <v>0</v>
      </c>
      <c r="EH39" s="182">
        <f>'Copia Provisional'!AV38</f>
        <v>0</v>
      </c>
      <c r="EI39" s="170" t="str">
        <f t="shared" si="115"/>
        <v>P</v>
      </c>
      <c r="EJ39" s="180">
        <f t="shared" si="190"/>
        <v>0</v>
      </c>
      <c r="EK39" s="181">
        <f>'Copia Provisional'!AW38</f>
        <v>0</v>
      </c>
      <c r="EL39" s="170" t="str">
        <f t="shared" si="117"/>
        <v>P</v>
      </c>
      <c r="EM39" s="179">
        <f t="shared" si="191"/>
        <v>0</v>
      </c>
      <c r="EN39" s="182">
        <f>'Copia Provisional'!AX38</f>
        <v>0</v>
      </c>
      <c r="EO39" s="170" t="str">
        <f t="shared" si="119"/>
        <v>P</v>
      </c>
      <c r="EP39" s="179">
        <f t="shared" si="192"/>
        <v>0</v>
      </c>
      <c r="EQ39" s="258">
        <f>'Copia Provisional'!AY38</f>
        <v>0</v>
      </c>
      <c r="ER39" s="170" t="str">
        <f t="shared" si="120"/>
        <v>P</v>
      </c>
      <c r="ES39" s="179">
        <f t="shared" si="193"/>
        <v>0</v>
      </c>
      <c r="ET39" s="179">
        <f>'Copia Provisional'!AZ38</f>
        <v>0</v>
      </c>
      <c r="EU39" s="170" t="str">
        <f t="shared" si="121"/>
        <v>P</v>
      </c>
      <c r="EV39" s="179">
        <f t="shared" si="194"/>
        <v>0</v>
      </c>
      <c r="EW39" s="262">
        <f>'Copia Provisional'!BA38</f>
        <v>0</v>
      </c>
      <c r="EX39" s="170" t="str">
        <f t="shared" si="122"/>
        <v>P</v>
      </c>
      <c r="EY39" s="179">
        <f t="shared" si="195"/>
        <v>0</v>
      </c>
      <c r="EZ39" s="179">
        <f>'Copia Provisional'!BB38</f>
        <v>0</v>
      </c>
      <c r="FA39" s="170" t="str">
        <f t="shared" si="123"/>
        <v>P</v>
      </c>
      <c r="FB39" s="179">
        <f t="shared" si="196"/>
        <v>0</v>
      </c>
      <c r="FC39" s="262">
        <f>'Copia Provisional'!BC38</f>
        <v>0</v>
      </c>
      <c r="FD39" s="170" t="str">
        <f t="shared" si="124"/>
        <v>P</v>
      </c>
      <c r="FE39" s="179">
        <f t="shared" si="197"/>
        <v>0</v>
      </c>
      <c r="FF39" s="182">
        <f>'Copia Provisional'!BD38</f>
        <v>0</v>
      </c>
      <c r="FG39" s="170" t="str">
        <f t="shared" si="125"/>
        <v>P</v>
      </c>
      <c r="FH39" s="182">
        <f t="shared" si="217"/>
        <v>0</v>
      </c>
      <c r="FI39" s="258">
        <f>'Copia Provisional'!BE38</f>
        <v>0</v>
      </c>
      <c r="FJ39" s="170" t="str">
        <f t="shared" si="127"/>
        <v>P</v>
      </c>
      <c r="FK39" s="179">
        <f t="shared" si="198"/>
        <v>0</v>
      </c>
      <c r="FL39" s="179">
        <f>'Copia Provisional'!BF38</f>
        <v>0</v>
      </c>
      <c r="FM39" s="170" t="str">
        <f t="shared" si="128"/>
        <v>P</v>
      </c>
      <c r="FN39" s="179">
        <f t="shared" si="199"/>
        <v>0</v>
      </c>
      <c r="FO39" s="262">
        <f>'Copia Provisional'!BG38</f>
        <v>0</v>
      </c>
      <c r="FP39" s="170" t="str">
        <f t="shared" si="129"/>
        <v>P</v>
      </c>
      <c r="FQ39" s="179">
        <f t="shared" si="200"/>
        <v>0</v>
      </c>
      <c r="FR39" s="179">
        <f>'Copia Provisional'!BH38</f>
        <v>0</v>
      </c>
      <c r="FS39" s="170" t="str">
        <f t="shared" si="130"/>
        <v>P</v>
      </c>
      <c r="FT39" s="179">
        <f t="shared" si="201"/>
        <v>0</v>
      </c>
      <c r="FU39" s="262">
        <f>'Copia Provisional'!BI38</f>
        <v>0</v>
      </c>
      <c r="FV39" s="170" t="str">
        <f t="shared" si="131"/>
        <v>P</v>
      </c>
      <c r="FW39" s="179">
        <f t="shared" si="202"/>
        <v>0</v>
      </c>
      <c r="FX39" s="182">
        <f>'Copia Provisional'!BJ38</f>
        <v>0</v>
      </c>
      <c r="FY39" s="170" t="str">
        <f t="shared" si="132"/>
        <v>P</v>
      </c>
      <c r="FZ39" s="179">
        <f t="shared" si="203"/>
        <v>0</v>
      </c>
      <c r="GA39" s="258">
        <f>'Copia Provisional'!BK38</f>
        <v>0</v>
      </c>
      <c r="GB39" s="170" t="str">
        <f t="shared" si="133"/>
        <v>P</v>
      </c>
      <c r="GC39" s="179">
        <f t="shared" si="204"/>
        <v>0</v>
      </c>
      <c r="GD39" s="179">
        <f>'Copia Provisional'!BL38</f>
        <v>0</v>
      </c>
      <c r="GE39" s="170" t="str">
        <f t="shared" si="134"/>
        <v>P</v>
      </c>
      <c r="GF39" s="179">
        <f t="shared" si="205"/>
        <v>0</v>
      </c>
      <c r="GG39" s="262">
        <f>'Copia Provisional'!BM38</f>
        <v>0</v>
      </c>
      <c r="GH39" s="170" t="str">
        <f t="shared" si="135"/>
        <v>P</v>
      </c>
      <c r="GI39" s="179">
        <f t="shared" si="206"/>
        <v>0</v>
      </c>
      <c r="GJ39" s="179">
        <f>'Copia Provisional'!BN38</f>
        <v>0</v>
      </c>
      <c r="GK39" s="170" t="str">
        <f t="shared" si="136"/>
        <v>P</v>
      </c>
      <c r="GL39" s="179">
        <f t="shared" si="207"/>
        <v>0</v>
      </c>
      <c r="GM39" s="262">
        <f>'Copia Provisional'!BO38</f>
        <v>0</v>
      </c>
      <c r="GN39" s="170" t="str">
        <f t="shared" si="137"/>
        <v>P</v>
      </c>
      <c r="GO39" s="179">
        <f t="shared" si="208"/>
        <v>0</v>
      </c>
      <c r="GP39" s="182">
        <f>'Copia Provisional'!BP38</f>
        <v>0</v>
      </c>
      <c r="GQ39" s="170" t="str">
        <f t="shared" si="138"/>
        <v>P</v>
      </c>
      <c r="GR39" s="179">
        <f t="shared" si="209"/>
        <v>0</v>
      </c>
      <c r="GS39" s="182">
        <f>'Copia Provisional'!BQ38</f>
        <v>0</v>
      </c>
      <c r="GT39" s="170" t="str">
        <f t="shared" si="139"/>
        <v>P</v>
      </c>
      <c r="GU39" s="179">
        <f t="shared" si="210"/>
        <v>0</v>
      </c>
      <c r="GV39" s="258">
        <f>'Copia Provisional'!BR38</f>
        <v>0</v>
      </c>
      <c r="GW39" s="170" t="str">
        <f t="shared" si="140"/>
        <v>P</v>
      </c>
      <c r="GX39" s="179">
        <f t="shared" si="211"/>
        <v>0</v>
      </c>
      <c r="GY39" s="179">
        <f>'Copia Provisional'!BS38</f>
        <v>0</v>
      </c>
      <c r="GZ39" s="170" t="str">
        <f t="shared" si="141"/>
        <v>P</v>
      </c>
      <c r="HA39" s="179">
        <f t="shared" si="212"/>
        <v>0</v>
      </c>
      <c r="HB39" s="262">
        <f>'Copia Provisional'!BT38</f>
        <v>0</v>
      </c>
      <c r="HC39" s="170" t="str">
        <f t="shared" si="142"/>
        <v>P</v>
      </c>
      <c r="HD39" s="179">
        <f t="shared" si="213"/>
        <v>0</v>
      </c>
      <c r="HE39" s="179">
        <f>'Copia Provisional'!BU38</f>
        <v>0</v>
      </c>
      <c r="HF39" s="170" t="str">
        <f t="shared" si="143"/>
        <v>P</v>
      </c>
      <c r="HG39" s="179">
        <f t="shared" si="214"/>
        <v>0</v>
      </c>
      <c r="HH39" s="262">
        <f>'Copia Provisional'!BV38</f>
        <v>0</v>
      </c>
      <c r="HI39" s="170" t="str">
        <f t="shared" si="144"/>
        <v>P</v>
      </c>
      <c r="HJ39" s="179">
        <f t="shared" si="215"/>
        <v>0</v>
      </c>
      <c r="HK39" s="178">
        <f t="shared" si="216"/>
        <v>0</v>
      </c>
    </row>
    <row r="40" spans="1:219">
      <c r="A40" s="177">
        <f>Participantes!B39</f>
        <v>38</v>
      </c>
      <c r="B40" s="178" t="str">
        <f>IF(Participantes!C39="","",Participantes!C39)</f>
        <v/>
      </c>
      <c r="C40" s="181">
        <f>'Copia Provisional'!C39</f>
        <v>0</v>
      </c>
      <c r="D40" s="170" t="str">
        <f t="shared" si="25"/>
        <v>P</v>
      </c>
      <c r="E40" s="179">
        <f t="shared" si="145"/>
        <v>0</v>
      </c>
      <c r="F40" s="182">
        <f>'Copia Provisional'!D39</f>
        <v>0</v>
      </c>
      <c r="G40" s="170" t="str">
        <f t="shared" si="27"/>
        <v>P</v>
      </c>
      <c r="H40" s="179">
        <f t="shared" si="146"/>
        <v>0</v>
      </c>
      <c r="I40" s="181">
        <f>'Copia Provisional'!E39</f>
        <v>0</v>
      </c>
      <c r="J40" s="170" t="str">
        <f t="shared" si="29"/>
        <v>P</v>
      </c>
      <c r="K40" s="179">
        <f t="shared" si="147"/>
        <v>0</v>
      </c>
      <c r="L40" s="182">
        <f>'Copia Provisional'!F39</f>
        <v>0</v>
      </c>
      <c r="M40" s="170" t="str">
        <f t="shared" si="31"/>
        <v>P</v>
      </c>
      <c r="N40" s="179">
        <f t="shared" si="148"/>
        <v>0</v>
      </c>
      <c r="O40" s="181">
        <f>'Copia Provisional'!G39</f>
        <v>0</v>
      </c>
      <c r="P40" s="170" t="str">
        <f t="shared" si="33"/>
        <v>P</v>
      </c>
      <c r="Q40" s="179">
        <f t="shared" si="149"/>
        <v>0</v>
      </c>
      <c r="R40" s="182">
        <f>'Copia Provisional'!H39</f>
        <v>0</v>
      </c>
      <c r="S40" s="170" t="str">
        <f t="shared" si="35"/>
        <v>P</v>
      </c>
      <c r="T40" s="179">
        <f t="shared" si="150"/>
        <v>0</v>
      </c>
      <c r="U40" s="181">
        <f>'Copia Provisional'!I39</f>
        <v>0</v>
      </c>
      <c r="V40" s="170" t="str">
        <f t="shared" si="37"/>
        <v>P</v>
      </c>
      <c r="W40" s="179">
        <f t="shared" si="151"/>
        <v>0</v>
      </c>
      <c r="X40" s="182">
        <f>'Copia Provisional'!J39</f>
        <v>0</v>
      </c>
      <c r="Y40" s="170" t="str">
        <f t="shared" si="39"/>
        <v>P</v>
      </c>
      <c r="Z40" s="179">
        <f t="shared" si="152"/>
        <v>0</v>
      </c>
      <c r="AA40" s="181">
        <f>'Copia Provisional'!K39</f>
        <v>0</v>
      </c>
      <c r="AB40" s="170" t="str">
        <f t="shared" si="41"/>
        <v>P</v>
      </c>
      <c r="AC40" s="179">
        <f t="shared" si="153"/>
        <v>0</v>
      </c>
      <c r="AD40" s="182">
        <f>'Copia Provisional'!L39</f>
        <v>0</v>
      </c>
      <c r="AE40" s="170" t="str">
        <f t="shared" si="43"/>
        <v>P</v>
      </c>
      <c r="AF40" s="179">
        <f t="shared" si="154"/>
        <v>0</v>
      </c>
      <c r="AG40" s="181">
        <f>'Copia Provisional'!M39</f>
        <v>0</v>
      </c>
      <c r="AH40" s="170" t="str">
        <f t="shared" si="45"/>
        <v>P</v>
      </c>
      <c r="AI40" s="179">
        <f t="shared" si="155"/>
        <v>0</v>
      </c>
      <c r="AJ40" s="182">
        <f>'Copia Provisional'!N39</f>
        <v>0</v>
      </c>
      <c r="AK40" s="170" t="str">
        <f t="shared" si="47"/>
        <v>P</v>
      </c>
      <c r="AL40" s="179">
        <f t="shared" si="156"/>
        <v>0</v>
      </c>
      <c r="AM40" s="181">
        <f>'Copia Provisional'!O39</f>
        <v>0</v>
      </c>
      <c r="AN40" s="170" t="str">
        <f t="shared" si="49"/>
        <v>P</v>
      </c>
      <c r="AO40" s="179">
        <f t="shared" si="157"/>
        <v>0</v>
      </c>
      <c r="AP40" s="182">
        <f>'Copia Provisional'!P39</f>
        <v>0</v>
      </c>
      <c r="AQ40" s="170" t="str">
        <f t="shared" si="51"/>
        <v>P</v>
      </c>
      <c r="AR40" s="179">
        <f t="shared" si="158"/>
        <v>0</v>
      </c>
      <c r="AS40" s="181">
        <f>'Copia Provisional'!Q39</f>
        <v>0</v>
      </c>
      <c r="AT40" s="170" t="str">
        <f t="shared" si="53"/>
        <v>P</v>
      </c>
      <c r="AU40" s="179">
        <f t="shared" si="159"/>
        <v>0</v>
      </c>
      <c r="AV40" s="182">
        <f>'Copia Provisional'!R39</f>
        <v>0</v>
      </c>
      <c r="AW40" s="170" t="str">
        <f t="shared" si="55"/>
        <v>P</v>
      </c>
      <c r="AX40" s="179">
        <f t="shared" si="160"/>
        <v>0</v>
      </c>
      <c r="AY40" s="181">
        <f>'Copia Provisional'!S39</f>
        <v>0</v>
      </c>
      <c r="AZ40" s="170" t="str">
        <f t="shared" si="57"/>
        <v>P</v>
      </c>
      <c r="BA40" s="179">
        <f t="shared" si="161"/>
        <v>0</v>
      </c>
      <c r="BB40" s="182">
        <f>'Copia Provisional'!T39</f>
        <v>0</v>
      </c>
      <c r="BC40" s="170" t="str">
        <f t="shared" si="59"/>
        <v>P</v>
      </c>
      <c r="BD40" s="179">
        <f t="shared" si="162"/>
        <v>0</v>
      </c>
      <c r="BE40" s="181">
        <f>'Copia Provisional'!U39</f>
        <v>0</v>
      </c>
      <c r="BF40" s="170" t="str">
        <f t="shared" si="61"/>
        <v>P</v>
      </c>
      <c r="BG40" s="179">
        <f t="shared" si="163"/>
        <v>0</v>
      </c>
      <c r="BH40" s="182">
        <f>'Copia Provisional'!V39</f>
        <v>0</v>
      </c>
      <c r="BI40" s="170" t="str">
        <f t="shared" si="63"/>
        <v>P</v>
      </c>
      <c r="BJ40" s="179">
        <f t="shared" si="164"/>
        <v>0</v>
      </c>
      <c r="BK40" s="181">
        <f>'Copia Provisional'!W39</f>
        <v>0</v>
      </c>
      <c r="BL40" s="170" t="str">
        <f t="shared" si="65"/>
        <v>P</v>
      </c>
      <c r="BM40" s="179">
        <f t="shared" si="165"/>
        <v>0</v>
      </c>
      <c r="BN40" s="182">
        <f>'Copia Provisional'!X39</f>
        <v>0</v>
      </c>
      <c r="BO40" s="170" t="str">
        <f t="shared" si="67"/>
        <v>P</v>
      </c>
      <c r="BP40" s="179">
        <f t="shared" si="166"/>
        <v>0</v>
      </c>
      <c r="BQ40" s="181">
        <f>'Copia Provisional'!Y39</f>
        <v>0</v>
      </c>
      <c r="BR40" s="170" t="str">
        <f t="shared" si="69"/>
        <v>P</v>
      </c>
      <c r="BS40" s="179">
        <f t="shared" si="167"/>
        <v>0</v>
      </c>
      <c r="BT40" s="182">
        <f>'Copia Provisional'!Z39</f>
        <v>0</v>
      </c>
      <c r="BU40" s="170" t="str">
        <f t="shared" si="71"/>
        <v>P</v>
      </c>
      <c r="BV40" s="179">
        <f t="shared" si="168"/>
        <v>0</v>
      </c>
      <c r="BW40" s="181">
        <f>'Copia Provisional'!AA39</f>
        <v>0</v>
      </c>
      <c r="BX40" s="170" t="str">
        <f t="shared" si="73"/>
        <v>P</v>
      </c>
      <c r="BY40" s="179">
        <f t="shared" si="169"/>
        <v>0</v>
      </c>
      <c r="BZ40" s="182">
        <f>'Copia Provisional'!AB39</f>
        <v>0</v>
      </c>
      <c r="CA40" s="170" t="str">
        <f t="shared" si="75"/>
        <v>P</v>
      </c>
      <c r="CB40" s="179">
        <f t="shared" si="170"/>
        <v>0</v>
      </c>
      <c r="CC40" s="181">
        <f>'Copia Provisional'!AC39</f>
        <v>0</v>
      </c>
      <c r="CD40" s="170" t="str">
        <f t="shared" si="77"/>
        <v>P</v>
      </c>
      <c r="CE40" s="179">
        <f t="shared" si="171"/>
        <v>0</v>
      </c>
      <c r="CF40" s="182">
        <f>'Copia Provisional'!AD39</f>
        <v>0</v>
      </c>
      <c r="CG40" s="170" t="str">
        <f t="shared" si="79"/>
        <v>P</v>
      </c>
      <c r="CH40" s="179">
        <f t="shared" si="172"/>
        <v>0</v>
      </c>
      <c r="CI40" s="181">
        <f>'Copia Provisional'!AE39</f>
        <v>0</v>
      </c>
      <c r="CJ40" s="170" t="str">
        <f t="shared" si="81"/>
        <v>P</v>
      </c>
      <c r="CK40" s="179">
        <f t="shared" si="173"/>
        <v>0</v>
      </c>
      <c r="CL40" s="182">
        <f>'Copia Provisional'!AF39</f>
        <v>0</v>
      </c>
      <c r="CM40" s="170" t="str">
        <f t="shared" si="83"/>
        <v>P</v>
      </c>
      <c r="CN40" s="179">
        <f t="shared" si="174"/>
        <v>0</v>
      </c>
      <c r="CO40" s="181">
        <f>'Copia Provisional'!AG39</f>
        <v>0</v>
      </c>
      <c r="CP40" s="170" t="str">
        <f t="shared" si="85"/>
        <v>P</v>
      </c>
      <c r="CQ40" s="179">
        <f t="shared" si="175"/>
        <v>0</v>
      </c>
      <c r="CR40" s="182">
        <f>'Copia Provisional'!AH39</f>
        <v>0</v>
      </c>
      <c r="CS40" s="170" t="str">
        <f t="shared" si="87"/>
        <v>P</v>
      </c>
      <c r="CT40" s="179">
        <f t="shared" si="176"/>
        <v>0</v>
      </c>
      <c r="CU40" s="181">
        <f>'Copia Provisional'!AI39</f>
        <v>0</v>
      </c>
      <c r="CV40" s="170" t="str">
        <f t="shared" si="89"/>
        <v>P</v>
      </c>
      <c r="CW40" s="179">
        <f t="shared" si="177"/>
        <v>0</v>
      </c>
      <c r="CX40" s="182">
        <f>'Copia Provisional'!AJ39</f>
        <v>0</v>
      </c>
      <c r="CY40" s="170" t="str">
        <f t="shared" si="91"/>
        <v>P</v>
      </c>
      <c r="CZ40" s="179">
        <f t="shared" si="178"/>
        <v>0</v>
      </c>
      <c r="DA40" s="181">
        <f>'Copia Provisional'!AK39</f>
        <v>0</v>
      </c>
      <c r="DB40" s="170" t="str">
        <f t="shared" si="93"/>
        <v>P</v>
      </c>
      <c r="DC40" s="179">
        <f t="shared" si="179"/>
        <v>0</v>
      </c>
      <c r="DD40" s="182">
        <f>'Copia Provisional'!AL39</f>
        <v>0</v>
      </c>
      <c r="DE40" s="170" t="str">
        <f t="shared" si="95"/>
        <v>P</v>
      </c>
      <c r="DF40" s="179">
        <f t="shared" si="180"/>
        <v>0</v>
      </c>
      <c r="DG40" s="181">
        <f>'Copia Provisional'!AM39</f>
        <v>0</v>
      </c>
      <c r="DH40" s="170" t="str">
        <f t="shared" si="97"/>
        <v>P</v>
      </c>
      <c r="DI40" s="179">
        <f t="shared" si="181"/>
        <v>0</v>
      </c>
      <c r="DJ40" s="182">
        <f>'Copia Provisional'!AN39</f>
        <v>0</v>
      </c>
      <c r="DK40" s="170" t="str">
        <f t="shared" si="99"/>
        <v>P</v>
      </c>
      <c r="DL40" s="179">
        <f t="shared" si="182"/>
        <v>0</v>
      </c>
      <c r="DM40" s="181">
        <f>'Copia Provisional'!AO39</f>
        <v>0</v>
      </c>
      <c r="DN40" s="170" t="str">
        <f t="shared" si="101"/>
        <v>P</v>
      </c>
      <c r="DO40" s="179">
        <f t="shared" si="183"/>
        <v>0</v>
      </c>
      <c r="DP40" s="182">
        <f>'Copia Provisional'!AP39</f>
        <v>0</v>
      </c>
      <c r="DQ40" s="170" t="str">
        <f t="shared" si="103"/>
        <v>P</v>
      </c>
      <c r="DR40" s="179">
        <f t="shared" si="184"/>
        <v>0</v>
      </c>
      <c r="DS40" s="181">
        <f>'Copia Provisional'!AQ39</f>
        <v>0</v>
      </c>
      <c r="DT40" s="170" t="str">
        <f t="shared" si="105"/>
        <v>P</v>
      </c>
      <c r="DU40" s="179">
        <f t="shared" si="185"/>
        <v>0</v>
      </c>
      <c r="DV40" s="182">
        <f>'Copia Provisional'!AR39</f>
        <v>0</v>
      </c>
      <c r="DW40" s="170" t="str">
        <f t="shared" si="107"/>
        <v>P</v>
      </c>
      <c r="DX40" s="179">
        <f t="shared" si="186"/>
        <v>0</v>
      </c>
      <c r="DY40" s="181">
        <f>'Copia Provisional'!AS39</f>
        <v>0</v>
      </c>
      <c r="DZ40" s="170" t="str">
        <f t="shared" si="109"/>
        <v>P</v>
      </c>
      <c r="EA40" s="179">
        <f t="shared" si="187"/>
        <v>0</v>
      </c>
      <c r="EB40" s="182">
        <f>'Copia Provisional'!AT39</f>
        <v>0</v>
      </c>
      <c r="EC40" s="170" t="str">
        <f t="shared" si="111"/>
        <v>P</v>
      </c>
      <c r="ED40" s="179">
        <f t="shared" si="188"/>
        <v>0</v>
      </c>
      <c r="EE40" s="181">
        <f>'Copia Provisional'!AU39</f>
        <v>0</v>
      </c>
      <c r="EF40" s="170" t="str">
        <f t="shared" si="113"/>
        <v>P</v>
      </c>
      <c r="EG40" s="179">
        <f t="shared" si="189"/>
        <v>0</v>
      </c>
      <c r="EH40" s="182">
        <f>'Copia Provisional'!AV39</f>
        <v>0</v>
      </c>
      <c r="EI40" s="170" t="str">
        <f t="shared" si="115"/>
        <v>P</v>
      </c>
      <c r="EJ40" s="180">
        <f t="shared" si="190"/>
        <v>0</v>
      </c>
      <c r="EK40" s="181">
        <f>'Copia Provisional'!AW39</f>
        <v>0</v>
      </c>
      <c r="EL40" s="170" t="str">
        <f t="shared" si="117"/>
        <v>P</v>
      </c>
      <c r="EM40" s="179">
        <f t="shared" si="191"/>
        <v>0</v>
      </c>
      <c r="EN40" s="182">
        <f>'Copia Provisional'!AX39</f>
        <v>0</v>
      </c>
      <c r="EO40" s="170" t="str">
        <f t="shared" si="119"/>
        <v>P</v>
      </c>
      <c r="EP40" s="179">
        <f t="shared" si="192"/>
        <v>0</v>
      </c>
      <c r="EQ40" s="258">
        <f>'Copia Provisional'!AY39</f>
        <v>0</v>
      </c>
      <c r="ER40" s="170" t="str">
        <f t="shared" si="120"/>
        <v>P</v>
      </c>
      <c r="ES40" s="179">
        <f t="shared" si="193"/>
        <v>0</v>
      </c>
      <c r="ET40" s="179">
        <f>'Copia Provisional'!AZ39</f>
        <v>0</v>
      </c>
      <c r="EU40" s="170" t="str">
        <f t="shared" si="121"/>
        <v>P</v>
      </c>
      <c r="EV40" s="179">
        <f t="shared" si="194"/>
        <v>0</v>
      </c>
      <c r="EW40" s="262">
        <f>'Copia Provisional'!BA39</f>
        <v>0</v>
      </c>
      <c r="EX40" s="170" t="str">
        <f t="shared" si="122"/>
        <v>P</v>
      </c>
      <c r="EY40" s="179">
        <f t="shared" si="195"/>
        <v>0</v>
      </c>
      <c r="EZ40" s="179">
        <f>'Copia Provisional'!BB39</f>
        <v>0</v>
      </c>
      <c r="FA40" s="170" t="str">
        <f t="shared" si="123"/>
        <v>P</v>
      </c>
      <c r="FB40" s="179">
        <f t="shared" si="196"/>
        <v>0</v>
      </c>
      <c r="FC40" s="262">
        <f>'Copia Provisional'!BC39</f>
        <v>0</v>
      </c>
      <c r="FD40" s="170" t="str">
        <f t="shared" si="124"/>
        <v>P</v>
      </c>
      <c r="FE40" s="179">
        <f t="shared" si="197"/>
        <v>0</v>
      </c>
      <c r="FF40" s="182">
        <f>'Copia Provisional'!BD39</f>
        <v>0</v>
      </c>
      <c r="FG40" s="170" t="str">
        <f t="shared" si="125"/>
        <v>P</v>
      </c>
      <c r="FH40" s="182">
        <f t="shared" si="217"/>
        <v>0</v>
      </c>
      <c r="FI40" s="258">
        <f>'Copia Provisional'!BE39</f>
        <v>0</v>
      </c>
      <c r="FJ40" s="170" t="str">
        <f t="shared" si="127"/>
        <v>P</v>
      </c>
      <c r="FK40" s="179">
        <f t="shared" si="198"/>
        <v>0</v>
      </c>
      <c r="FL40" s="179">
        <f>'Copia Provisional'!BF39</f>
        <v>0</v>
      </c>
      <c r="FM40" s="170" t="str">
        <f t="shared" si="128"/>
        <v>P</v>
      </c>
      <c r="FN40" s="179">
        <f t="shared" si="199"/>
        <v>0</v>
      </c>
      <c r="FO40" s="262">
        <f>'Copia Provisional'!BG39</f>
        <v>0</v>
      </c>
      <c r="FP40" s="170" t="str">
        <f t="shared" si="129"/>
        <v>P</v>
      </c>
      <c r="FQ40" s="179">
        <f t="shared" si="200"/>
        <v>0</v>
      </c>
      <c r="FR40" s="179">
        <f>'Copia Provisional'!BH39</f>
        <v>0</v>
      </c>
      <c r="FS40" s="170" t="str">
        <f t="shared" si="130"/>
        <v>P</v>
      </c>
      <c r="FT40" s="179">
        <f t="shared" si="201"/>
        <v>0</v>
      </c>
      <c r="FU40" s="262">
        <f>'Copia Provisional'!BI39</f>
        <v>0</v>
      </c>
      <c r="FV40" s="170" t="str">
        <f t="shared" si="131"/>
        <v>P</v>
      </c>
      <c r="FW40" s="179">
        <f t="shared" si="202"/>
        <v>0</v>
      </c>
      <c r="FX40" s="182">
        <f>'Copia Provisional'!BJ39</f>
        <v>0</v>
      </c>
      <c r="FY40" s="170" t="str">
        <f t="shared" si="132"/>
        <v>P</v>
      </c>
      <c r="FZ40" s="179">
        <f t="shared" si="203"/>
        <v>0</v>
      </c>
      <c r="GA40" s="258">
        <f>'Copia Provisional'!BK39</f>
        <v>0</v>
      </c>
      <c r="GB40" s="170" t="str">
        <f t="shared" si="133"/>
        <v>P</v>
      </c>
      <c r="GC40" s="179">
        <f t="shared" si="204"/>
        <v>0</v>
      </c>
      <c r="GD40" s="179">
        <f>'Copia Provisional'!BL39</f>
        <v>0</v>
      </c>
      <c r="GE40" s="170" t="str">
        <f t="shared" si="134"/>
        <v>P</v>
      </c>
      <c r="GF40" s="179">
        <f t="shared" si="205"/>
        <v>0</v>
      </c>
      <c r="GG40" s="262">
        <f>'Copia Provisional'!BM39</f>
        <v>0</v>
      </c>
      <c r="GH40" s="170" t="str">
        <f t="shared" si="135"/>
        <v>P</v>
      </c>
      <c r="GI40" s="179">
        <f t="shared" si="206"/>
        <v>0</v>
      </c>
      <c r="GJ40" s="179">
        <f>'Copia Provisional'!BN39</f>
        <v>0</v>
      </c>
      <c r="GK40" s="170" t="str">
        <f t="shared" si="136"/>
        <v>P</v>
      </c>
      <c r="GL40" s="179">
        <f t="shared" si="207"/>
        <v>0</v>
      </c>
      <c r="GM40" s="262">
        <f>'Copia Provisional'!BO39</f>
        <v>0</v>
      </c>
      <c r="GN40" s="170" t="str">
        <f t="shared" si="137"/>
        <v>P</v>
      </c>
      <c r="GO40" s="179">
        <f t="shared" si="208"/>
        <v>0</v>
      </c>
      <c r="GP40" s="182">
        <f>'Copia Provisional'!BP39</f>
        <v>0</v>
      </c>
      <c r="GQ40" s="170" t="str">
        <f t="shared" si="138"/>
        <v>P</v>
      </c>
      <c r="GR40" s="179">
        <f t="shared" si="209"/>
        <v>0</v>
      </c>
      <c r="GS40" s="182">
        <f>'Copia Provisional'!BQ39</f>
        <v>0</v>
      </c>
      <c r="GT40" s="170" t="str">
        <f t="shared" si="139"/>
        <v>P</v>
      </c>
      <c r="GU40" s="179">
        <f t="shared" si="210"/>
        <v>0</v>
      </c>
      <c r="GV40" s="258">
        <f>'Copia Provisional'!BR39</f>
        <v>0</v>
      </c>
      <c r="GW40" s="170" t="str">
        <f t="shared" si="140"/>
        <v>P</v>
      </c>
      <c r="GX40" s="179">
        <f t="shared" si="211"/>
        <v>0</v>
      </c>
      <c r="GY40" s="179">
        <f>'Copia Provisional'!BS39</f>
        <v>0</v>
      </c>
      <c r="GZ40" s="170" t="str">
        <f t="shared" si="141"/>
        <v>P</v>
      </c>
      <c r="HA40" s="179">
        <f t="shared" si="212"/>
        <v>0</v>
      </c>
      <c r="HB40" s="262">
        <f>'Copia Provisional'!BT39</f>
        <v>0</v>
      </c>
      <c r="HC40" s="170" t="str">
        <f t="shared" si="142"/>
        <v>P</v>
      </c>
      <c r="HD40" s="179">
        <f t="shared" si="213"/>
        <v>0</v>
      </c>
      <c r="HE40" s="179">
        <f>'Copia Provisional'!BU39</f>
        <v>0</v>
      </c>
      <c r="HF40" s="170" t="str">
        <f t="shared" si="143"/>
        <v>P</v>
      </c>
      <c r="HG40" s="179">
        <f t="shared" si="214"/>
        <v>0</v>
      </c>
      <c r="HH40" s="262">
        <f>'Copia Provisional'!BV39</f>
        <v>0</v>
      </c>
      <c r="HI40" s="170" t="str">
        <f t="shared" si="144"/>
        <v>P</v>
      </c>
      <c r="HJ40" s="179">
        <f t="shared" si="215"/>
        <v>0</v>
      </c>
      <c r="HK40" s="178">
        <f t="shared" si="216"/>
        <v>0</v>
      </c>
    </row>
    <row r="41" spans="1:219">
      <c r="A41" s="177">
        <f>Participantes!B40</f>
        <v>39</v>
      </c>
      <c r="B41" s="178" t="str">
        <f>IF(Participantes!C40="","",Participantes!C40)</f>
        <v/>
      </c>
      <c r="C41" s="181">
        <f>'Copia Provisional'!C40</f>
        <v>0</v>
      </c>
      <c r="D41" s="170" t="str">
        <f t="shared" si="25"/>
        <v>P</v>
      </c>
      <c r="E41" s="179">
        <f t="shared" si="145"/>
        <v>0</v>
      </c>
      <c r="F41" s="182">
        <f>'Copia Provisional'!D40</f>
        <v>0</v>
      </c>
      <c r="G41" s="170" t="str">
        <f t="shared" si="27"/>
        <v>P</v>
      </c>
      <c r="H41" s="179">
        <f t="shared" si="146"/>
        <v>0</v>
      </c>
      <c r="I41" s="181">
        <f>'Copia Provisional'!E40</f>
        <v>0</v>
      </c>
      <c r="J41" s="170" t="str">
        <f t="shared" si="29"/>
        <v>P</v>
      </c>
      <c r="K41" s="179">
        <f t="shared" si="147"/>
        <v>0</v>
      </c>
      <c r="L41" s="182">
        <f>'Copia Provisional'!F40</f>
        <v>0</v>
      </c>
      <c r="M41" s="170" t="str">
        <f t="shared" si="31"/>
        <v>P</v>
      </c>
      <c r="N41" s="179">
        <f t="shared" si="148"/>
        <v>0</v>
      </c>
      <c r="O41" s="181">
        <f>'Copia Provisional'!G40</f>
        <v>0</v>
      </c>
      <c r="P41" s="170" t="str">
        <f t="shared" si="33"/>
        <v>P</v>
      </c>
      <c r="Q41" s="179">
        <f t="shared" si="149"/>
        <v>0</v>
      </c>
      <c r="R41" s="182">
        <f>'Copia Provisional'!H40</f>
        <v>0</v>
      </c>
      <c r="S41" s="170" t="str">
        <f t="shared" si="35"/>
        <v>P</v>
      </c>
      <c r="T41" s="179">
        <f t="shared" si="150"/>
        <v>0</v>
      </c>
      <c r="U41" s="181">
        <f>'Copia Provisional'!I40</f>
        <v>0</v>
      </c>
      <c r="V41" s="170" t="str">
        <f t="shared" si="37"/>
        <v>P</v>
      </c>
      <c r="W41" s="179">
        <f t="shared" si="151"/>
        <v>0</v>
      </c>
      <c r="X41" s="182">
        <f>'Copia Provisional'!J40</f>
        <v>0</v>
      </c>
      <c r="Y41" s="170" t="str">
        <f t="shared" si="39"/>
        <v>P</v>
      </c>
      <c r="Z41" s="179">
        <f t="shared" si="152"/>
        <v>0</v>
      </c>
      <c r="AA41" s="181">
        <f>'Copia Provisional'!K40</f>
        <v>0</v>
      </c>
      <c r="AB41" s="170" t="str">
        <f t="shared" si="41"/>
        <v>P</v>
      </c>
      <c r="AC41" s="179">
        <f t="shared" si="153"/>
        <v>0</v>
      </c>
      <c r="AD41" s="182">
        <f>'Copia Provisional'!L40</f>
        <v>0</v>
      </c>
      <c r="AE41" s="170" t="str">
        <f t="shared" si="43"/>
        <v>P</v>
      </c>
      <c r="AF41" s="179">
        <f t="shared" si="154"/>
        <v>0</v>
      </c>
      <c r="AG41" s="181">
        <f>'Copia Provisional'!M40</f>
        <v>0</v>
      </c>
      <c r="AH41" s="170" t="str">
        <f t="shared" si="45"/>
        <v>P</v>
      </c>
      <c r="AI41" s="179">
        <f t="shared" si="155"/>
        <v>0</v>
      </c>
      <c r="AJ41" s="182">
        <f>'Copia Provisional'!N40</f>
        <v>0</v>
      </c>
      <c r="AK41" s="170" t="str">
        <f t="shared" si="47"/>
        <v>P</v>
      </c>
      <c r="AL41" s="179">
        <f t="shared" si="156"/>
        <v>0</v>
      </c>
      <c r="AM41" s="181">
        <f>'Copia Provisional'!O40</f>
        <v>0</v>
      </c>
      <c r="AN41" s="170" t="str">
        <f t="shared" si="49"/>
        <v>P</v>
      </c>
      <c r="AO41" s="179">
        <f t="shared" si="157"/>
        <v>0</v>
      </c>
      <c r="AP41" s="182">
        <f>'Copia Provisional'!P40</f>
        <v>0</v>
      </c>
      <c r="AQ41" s="170" t="str">
        <f t="shared" si="51"/>
        <v>P</v>
      </c>
      <c r="AR41" s="179">
        <f t="shared" si="158"/>
        <v>0</v>
      </c>
      <c r="AS41" s="181">
        <f>'Copia Provisional'!Q40</f>
        <v>0</v>
      </c>
      <c r="AT41" s="170" t="str">
        <f t="shared" si="53"/>
        <v>P</v>
      </c>
      <c r="AU41" s="179">
        <f t="shared" si="159"/>
        <v>0</v>
      </c>
      <c r="AV41" s="182">
        <f>'Copia Provisional'!R40</f>
        <v>0</v>
      </c>
      <c r="AW41" s="170" t="str">
        <f t="shared" si="55"/>
        <v>P</v>
      </c>
      <c r="AX41" s="179">
        <f t="shared" si="160"/>
        <v>0</v>
      </c>
      <c r="AY41" s="181">
        <f>'Copia Provisional'!S40</f>
        <v>0</v>
      </c>
      <c r="AZ41" s="170" t="str">
        <f t="shared" si="57"/>
        <v>P</v>
      </c>
      <c r="BA41" s="179">
        <f t="shared" si="161"/>
        <v>0</v>
      </c>
      <c r="BB41" s="182">
        <f>'Copia Provisional'!T40</f>
        <v>0</v>
      </c>
      <c r="BC41" s="170" t="str">
        <f t="shared" si="59"/>
        <v>P</v>
      </c>
      <c r="BD41" s="179">
        <f t="shared" si="162"/>
        <v>0</v>
      </c>
      <c r="BE41" s="181">
        <f>'Copia Provisional'!U40</f>
        <v>0</v>
      </c>
      <c r="BF41" s="170" t="str">
        <f t="shared" si="61"/>
        <v>P</v>
      </c>
      <c r="BG41" s="179">
        <f t="shared" si="163"/>
        <v>0</v>
      </c>
      <c r="BH41" s="182">
        <f>'Copia Provisional'!V40</f>
        <v>0</v>
      </c>
      <c r="BI41" s="170" t="str">
        <f t="shared" si="63"/>
        <v>P</v>
      </c>
      <c r="BJ41" s="179">
        <f t="shared" si="164"/>
        <v>0</v>
      </c>
      <c r="BK41" s="181">
        <f>'Copia Provisional'!W40</f>
        <v>0</v>
      </c>
      <c r="BL41" s="170" t="str">
        <f t="shared" si="65"/>
        <v>P</v>
      </c>
      <c r="BM41" s="179">
        <f t="shared" si="165"/>
        <v>0</v>
      </c>
      <c r="BN41" s="182">
        <f>'Copia Provisional'!X40</f>
        <v>0</v>
      </c>
      <c r="BO41" s="170" t="str">
        <f t="shared" si="67"/>
        <v>P</v>
      </c>
      <c r="BP41" s="179">
        <f t="shared" si="166"/>
        <v>0</v>
      </c>
      <c r="BQ41" s="181">
        <f>'Copia Provisional'!Y40</f>
        <v>0</v>
      </c>
      <c r="BR41" s="170" t="str">
        <f t="shared" si="69"/>
        <v>P</v>
      </c>
      <c r="BS41" s="179">
        <f t="shared" si="167"/>
        <v>0</v>
      </c>
      <c r="BT41" s="182">
        <f>'Copia Provisional'!Z40</f>
        <v>0</v>
      </c>
      <c r="BU41" s="170" t="str">
        <f t="shared" si="71"/>
        <v>P</v>
      </c>
      <c r="BV41" s="179">
        <f t="shared" si="168"/>
        <v>0</v>
      </c>
      <c r="BW41" s="181">
        <f>'Copia Provisional'!AA40</f>
        <v>0</v>
      </c>
      <c r="BX41" s="170" t="str">
        <f t="shared" si="73"/>
        <v>P</v>
      </c>
      <c r="BY41" s="179">
        <f t="shared" si="169"/>
        <v>0</v>
      </c>
      <c r="BZ41" s="182">
        <f>'Copia Provisional'!AB40</f>
        <v>0</v>
      </c>
      <c r="CA41" s="170" t="str">
        <f t="shared" si="75"/>
        <v>P</v>
      </c>
      <c r="CB41" s="179">
        <f t="shared" si="170"/>
        <v>0</v>
      </c>
      <c r="CC41" s="181">
        <f>'Copia Provisional'!AC40</f>
        <v>0</v>
      </c>
      <c r="CD41" s="170" t="str">
        <f t="shared" si="77"/>
        <v>P</v>
      </c>
      <c r="CE41" s="179">
        <f t="shared" si="171"/>
        <v>0</v>
      </c>
      <c r="CF41" s="182">
        <f>'Copia Provisional'!AD40</f>
        <v>0</v>
      </c>
      <c r="CG41" s="170" t="str">
        <f t="shared" si="79"/>
        <v>P</v>
      </c>
      <c r="CH41" s="179">
        <f t="shared" si="172"/>
        <v>0</v>
      </c>
      <c r="CI41" s="181">
        <f>'Copia Provisional'!AE40</f>
        <v>0</v>
      </c>
      <c r="CJ41" s="170" t="str">
        <f t="shared" si="81"/>
        <v>P</v>
      </c>
      <c r="CK41" s="179">
        <f t="shared" si="173"/>
        <v>0</v>
      </c>
      <c r="CL41" s="182">
        <f>'Copia Provisional'!AF40</f>
        <v>0</v>
      </c>
      <c r="CM41" s="170" t="str">
        <f t="shared" si="83"/>
        <v>P</v>
      </c>
      <c r="CN41" s="179">
        <f t="shared" si="174"/>
        <v>0</v>
      </c>
      <c r="CO41" s="181">
        <f>'Copia Provisional'!AG40</f>
        <v>0</v>
      </c>
      <c r="CP41" s="170" t="str">
        <f t="shared" si="85"/>
        <v>P</v>
      </c>
      <c r="CQ41" s="179">
        <f t="shared" si="175"/>
        <v>0</v>
      </c>
      <c r="CR41" s="182">
        <f>'Copia Provisional'!AH40</f>
        <v>0</v>
      </c>
      <c r="CS41" s="170" t="str">
        <f t="shared" si="87"/>
        <v>P</v>
      </c>
      <c r="CT41" s="179">
        <f t="shared" si="176"/>
        <v>0</v>
      </c>
      <c r="CU41" s="181">
        <f>'Copia Provisional'!AI40</f>
        <v>0</v>
      </c>
      <c r="CV41" s="170" t="str">
        <f t="shared" si="89"/>
        <v>P</v>
      </c>
      <c r="CW41" s="179">
        <f t="shared" si="177"/>
        <v>0</v>
      </c>
      <c r="CX41" s="182">
        <f>'Copia Provisional'!AJ40</f>
        <v>0</v>
      </c>
      <c r="CY41" s="170" t="str">
        <f t="shared" si="91"/>
        <v>P</v>
      </c>
      <c r="CZ41" s="179">
        <f t="shared" si="178"/>
        <v>0</v>
      </c>
      <c r="DA41" s="181">
        <f>'Copia Provisional'!AK40</f>
        <v>0</v>
      </c>
      <c r="DB41" s="170" t="str">
        <f t="shared" si="93"/>
        <v>P</v>
      </c>
      <c r="DC41" s="179">
        <f t="shared" si="179"/>
        <v>0</v>
      </c>
      <c r="DD41" s="182">
        <f>'Copia Provisional'!AL40</f>
        <v>0</v>
      </c>
      <c r="DE41" s="170" t="str">
        <f t="shared" si="95"/>
        <v>P</v>
      </c>
      <c r="DF41" s="179">
        <f t="shared" si="180"/>
        <v>0</v>
      </c>
      <c r="DG41" s="181">
        <f>'Copia Provisional'!AM40</f>
        <v>0</v>
      </c>
      <c r="DH41" s="170" t="str">
        <f t="shared" si="97"/>
        <v>P</v>
      </c>
      <c r="DI41" s="179">
        <f t="shared" si="181"/>
        <v>0</v>
      </c>
      <c r="DJ41" s="182">
        <f>'Copia Provisional'!AN40</f>
        <v>0</v>
      </c>
      <c r="DK41" s="170" t="str">
        <f t="shared" si="99"/>
        <v>P</v>
      </c>
      <c r="DL41" s="179">
        <f t="shared" si="182"/>
        <v>0</v>
      </c>
      <c r="DM41" s="181">
        <f>'Copia Provisional'!AO40</f>
        <v>0</v>
      </c>
      <c r="DN41" s="170" t="str">
        <f t="shared" si="101"/>
        <v>P</v>
      </c>
      <c r="DO41" s="179">
        <f t="shared" si="183"/>
        <v>0</v>
      </c>
      <c r="DP41" s="182">
        <f>'Copia Provisional'!AP40</f>
        <v>0</v>
      </c>
      <c r="DQ41" s="170" t="str">
        <f t="shared" si="103"/>
        <v>P</v>
      </c>
      <c r="DR41" s="179">
        <f t="shared" si="184"/>
        <v>0</v>
      </c>
      <c r="DS41" s="181">
        <f>'Copia Provisional'!AQ40</f>
        <v>0</v>
      </c>
      <c r="DT41" s="170" t="str">
        <f t="shared" si="105"/>
        <v>P</v>
      </c>
      <c r="DU41" s="179">
        <f t="shared" si="185"/>
        <v>0</v>
      </c>
      <c r="DV41" s="182">
        <f>'Copia Provisional'!AR40</f>
        <v>0</v>
      </c>
      <c r="DW41" s="170" t="str">
        <f t="shared" si="107"/>
        <v>P</v>
      </c>
      <c r="DX41" s="179">
        <f t="shared" si="186"/>
        <v>0</v>
      </c>
      <c r="DY41" s="181">
        <f>'Copia Provisional'!AS40</f>
        <v>0</v>
      </c>
      <c r="DZ41" s="170" t="str">
        <f t="shared" si="109"/>
        <v>P</v>
      </c>
      <c r="EA41" s="179">
        <f t="shared" si="187"/>
        <v>0</v>
      </c>
      <c r="EB41" s="182">
        <f>'Copia Provisional'!AT40</f>
        <v>0</v>
      </c>
      <c r="EC41" s="170" t="str">
        <f t="shared" si="111"/>
        <v>P</v>
      </c>
      <c r="ED41" s="179">
        <f t="shared" si="188"/>
        <v>0</v>
      </c>
      <c r="EE41" s="181">
        <f>'Copia Provisional'!AU40</f>
        <v>0</v>
      </c>
      <c r="EF41" s="170" t="str">
        <f t="shared" si="113"/>
        <v>P</v>
      </c>
      <c r="EG41" s="179">
        <f t="shared" si="189"/>
        <v>0</v>
      </c>
      <c r="EH41" s="182">
        <f>'Copia Provisional'!AV40</f>
        <v>0</v>
      </c>
      <c r="EI41" s="170" t="str">
        <f t="shared" si="115"/>
        <v>P</v>
      </c>
      <c r="EJ41" s="180">
        <f t="shared" si="190"/>
        <v>0</v>
      </c>
      <c r="EK41" s="181">
        <f>'Copia Provisional'!AW40</f>
        <v>0</v>
      </c>
      <c r="EL41" s="170" t="str">
        <f t="shared" si="117"/>
        <v>P</v>
      </c>
      <c r="EM41" s="179">
        <f t="shared" si="191"/>
        <v>0</v>
      </c>
      <c r="EN41" s="182">
        <f>'Copia Provisional'!AX40</f>
        <v>0</v>
      </c>
      <c r="EO41" s="170" t="str">
        <f t="shared" si="119"/>
        <v>P</v>
      </c>
      <c r="EP41" s="179">
        <f t="shared" si="192"/>
        <v>0</v>
      </c>
      <c r="EQ41" s="258">
        <f>'Copia Provisional'!AY40</f>
        <v>0</v>
      </c>
      <c r="ER41" s="170" t="str">
        <f t="shared" si="120"/>
        <v>P</v>
      </c>
      <c r="ES41" s="179">
        <f t="shared" si="193"/>
        <v>0</v>
      </c>
      <c r="ET41" s="179">
        <f>'Copia Provisional'!AZ40</f>
        <v>0</v>
      </c>
      <c r="EU41" s="170" t="str">
        <f t="shared" si="121"/>
        <v>P</v>
      </c>
      <c r="EV41" s="179">
        <f t="shared" si="194"/>
        <v>0</v>
      </c>
      <c r="EW41" s="262">
        <f>'Copia Provisional'!BA40</f>
        <v>0</v>
      </c>
      <c r="EX41" s="170" t="str">
        <f t="shared" si="122"/>
        <v>P</v>
      </c>
      <c r="EY41" s="179">
        <f t="shared" si="195"/>
        <v>0</v>
      </c>
      <c r="EZ41" s="179">
        <f>'Copia Provisional'!BB40</f>
        <v>0</v>
      </c>
      <c r="FA41" s="170" t="str">
        <f t="shared" si="123"/>
        <v>P</v>
      </c>
      <c r="FB41" s="179">
        <f t="shared" si="196"/>
        <v>0</v>
      </c>
      <c r="FC41" s="262">
        <f>'Copia Provisional'!BC40</f>
        <v>0</v>
      </c>
      <c r="FD41" s="170" t="str">
        <f t="shared" si="124"/>
        <v>P</v>
      </c>
      <c r="FE41" s="179">
        <f t="shared" si="197"/>
        <v>0</v>
      </c>
      <c r="FF41" s="182">
        <f>'Copia Provisional'!BD40</f>
        <v>0</v>
      </c>
      <c r="FG41" s="170" t="str">
        <f t="shared" si="125"/>
        <v>P</v>
      </c>
      <c r="FH41" s="182">
        <f t="shared" si="217"/>
        <v>0</v>
      </c>
      <c r="FI41" s="258">
        <f>'Copia Provisional'!BE40</f>
        <v>0</v>
      </c>
      <c r="FJ41" s="170" t="str">
        <f t="shared" si="127"/>
        <v>P</v>
      </c>
      <c r="FK41" s="179">
        <f t="shared" si="198"/>
        <v>0</v>
      </c>
      <c r="FL41" s="179">
        <f>'Copia Provisional'!BF40</f>
        <v>0</v>
      </c>
      <c r="FM41" s="170" t="str">
        <f t="shared" si="128"/>
        <v>P</v>
      </c>
      <c r="FN41" s="179">
        <f t="shared" si="199"/>
        <v>0</v>
      </c>
      <c r="FO41" s="262">
        <f>'Copia Provisional'!BG40</f>
        <v>0</v>
      </c>
      <c r="FP41" s="170" t="str">
        <f t="shared" si="129"/>
        <v>P</v>
      </c>
      <c r="FQ41" s="179">
        <f t="shared" si="200"/>
        <v>0</v>
      </c>
      <c r="FR41" s="179">
        <f>'Copia Provisional'!BH40</f>
        <v>0</v>
      </c>
      <c r="FS41" s="170" t="str">
        <f t="shared" si="130"/>
        <v>P</v>
      </c>
      <c r="FT41" s="179">
        <f t="shared" si="201"/>
        <v>0</v>
      </c>
      <c r="FU41" s="262">
        <f>'Copia Provisional'!BI40</f>
        <v>0</v>
      </c>
      <c r="FV41" s="170" t="str">
        <f t="shared" si="131"/>
        <v>P</v>
      </c>
      <c r="FW41" s="179">
        <f t="shared" si="202"/>
        <v>0</v>
      </c>
      <c r="FX41" s="182">
        <f>'Copia Provisional'!BJ40</f>
        <v>0</v>
      </c>
      <c r="FY41" s="170" t="str">
        <f t="shared" si="132"/>
        <v>P</v>
      </c>
      <c r="FZ41" s="179">
        <f t="shared" si="203"/>
        <v>0</v>
      </c>
      <c r="GA41" s="258">
        <f>'Copia Provisional'!BK40</f>
        <v>0</v>
      </c>
      <c r="GB41" s="170" t="str">
        <f t="shared" si="133"/>
        <v>P</v>
      </c>
      <c r="GC41" s="179">
        <f t="shared" si="204"/>
        <v>0</v>
      </c>
      <c r="GD41" s="179">
        <f>'Copia Provisional'!BL40</f>
        <v>0</v>
      </c>
      <c r="GE41" s="170" t="str">
        <f t="shared" si="134"/>
        <v>P</v>
      </c>
      <c r="GF41" s="179">
        <f t="shared" si="205"/>
        <v>0</v>
      </c>
      <c r="GG41" s="262">
        <f>'Copia Provisional'!BM40</f>
        <v>0</v>
      </c>
      <c r="GH41" s="170" t="str">
        <f t="shared" si="135"/>
        <v>P</v>
      </c>
      <c r="GI41" s="179">
        <f t="shared" si="206"/>
        <v>0</v>
      </c>
      <c r="GJ41" s="179">
        <f>'Copia Provisional'!BN40</f>
        <v>0</v>
      </c>
      <c r="GK41" s="170" t="str">
        <f t="shared" si="136"/>
        <v>P</v>
      </c>
      <c r="GL41" s="179">
        <f t="shared" si="207"/>
        <v>0</v>
      </c>
      <c r="GM41" s="262">
        <f>'Copia Provisional'!BO40</f>
        <v>0</v>
      </c>
      <c r="GN41" s="170" t="str">
        <f t="shared" si="137"/>
        <v>P</v>
      </c>
      <c r="GO41" s="179">
        <f t="shared" si="208"/>
        <v>0</v>
      </c>
      <c r="GP41" s="182">
        <f>'Copia Provisional'!BP40</f>
        <v>0</v>
      </c>
      <c r="GQ41" s="170" t="str">
        <f t="shared" si="138"/>
        <v>P</v>
      </c>
      <c r="GR41" s="179">
        <f t="shared" si="209"/>
        <v>0</v>
      </c>
      <c r="GS41" s="182">
        <f>'Copia Provisional'!BQ40</f>
        <v>0</v>
      </c>
      <c r="GT41" s="170" t="str">
        <f t="shared" si="139"/>
        <v>P</v>
      </c>
      <c r="GU41" s="179">
        <f t="shared" si="210"/>
        <v>0</v>
      </c>
      <c r="GV41" s="258">
        <f>'Copia Provisional'!BR40</f>
        <v>0</v>
      </c>
      <c r="GW41" s="170" t="str">
        <f t="shared" si="140"/>
        <v>P</v>
      </c>
      <c r="GX41" s="179">
        <f t="shared" si="211"/>
        <v>0</v>
      </c>
      <c r="GY41" s="179">
        <f>'Copia Provisional'!BS40</f>
        <v>0</v>
      </c>
      <c r="GZ41" s="170" t="str">
        <f t="shared" si="141"/>
        <v>P</v>
      </c>
      <c r="HA41" s="179">
        <f t="shared" si="212"/>
        <v>0</v>
      </c>
      <c r="HB41" s="262">
        <f>'Copia Provisional'!BT40</f>
        <v>0</v>
      </c>
      <c r="HC41" s="170" t="str">
        <f t="shared" si="142"/>
        <v>P</v>
      </c>
      <c r="HD41" s="179">
        <f t="shared" si="213"/>
        <v>0</v>
      </c>
      <c r="HE41" s="179">
        <f>'Copia Provisional'!BU40</f>
        <v>0</v>
      </c>
      <c r="HF41" s="170" t="str">
        <f t="shared" si="143"/>
        <v>P</v>
      </c>
      <c r="HG41" s="179">
        <f t="shared" si="214"/>
        <v>0</v>
      </c>
      <c r="HH41" s="262">
        <f>'Copia Provisional'!BV40</f>
        <v>0</v>
      </c>
      <c r="HI41" s="170" t="str">
        <f t="shared" si="144"/>
        <v>P</v>
      </c>
      <c r="HJ41" s="179">
        <f t="shared" si="215"/>
        <v>0</v>
      </c>
      <c r="HK41" s="178">
        <f t="shared" si="216"/>
        <v>0</v>
      </c>
    </row>
    <row r="42" spans="1:219">
      <c r="A42" s="177">
        <f>Participantes!B41</f>
        <v>40</v>
      </c>
      <c r="B42" s="178" t="str">
        <f>IF(Participantes!C41="","",Participantes!C41)</f>
        <v/>
      </c>
      <c r="C42" s="181">
        <f>'Copia Provisional'!C41</f>
        <v>0</v>
      </c>
      <c r="D42" s="170" t="str">
        <f t="shared" si="25"/>
        <v>P</v>
      </c>
      <c r="E42" s="179">
        <f t="shared" si="145"/>
        <v>0</v>
      </c>
      <c r="F42" s="182">
        <f>'Copia Provisional'!D41</f>
        <v>0</v>
      </c>
      <c r="G42" s="170" t="str">
        <f t="shared" si="27"/>
        <v>P</v>
      </c>
      <c r="H42" s="179">
        <f t="shared" si="146"/>
        <v>0</v>
      </c>
      <c r="I42" s="181">
        <f>'Copia Provisional'!E41</f>
        <v>0</v>
      </c>
      <c r="J42" s="170" t="str">
        <f t="shared" si="29"/>
        <v>P</v>
      </c>
      <c r="K42" s="179">
        <f t="shared" si="147"/>
        <v>0</v>
      </c>
      <c r="L42" s="182">
        <f>'Copia Provisional'!F41</f>
        <v>0</v>
      </c>
      <c r="M42" s="170" t="str">
        <f t="shared" si="31"/>
        <v>P</v>
      </c>
      <c r="N42" s="179">
        <f t="shared" si="148"/>
        <v>0</v>
      </c>
      <c r="O42" s="181">
        <f>'Copia Provisional'!G41</f>
        <v>0</v>
      </c>
      <c r="P42" s="170" t="str">
        <f t="shared" si="33"/>
        <v>P</v>
      </c>
      <c r="Q42" s="179">
        <f t="shared" si="149"/>
        <v>0</v>
      </c>
      <c r="R42" s="182">
        <f>'Copia Provisional'!H41</f>
        <v>0</v>
      </c>
      <c r="S42" s="170" t="str">
        <f t="shared" si="35"/>
        <v>P</v>
      </c>
      <c r="T42" s="179">
        <f t="shared" si="150"/>
        <v>0</v>
      </c>
      <c r="U42" s="181">
        <f>'Copia Provisional'!I41</f>
        <v>0</v>
      </c>
      <c r="V42" s="170" t="str">
        <f t="shared" si="37"/>
        <v>P</v>
      </c>
      <c r="W42" s="179">
        <f t="shared" si="151"/>
        <v>0</v>
      </c>
      <c r="X42" s="182">
        <f>'Copia Provisional'!J41</f>
        <v>0</v>
      </c>
      <c r="Y42" s="170" t="str">
        <f t="shared" si="39"/>
        <v>P</v>
      </c>
      <c r="Z42" s="179">
        <f t="shared" si="152"/>
        <v>0</v>
      </c>
      <c r="AA42" s="181">
        <f>'Copia Provisional'!K41</f>
        <v>0</v>
      </c>
      <c r="AB42" s="170" t="str">
        <f t="shared" si="41"/>
        <v>P</v>
      </c>
      <c r="AC42" s="179">
        <f t="shared" si="153"/>
        <v>0</v>
      </c>
      <c r="AD42" s="182">
        <f>'Copia Provisional'!L41</f>
        <v>0</v>
      </c>
      <c r="AE42" s="170" t="str">
        <f t="shared" si="43"/>
        <v>P</v>
      </c>
      <c r="AF42" s="179">
        <f t="shared" si="154"/>
        <v>0</v>
      </c>
      <c r="AG42" s="181">
        <f>'Copia Provisional'!M41</f>
        <v>0</v>
      </c>
      <c r="AH42" s="170" t="str">
        <f t="shared" si="45"/>
        <v>P</v>
      </c>
      <c r="AI42" s="179">
        <f t="shared" si="155"/>
        <v>0</v>
      </c>
      <c r="AJ42" s="182">
        <f>'Copia Provisional'!N41</f>
        <v>0</v>
      </c>
      <c r="AK42" s="170" t="str">
        <f t="shared" si="47"/>
        <v>P</v>
      </c>
      <c r="AL42" s="179">
        <f t="shared" si="156"/>
        <v>0</v>
      </c>
      <c r="AM42" s="181">
        <f>'Copia Provisional'!O41</f>
        <v>0</v>
      </c>
      <c r="AN42" s="170" t="str">
        <f t="shared" si="49"/>
        <v>P</v>
      </c>
      <c r="AO42" s="179">
        <f t="shared" si="157"/>
        <v>0</v>
      </c>
      <c r="AP42" s="182">
        <f>'Copia Provisional'!P41</f>
        <v>0</v>
      </c>
      <c r="AQ42" s="170" t="str">
        <f t="shared" si="51"/>
        <v>P</v>
      </c>
      <c r="AR42" s="179">
        <f t="shared" si="158"/>
        <v>0</v>
      </c>
      <c r="AS42" s="181">
        <f>'Copia Provisional'!Q41</f>
        <v>0</v>
      </c>
      <c r="AT42" s="170" t="str">
        <f t="shared" si="53"/>
        <v>P</v>
      </c>
      <c r="AU42" s="179">
        <f t="shared" si="159"/>
        <v>0</v>
      </c>
      <c r="AV42" s="182">
        <f>'Copia Provisional'!R41</f>
        <v>0</v>
      </c>
      <c r="AW42" s="170" t="str">
        <f t="shared" si="55"/>
        <v>P</v>
      </c>
      <c r="AX42" s="179">
        <f t="shared" si="160"/>
        <v>0</v>
      </c>
      <c r="AY42" s="181">
        <f>'Copia Provisional'!S41</f>
        <v>0</v>
      </c>
      <c r="AZ42" s="170" t="str">
        <f t="shared" si="57"/>
        <v>P</v>
      </c>
      <c r="BA42" s="179">
        <f t="shared" si="161"/>
        <v>0</v>
      </c>
      <c r="BB42" s="182">
        <f>'Copia Provisional'!T41</f>
        <v>0</v>
      </c>
      <c r="BC42" s="170" t="str">
        <f t="shared" si="59"/>
        <v>P</v>
      </c>
      <c r="BD42" s="179">
        <f t="shared" si="162"/>
        <v>0</v>
      </c>
      <c r="BE42" s="181">
        <f>'Copia Provisional'!U41</f>
        <v>0</v>
      </c>
      <c r="BF42" s="170" t="str">
        <f t="shared" si="61"/>
        <v>P</v>
      </c>
      <c r="BG42" s="179">
        <f t="shared" si="163"/>
        <v>0</v>
      </c>
      <c r="BH42" s="182">
        <f>'Copia Provisional'!V41</f>
        <v>0</v>
      </c>
      <c r="BI42" s="170" t="str">
        <f t="shared" si="63"/>
        <v>P</v>
      </c>
      <c r="BJ42" s="179">
        <f t="shared" si="164"/>
        <v>0</v>
      </c>
      <c r="BK42" s="181">
        <f>'Copia Provisional'!W41</f>
        <v>0</v>
      </c>
      <c r="BL42" s="170" t="str">
        <f t="shared" si="65"/>
        <v>P</v>
      </c>
      <c r="BM42" s="179">
        <f t="shared" si="165"/>
        <v>0</v>
      </c>
      <c r="BN42" s="182">
        <f>'Copia Provisional'!X41</f>
        <v>0</v>
      </c>
      <c r="BO42" s="170" t="str">
        <f t="shared" si="67"/>
        <v>P</v>
      </c>
      <c r="BP42" s="179">
        <f t="shared" si="166"/>
        <v>0</v>
      </c>
      <c r="BQ42" s="181">
        <f>'Copia Provisional'!Y41</f>
        <v>0</v>
      </c>
      <c r="BR42" s="170" t="str">
        <f t="shared" si="69"/>
        <v>P</v>
      </c>
      <c r="BS42" s="179">
        <f t="shared" si="167"/>
        <v>0</v>
      </c>
      <c r="BT42" s="182">
        <f>'Copia Provisional'!Z41</f>
        <v>0</v>
      </c>
      <c r="BU42" s="170" t="str">
        <f t="shared" si="71"/>
        <v>P</v>
      </c>
      <c r="BV42" s="179">
        <f t="shared" si="168"/>
        <v>0</v>
      </c>
      <c r="BW42" s="181">
        <f>'Copia Provisional'!AA41</f>
        <v>0</v>
      </c>
      <c r="BX42" s="170" t="str">
        <f t="shared" si="73"/>
        <v>P</v>
      </c>
      <c r="BY42" s="179">
        <f t="shared" si="169"/>
        <v>0</v>
      </c>
      <c r="BZ42" s="182">
        <f>'Copia Provisional'!AB41</f>
        <v>0</v>
      </c>
      <c r="CA42" s="170" t="str">
        <f t="shared" si="75"/>
        <v>P</v>
      </c>
      <c r="CB42" s="179">
        <f t="shared" si="170"/>
        <v>0</v>
      </c>
      <c r="CC42" s="181">
        <f>'Copia Provisional'!AC41</f>
        <v>0</v>
      </c>
      <c r="CD42" s="170" t="str">
        <f t="shared" si="77"/>
        <v>P</v>
      </c>
      <c r="CE42" s="179">
        <f t="shared" si="171"/>
        <v>0</v>
      </c>
      <c r="CF42" s="182">
        <f>'Copia Provisional'!AD41</f>
        <v>0</v>
      </c>
      <c r="CG42" s="170" t="str">
        <f t="shared" si="79"/>
        <v>P</v>
      </c>
      <c r="CH42" s="179">
        <f t="shared" si="172"/>
        <v>0</v>
      </c>
      <c r="CI42" s="181">
        <f>'Copia Provisional'!AE41</f>
        <v>0</v>
      </c>
      <c r="CJ42" s="170" t="str">
        <f t="shared" si="81"/>
        <v>P</v>
      </c>
      <c r="CK42" s="179">
        <f t="shared" si="173"/>
        <v>0</v>
      </c>
      <c r="CL42" s="182">
        <f>'Copia Provisional'!AF41</f>
        <v>0</v>
      </c>
      <c r="CM42" s="170" t="str">
        <f t="shared" si="83"/>
        <v>P</v>
      </c>
      <c r="CN42" s="179">
        <f t="shared" si="174"/>
        <v>0</v>
      </c>
      <c r="CO42" s="181">
        <f>'Copia Provisional'!AG41</f>
        <v>0</v>
      </c>
      <c r="CP42" s="170" t="str">
        <f t="shared" si="85"/>
        <v>P</v>
      </c>
      <c r="CQ42" s="179">
        <f t="shared" si="175"/>
        <v>0</v>
      </c>
      <c r="CR42" s="182">
        <f>'Copia Provisional'!AH41</f>
        <v>0</v>
      </c>
      <c r="CS42" s="170" t="str">
        <f t="shared" si="87"/>
        <v>P</v>
      </c>
      <c r="CT42" s="179">
        <f t="shared" si="176"/>
        <v>0</v>
      </c>
      <c r="CU42" s="181">
        <f>'Copia Provisional'!AI41</f>
        <v>0</v>
      </c>
      <c r="CV42" s="170" t="str">
        <f t="shared" si="89"/>
        <v>P</v>
      </c>
      <c r="CW42" s="179">
        <f t="shared" si="177"/>
        <v>0</v>
      </c>
      <c r="CX42" s="182">
        <f>'Copia Provisional'!AJ41</f>
        <v>0</v>
      </c>
      <c r="CY42" s="170" t="str">
        <f t="shared" si="91"/>
        <v>P</v>
      </c>
      <c r="CZ42" s="179">
        <f t="shared" si="178"/>
        <v>0</v>
      </c>
      <c r="DA42" s="181">
        <f>'Copia Provisional'!AK41</f>
        <v>0</v>
      </c>
      <c r="DB42" s="170" t="str">
        <f t="shared" si="93"/>
        <v>P</v>
      </c>
      <c r="DC42" s="179">
        <f t="shared" si="179"/>
        <v>0</v>
      </c>
      <c r="DD42" s="182">
        <f>'Copia Provisional'!AL41</f>
        <v>0</v>
      </c>
      <c r="DE42" s="170" t="str">
        <f t="shared" si="95"/>
        <v>P</v>
      </c>
      <c r="DF42" s="179">
        <f t="shared" si="180"/>
        <v>0</v>
      </c>
      <c r="DG42" s="181">
        <f>'Copia Provisional'!AM41</f>
        <v>0</v>
      </c>
      <c r="DH42" s="170" t="str">
        <f t="shared" si="97"/>
        <v>P</v>
      </c>
      <c r="DI42" s="179">
        <f t="shared" si="181"/>
        <v>0</v>
      </c>
      <c r="DJ42" s="182">
        <f>'Copia Provisional'!AN41</f>
        <v>0</v>
      </c>
      <c r="DK42" s="170" t="str">
        <f t="shared" si="99"/>
        <v>P</v>
      </c>
      <c r="DL42" s="179">
        <f t="shared" si="182"/>
        <v>0</v>
      </c>
      <c r="DM42" s="181">
        <f>'Copia Provisional'!AO41</f>
        <v>0</v>
      </c>
      <c r="DN42" s="170" t="str">
        <f t="shared" si="101"/>
        <v>P</v>
      </c>
      <c r="DO42" s="179">
        <f t="shared" si="183"/>
        <v>0</v>
      </c>
      <c r="DP42" s="182">
        <f>'Copia Provisional'!AP41</f>
        <v>0</v>
      </c>
      <c r="DQ42" s="170" t="str">
        <f t="shared" si="103"/>
        <v>P</v>
      </c>
      <c r="DR42" s="179">
        <f t="shared" si="184"/>
        <v>0</v>
      </c>
      <c r="DS42" s="181">
        <f>'Copia Provisional'!AQ41</f>
        <v>0</v>
      </c>
      <c r="DT42" s="170" t="str">
        <f t="shared" si="105"/>
        <v>P</v>
      </c>
      <c r="DU42" s="179">
        <f t="shared" si="185"/>
        <v>0</v>
      </c>
      <c r="DV42" s="182">
        <f>'Copia Provisional'!AR41</f>
        <v>0</v>
      </c>
      <c r="DW42" s="170" t="str">
        <f t="shared" si="107"/>
        <v>P</v>
      </c>
      <c r="DX42" s="179">
        <f t="shared" si="186"/>
        <v>0</v>
      </c>
      <c r="DY42" s="181">
        <f>'Copia Provisional'!AS41</f>
        <v>0</v>
      </c>
      <c r="DZ42" s="170" t="str">
        <f t="shared" si="109"/>
        <v>P</v>
      </c>
      <c r="EA42" s="179">
        <f t="shared" si="187"/>
        <v>0</v>
      </c>
      <c r="EB42" s="182">
        <f>'Copia Provisional'!AT41</f>
        <v>0</v>
      </c>
      <c r="EC42" s="170" t="str">
        <f t="shared" si="111"/>
        <v>P</v>
      </c>
      <c r="ED42" s="179">
        <f t="shared" si="188"/>
        <v>0</v>
      </c>
      <c r="EE42" s="181">
        <f>'Copia Provisional'!AU41</f>
        <v>0</v>
      </c>
      <c r="EF42" s="170" t="str">
        <f t="shared" si="113"/>
        <v>P</v>
      </c>
      <c r="EG42" s="179">
        <f t="shared" si="189"/>
        <v>0</v>
      </c>
      <c r="EH42" s="182">
        <f>'Copia Provisional'!AV41</f>
        <v>0</v>
      </c>
      <c r="EI42" s="170" t="str">
        <f t="shared" si="115"/>
        <v>P</v>
      </c>
      <c r="EJ42" s="180">
        <f t="shared" si="190"/>
        <v>0</v>
      </c>
      <c r="EK42" s="181">
        <f>'Copia Provisional'!AW41</f>
        <v>0</v>
      </c>
      <c r="EL42" s="170" t="str">
        <f t="shared" si="117"/>
        <v>P</v>
      </c>
      <c r="EM42" s="179">
        <f t="shared" si="191"/>
        <v>0</v>
      </c>
      <c r="EN42" s="182">
        <f>'Copia Provisional'!AX41</f>
        <v>0</v>
      </c>
      <c r="EO42" s="170" t="str">
        <f t="shared" si="119"/>
        <v>P</v>
      </c>
      <c r="EP42" s="179">
        <f t="shared" si="192"/>
        <v>0</v>
      </c>
      <c r="EQ42" s="258">
        <f>'Copia Provisional'!AY41</f>
        <v>0</v>
      </c>
      <c r="ER42" s="170" t="str">
        <f t="shared" si="120"/>
        <v>P</v>
      </c>
      <c r="ES42" s="179">
        <f t="shared" si="193"/>
        <v>0</v>
      </c>
      <c r="ET42" s="179">
        <f>'Copia Provisional'!AZ41</f>
        <v>0</v>
      </c>
      <c r="EU42" s="170" t="str">
        <f t="shared" si="121"/>
        <v>P</v>
      </c>
      <c r="EV42" s="179">
        <f t="shared" si="194"/>
        <v>0</v>
      </c>
      <c r="EW42" s="262">
        <f>'Copia Provisional'!BA41</f>
        <v>0</v>
      </c>
      <c r="EX42" s="170" t="str">
        <f t="shared" si="122"/>
        <v>P</v>
      </c>
      <c r="EY42" s="179">
        <f t="shared" si="195"/>
        <v>0</v>
      </c>
      <c r="EZ42" s="179">
        <f>'Copia Provisional'!BB41</f>
        <v>0</v>
      </c>
      <c r="FA42" s="170" t="str">
        <f t="shared" si="123"/>
        <v>P</v>
      </c>
      <c r="FB42" s="179">
        <f t="shared" si="196"/>
        <v>0</v>
      </c>
      <c r="FC42" s="262">
        <f>'Copia Provisional'!BC41</f>
        <v>0</v>
      </c>
      <c r="FD42" s="170" t="str">
        <f t="shared" si="124"/>
        <v>P</v>
      </c>
      <c r="FE42" s="179">
        <f t="shared" si="197"/>
        <v>0</v>
      </c>
      <c r="FF42" s="182">
        <f>'Copia Provisional'!BD41</f>
        <v>0</v>
      </c>
      <c r="FG42" s="170" t="str">
        <f t="shared" si="125"/>
        <v>P</v>
      </c>
      <c r="FH42" s="182">
        <f t="shared" si="217"/>
        <v>0</v>
      </c>
      <c r="FI42" s="258">
        <f>'Copia Provisional'!BE41</f>
        <v>0</v>
      </c>
      <c r="FJ42" s="170" t="str">
        <f t="shared" si="127"/>
        <v>P</v>
      </c>
      <c r="FK42" s="179">
        <f t="shared" si="198"/>
        <v>0</v>
      </c>
      <c r="FL42" s="179">
        <f>'Copia Provisional'!BF41</f>
        <v>0</v>
      </c>
      <c r="FM42" s="170" t="str">
        <f t="shared" si="128"/>
        <v>P</v>
      </c>
      <c r="FN42" s="179">
        <f t="shared" si="199"/>
        <v>0</v>
      </c>
      <c r="FO42" s="262">
        <f>'Copia Provisional'!BG41</f>
        <v>0</v>
      </c>
      <c r="FP42" s="170" t="str">
        <f t="shared" si="129"/>
        <v>P</v>
      </c>
      <c r="FQ42" s="179">
        <f t="shared" si="200"/>
        <v>0</v>
      </c>
      <c r="FR42" s="179">
        <f>'Copia Provisional'!BH41</f>
        <v>0</v>
      </c>
      <c r="FS42" s="170" t="str">
        <f t="shared" si="130"/>
        <v>P</v>
      </c>
      <c r="FT42" s="179">
        <f t="shared" si="201"/>
        <v>0</v>
      </c>
      <c r="FU42" s="262">
        <f>'Copia Provisional'!BI41</f>
        <v>0</v>
      </c>
      <c r="FV42" s="170" t="str">
        <f t="shared" si="131"/>
        <v>P</v>
      </c>
      <c r="FW42" s="179">
        <f t="shared" si="202"/>
        <v>0</v>
      </c>
      <c r="FX42" s="182">
        <f>'Copia Provisional'!BJ41</f>
        <v>0</v>
      </c>
      <c r="FY42" s="170" t="str">
        <f t="shared" si="132"/>
        <v>P</v>
      </c>
      <c r="FZ42" s="179">
        <f t="shared" si="203"/>
        <v>0</v>
      </c>
      <c r="GA42" s="258">
        <f>'Copia Provisional'!BK41</f>
        <v>0</v>
      </c>
      <c r="GB42" s="170" t="str">
        <f t="shared" si="133"/>
        <v>P</v>
      </c>
      <c r="GC42" s="179">
        <f t="shared" si="204"/>
        <v>0</v>
      </c>
      <c r="GD42" s="179">
        <f>'Copia Provisional'!BL41</f>
        <v>0</v>
      </c>
      <c r="GE42" s="170" t="str">
        <f t="shared" si="134"/>
        <v>P</v>
      </c>
      <c r="GF42" s="179">
        <f t="shared" si="205"/>
        <v>0</v>
      </c>
      <c r="GG42" s="262">
        <f>'Copia Provisional'!BM41</f>
        <v>0</v>
      </c>
      <c r="GH42" s="170" t="str">
        <f t="shared" si="135"/>
        <v>P</v>
      </c>
      <c r="GI42" s="179">
        <f t="shared" si="206"/>
        <v>0</v>
      </c>
      <c r="GJ42" s="179">
        <f>'Copia Provisional'!BN41</f>
        <v>0</v>
      </c>
      <c r="GK42" s="170" t="str">
        <f t="shared" si="136"/>
        <v>P</v>
      </c>
      <c r="GL42" s="179">
        <f t="shared" si="207"/>
        <v>0</v>
      </c>
      <c r="GM42" s="262">
        <f>'Copia Provisional'!BO41</f>
        <v>0</v>
      </c>
      <c r="GN42" s="170" t="str">
        <f t="shared" si="137"/>
        <v>P</v>
      </c>
      <c r="GO42" s="179">
        <f t="shared" si="208"/>
        <v>0</v>
      </c>
      <c r="GP42" s="182">
        <f>'Copia Provisional'!BP41</f>
        <v>0</v>
      </c>
      <c r="GQ42" s="170" t="str">
        <f t="shared" si="138"/>
        <v>P</v>
      </c>
      <c r="GR42" s="179">
        <f t="shared" si="209"/>
        <v>0</v>
      </c>
      <c r="GS42" s="182">
        <f>'Copia Provisional'!BQ41</f>
        <v>0</v>
      </c>
      <c r="GT42" s="170" t="str">
        <f t="shared" si="139"/>
        <v>P</v>
      </c>
      <c r="GU42" s="179">
        <f t="shared" si="210"/>
        <v>0</v>
      </c>
      <c r="GV42" s="258">
        <f>'Copia Provisional'!BR41</f>
        <v>0</v>
      </c>
      <c r="GW42" s="170" t="str">
        <f t="shared" si="140"/>
        <v>P</v>
      </c>
      <c r="GX42" s="179">
        <f t="shared" si="211"/>
        <v>0</v>
      </c>
      <c r="GY42" s="179">
        <f>'Copia Provisional'!BS41</f>
        <v>0</v>
      </c>
      <c r="GZ42" s="170" t="str">
        <f t="shared" si="141"/>
        <v>P</v>
      </c>
      <c r="HA42" s="179">
        <f t="shared" si="212"/>
        <v>0</v>
      </c>
      <c r="HB42" s="262">
        <f>'Copia Provisional'!BT41</f>
        <v>0</v>
      </c>
      <c r="HC42" s="170" t="str">
        <f t="shared" si="142"/>
        <v>P</v>
      </c>
      <c r="HD42" s="179">
        <f t="shared" si="213"/>
        <v>0</v>
      </c>
      <c r="HE42" s="179">
        <f>'Copia Provisional'!BU41</f>
        <v>0</v>
      </c>
      <c r="HF42" s="170" t="str">
        <f t="shared" si="143"/>
        <v>P</v>
      </c>
      <c r="HG42" s="179">
        <f t="shared" si="214"/>
        <v>0</v>
      </c>
      <c r="HH42" s="262">
        <f>'Copia Provisional'!BV41</f>
        <v>0</v>
      </c>
      <c r="HI42" s="170" t="str">
        <f t="shared" si="144"/>
        <v>P</v>
      </c>
      <c r="HJ42" s="179">
        <f t="shared" si="215"/>
        <v>0</v>
      </c>
      <c r="HK42" s="178">
        <f t="shared" si="216"/>
        <v>0</v>
      </c>
    </row>
    <row r="43" spans="1:219">
      <c r="A43" s="177">
        <f>Participantes!B42</f>
        <v>41</v>
      </c>
      <c r="B43" s="178" t="str">
        <f>IF(Participantes!C42="","",Participantes!C42)</f>
        <v/>
      </c>
      <c r="C43" s="181">
        <f>'Copia Provisional'!C42</f>
        <v>0</v>
      </c>
      <c r="D43" s="170" t="str">
        <f t="shared" si="25"/>
        <v>P</v>
      </c>
      <c r="E43" s="179">
        <f t="shared" si="145"/>
        <v>0</v>
      </c>
      <c r="F43" s="182">
        <f>'Copia Provisional'!D42</f>
        <v>0</v>
      </c>
      <c r="G43" s="170" t="str">
        <f t="shared" si="27"/>
        <v>P</v>
      </c>
      <c r="H43" s="179">
        <f t="shared" si="146"/>
        <v>0</v>
      </c>
      <c r="I43" s="181">
        <f>'Copia Provisional'!E42</f>
        <v>0</v>
      </c>
      <c r="J43" s="170" t="str">
        <f t="shared" si="29"/>
        <v>P</v>
      </c>
      <c r="K43" s="179">
        <f t="shared" si="147"/>
        <v>0</v>
      </c>
      <c r="L43" s="182">
        <f>'Copia Provisional'!F42</f>
        <v>0</v>
      </c>
      <c r="M43" s="170" t="str">
        <f t="shared" si="31"/>
        <v>P</v>
      </c>
      <c r="N43" s="179">
        <f t="shared" si="148"/>
        <v>0</v>
      </c>
      <c r="O43" s="181">
        <f>'Copia Provisional'!G42</f>
        <v>0</v>
      </c>
      <c r="P43" s="170" t="str">
        <f t="shared" si="33"/>
        <v>P</v>
      </c>
      <c r="Q43" s="179">
        <f t="shared" si="149"/>
        <v>0</v>
      </c>
      <c r="R43" s="182">
        <f>'Copia Provisional'!H42</f>
        <v>0</v>
      </c>
      <c r="S43" s="170" t="str">
        <f t="shared" si="35"/>
        <v>P</v>
      </c>
      <c r="T43" s="179">
        <f t="shared" si="150"/>
        <v>0</v>
      </c>
      <c r="U43" s="181">
        <f>'Copia Provisional'!I42</f>
        <v>0</v>
      </c>
      <c r="V43" s="170" t="str">
        <f t="shared" si="37"/>
        <v>P</v>
      </c>
      <c r="W43" s="179">
        <f t="shared" si="151"/>
        <v>0</v>
      </c>
      <c r="X43" s="182">
        <f>'Copia Provisional'!J42</f>
        <v>0</v>
      </c>
      <c r="Y43" s="170" t="str">
        <f t="shared" si="39"/>
        <v>P</v>
      </c>
      <c r="Z43" s="179">
        <f t="shared" si="152"/>
        <v>0</v>
      </c>
      <c r="AA43" s="181">
        <f>'Copia Provisional'!K42</f>
        <v>0</v>
      </c>
      <c r="AB43" s="170" t="str">
        <f t="shared" si="41"/>
        <v>P</v>
      </c>
      <c r="AC43" s="179">
        <f t="shared" si="153"/>
        <v>0</v>
      </c>
      <c r="AD43" s="182">
        <f>'Copia Provisional'!L42</f>
        <v>0</v>
      </c>
      <c r="AE43" s="170" t="str">
        <f t="shared" si="43"/>
        <v>P</v>
      </c>
      <c r="AF43" s="179">
        <f t="shared" si="154"/>
        <v>0</v>
      </c>
      <c r="AG43" s="181">
        <f>'Copia Provisional'!M42</f>
        <v>0</v>
      </c>
      <c r="AH43" s="170" t="str">
        <f t="shared" si="45"/>
        <v>P</v>
      </c>
      <c r="AI43" s="179">
        <f t="shared" si="155"/>
        <v>0</v>
      </c>
      <c r="AJ43" s="182">
        <f>'Copia Provisional'!N42</f>
        <v>0</v>
      </c>
      <c r="AK43" s="170" t="str">
        <f t="shared" si="47"/>
        <v>P</v>
      </c>
      <c r="AL43" s="179">
        <f t="shared" si="156"/>
        <v>0</v>
      </c>
      <c r="AM43" s="181">
        <f>'Copia Provisional'!O42</f>
        <v>0</v>
      </c>
      <c r="AN43" s="170" t="str">
        <f t="shared" si="49"/>
        <v>P</v>
      </c>
      <c r="AO43" s="179">
        <f t="shared" si="157"/>
        <v>0</v>
      </c>
      <c r="AP43" s="182">
        <f>'Copia Provisional'!P42</f>
        <v>0</v>
      </c>
      <c r="AQ43" s="170" t="str">
        <f t="shared" si="51"/>
        <v>P</v>
      </c>
      <c r="AR43" s="179">
        <f t="shared" si="158"/>
        <v>0</v>
      </c>
      <c r="AS43" s="181">
        <f>'Copia Provisional'!Q42</f>
        <v>0</v>
      </c>
      <c r="AT43" s="170" t="str">
        <f t="shared" si="53"/>
        <v>P</v>
      </c>
      <c r="AU43" s="179">
        <f t="shared" si="159"/>
        <v>0</v>
      </c>
      <c r="AV43" s="182">
        <f>'Copia Provisional'!R42</f>
        <v>0</v>
      </c>
      <c r="AW43" s="170" t="str">
        <f t="shared" si="55"/>
        <v>P</v>
      </c>
      <c r="AX43" s="179">
        <f t="shared" si="160"/>
        <v>0</v>
      </c>
      <c r="AY43" s="181">
        <f>'Copia Provisional'!S42</f>
        <v>0</v>
      </c>
      <c r="AZ43" s="170" t="str">
        <f t="shared" si="57"/>
        <v>P</v>
      </c>
      <c r="BA43" s="179">
        <f t="shared" si="161"/>
        <v>0</v>
      </c>
      <c r="BB43" s="182">
        <f>'Copia Provisional'!T42</f>
        <v>0</v>
      </c>
      <c r="BC43" s="170" t="str">
        <f t="shared" si="59"/>
        <v>P</v>
      </c>
      <c r="BD43" s="179">
        <f t="shared" si="162"/>
        <v>0</v>
      </c>
      <c r="BE43" s="181">
        <f>'Copia Provisional'!U42</f>
        <v>0</v>
      </c>
      <c r="BF43" s="170" t="str">
        <f t="shared" si="61"/>
        <v>P</v>
      </c>
      <c r="BG43" s="179">
        <f t="shared" si="163"/>
        <v>0</v>
      </c>
      <c r="BH43" s="182">
        <f>'Copia Provisional'!V42</f>
        <v>0</v>
      </c>
      <c r="BI43" s="170" t="str">
        <f t="shared" si="63"/>
        <v>P</v>
      </c>
      <c r="BJ43" s="179">
        <f t="shared" si="164"/>
        <v>0</v>
      </c>
      <c r="BK43" s="181">
        <f>'Copia Provisional'!W42</f>
        <v>0</v>
      </c>
      <c r="BL43" s="170" t="str">
        <f t="shared" si="65"/>
        <v>P</v>
      </c>
      <c r="BM43" s="179">
        <f t="shared" si="165"/>
        <v>0</v>
      </c>
      <c r="BN43" s="182">
        <f>'Copia Provisional'!X42</f>
        <v>0</v>
      </c>
      <c r="BO43" s="170" t="str">
        <f t="shared" si="67"/>
        <v>P</v>
      </c>
      <c r="BP43" s="179">
        <f t="shared" si="166"/>
        <v>0</v>
      </c>
      <c r="BQ43" s="181">
        <f>'Copia Provisional'!Y42</f>
        <v>0</v>
      </c>
      <c r="BR43" s="170" t="str">
        <f t="shared" si="69"/>
        <v>P</v>
      </c>
      <c r="BS43" s="179">
        <f t="shared" si="167"/>
        <v>0</v>
      </c>
      <c r="BT43" s="182">
        <f>'Copia Provisional'!Z42</f>
        <v>0</v>
      </c>
      <c r="BU43" s="170" t="str">
        <f t="shared" si="71"/>
        <v>P</v>
      </c>
      <c r="BV43" s="179">
        <f t="shared" si="168"/>
        <v>0</v>
      </c>
      <c r="BW43" s="181">
        <f>'Copia Provisional'!AA42</f>
        <v>0</v>
      </c>
      <c r="BX43" s="170" t="str">
        <f t="shared" si="73"/>
        <v>P</v>
      </c>
      <c r="BY43" s="179">
        <f t="shared" si="169"/>
        <v>0</v>
      </c>
      <c r="BZ43" s="182">
        <f>'Copia Provisional'!AB42</f>
        <v>0</v>
      </c>
      <c r="CA43" s="170" t="str">
        <f t="shared" si="75"/>
        <v>P</v>
      </c>
      <c r="CB43" s="179">
        <f t="shared" si="170"/>
        <v>0</v>
      </c>
      <c r="CC43" s="181">
        <f>'Copia Provisional'!AC42</f>
        <v>0</v>
      </c>
      <c r="CD43" s="170" t="str">
        <f t="shared" si="77"/>
        <v>P</v>
      </c>
      <c r="CE43" s="179">
        <f t="shared" si="171"/>
        <v>0</v>
      </c>
      <c r="CF43" s="182">
        <f>'Copia Provisional'!AD42</f>
        <v>0</v>
      </c>
      <c r="CG43" s="170" t="str">
        <f t="shared" si="79"/>
        <v>P</v>
      </c>
      <c r="CH43" s="179">
        <f t="shared" si="172"/>
        <v>0</v>
      </c>
      <c r="CI43" s="181">
        <f>'Copia Provisional'!AE42</f>
        <v>0</v>
      </c>
      <c r="CJ43" s="170" t="str">
        <f t="shared" si="81"/>
        <v>P</v>
      </c>
      <c r="CK43" s="179">
        <f t="shared" si="173"/>
        <v>0</v>
      </c>
      <c r="CL43" s="182">
        <f>'Copia Provisional'!AF42</f>
        <v>0</v>
      </c>
      <c r="CM43" s="170" t="str">
        <f t="shared" si="83"/>
        <v>P</v>
      </c>
      <c r="CN43" s="179">
        <f t="shared" si="174"/>
        <v>0</v>
      </c>
      <c r="CO43" s="181">
        <f>'Copia Provisional'!AG42</f>
        <v>0</v>
      </c>
      <c r="CP43" s="170" t="str">
        <f t="shared" si="85"/>
        <v>P</v>
      </c>
      <c r="CQ43" s="179">
        <f t="shared" si="175"/>
        <v>0</v>
      </c>
      <c r="CR43" s="182">
        <f>'Copia Provisional'!AH42</f>
        <v>0</v>
      </c>
      <c r="CS43" s="170" t="str">
        <f t="shared" si="87"/>
        <v>P</v>
      </c>
      <c r="CT43" s="179">
        <f t="shared" si="176"/>
        <v>0</v>
      </c>
      <c r="CU43" s="181">
        <f>'Copia Provisional'!AI42</f>
        <v>0</v>
      </c>
      <c r="CV43" s="170" t="str">
        <f t="shared" si="89"/>
        <v>P</v>
      </c>
      <c r="CW43" s="179">
        <f t="shared" si="177"/>
        <v>0</v>
      </c>
      <c r="CX43" s="182">
        <f>'Copia Provisional'!AJ42</f>
        <v>0</v>
      </c>
      <c r="CY43" s="170" t="str">
        <f t="shared" si="91"/>
        <v>P</v>
      </c>
      <c r="CZ43" s="179">
        <f t="shared" si="178"/>
        <v>0</v>
      </c>
      <c r="DA43" s="181">
        <f>'Copia Provisional'!AK42</f>
        <v>0</v>
      </c>
      <c r="DB43" s="170" t="str">
        <f t="shared" si="93"/>
        <v>P</v>
      </c>
      <c r="DC43" s="179">
        <f t="shared" si="179"/>
        <v>0</v>
      </c>
      <c r="DD43" s="182">
        <f>'Copia Provisional'!AL42</f>
        <v>0</v>
      </c>
      <c r="DE43" s="170" t="str">
        <f t="shared" si="95"/>
        <v>P</v>
      </c>
      <c r="DF43" s="179">
        <f t="shared" si="180"/>
        <v>0</v>
      </c>
      <c r="DG43" s="181">
        <f>'Copia Provisional'!AM42</f>
        <v>0</v>
      </c>
      <c r="DH43" s="170" t="str">
        <f t="shared" si="97"/>
        <v>P</v>
      </c>
      <c r="DI43" s="179">
        <f t="shared" si="181"/>
        <v>0</v>
      </c>
      <c r="DJ43" s="182">
        <f>'Copia Provisional'!AN42</f>
        <v>0</v>
      </c>
      <c r="DK43" s="170" t="str">
        <f t="shared" si="99"/>
        <v>P</v>
      </c>
      <c r="DL43" s="179">
        <f t="shared" si="182"/>
        <v>0</v>
      </c>
      <c r="DM43" s="181">
        <f>'Copia Provisional'!AO42</f>
        <v>0</v>
      </c>
      <c r="DN43" s="170" t="str">
        <f t="shared" si="101"/>
        <v>P</v>
      </c>
      <c r="DO43" s="179">
        <f t="shared" si="183"/>
        <v>0</v>
      </c>
      <c r="DP43" s="182">
        <f>'Copia Provisional'!AP42</f>
        <v>0</v>
      </c>
      <c r="DQ43" s="170" t="str">
        <f t="shared" si="103"/>
        <v>P</v>
      </c>
      <c r="DR43" s="179">
        <f t="shared" si="184"/>
        <v>0</v>
      </c>
      <c r="DS43" s="181">
        <f>'Copia Provisional'!AQ42</f>
        <v>0</v>
      </c>
      <c r="DT43" s="170" t="str">
        <f t="shared" si="105"/>
        <v>P</v>
      </c>
      <c r="DU43" s="179">
        <f t="shared" si="185"/>
        <v>0</v>
      </c>
      <c r="DV43" s="182">
        <f>'Copia Provisional'!AR42</f>
        <v>0</v>
      </c>
      <c r="DW43" s="170" t="str">
        <f t="shared" si="107"/>
        <v>P</v>
      </c>
      <c r="DX43" s="179">
        <f t="shared" si="186"/>
        <v>0</v>
      </c>
      <c r="DY43" s="181">
        <f>'Copia Provisional'!AS42</f>
        <v>0</v>
      </c>
      <c r="DZ43" s="170" t="str">
        <f t="shared" si="109"/>
        <v>P</v>
      </c>
      <c r="EA43" s="179">
        <f t="shared" si="187"/>
        <v>0</v>
      </c>
      <c r="EB43" s="182">
        <f>'Copia Provisional'!AT42</f>
        <v>0</v>
      </c>
      <c r="EC43" s="170" t="str">
        <f t="shared" si="111"/>
        <v>P</v>
      </c>
      <c r="ED43" s="179">
        <f t="shared" si="188"/>
        <v>0</v>
      </c>
      <c r="EE43" s="181">
        <f>'Copia Provisional'!AU42</f>
        <v>0</v>
      </c>
      <c r="EF43" s="170" t="str">
        <f t="shared" si="113"/>
        <v>P</v>
      </c>
      <c r="EG43" s="179">
        <f t="shared" si="189"/>
        <v>0</v>
      </c>
      <c r="EH43" s="182">
        <f>'Copia Provisional'!AV42</f>
        <v>0</v>
      </c>
      <c r="EI43" s="170" t="str">
        <f t="shared" si="115"/>
        <v>P</v>
      </c>
      <c r="EJ43" s="180">
        <f t="shared" si="190"/>
        <v>0</v>
      </c>
      <c r="EK43" s="181">
        <f>'Copia Provisional'!AW42</f>
        <v>0</v>
      </c>
      <c r="EL43" s="170" t="str">
        <f t="shared" si="117"/>
        <v>P</v>
      </c>
      <c r="EM43" s="179">
        <f t="shared" si="191"/>
        <v>0</v>
      </c>
      <c r="EN43" s="182">
        <f>'Copia Provisional'!AX42</f>
        <v>0</v>
      </c>
      <c r="EO43" s="170" t="str">
        <f t="shared" si="119"/>
        <v>P</v>
      </c>
      <c r="EP43" s="179">
        <f t="shared" si="192"/>
        <v>0</v>
      </c>
      <c r="EQ43" s="258">
        <f>'Copia Provisional'!AY42</f>
        <v>0</v>
      </c>
      <c r="ER43" s="170" t="str">
        <f t="shared" si="120"/>
        <v>P</v>
      </c>
      <c r="ES43" s="179">
        <f t="shared" si="193"/>
        <v>0</v>
      </c>
      <c r="ET43" s="179">
        <f>'Copia Provisional'!AZ42</f>
        <v>0</v>
      </c>
      <c r="EU43" s="170" t="str">
        <f t="shared" si="121"/>
        <v>P</v>
      </c>
      <c r="EV43" s="179">
        <f t="shared" si="194"/>
        <v>0</v>
      </c>
      <c r="EW43" s="262">
        <f>'Copia Provisional'!BA42</f>
        <v>0</v>
      </c>
      <c r="EX43" s="170" t="str">
        <f t="shared" si="122"/>
        <v>P</v>
      </c>
      <c r="EY43" s="179">
        <f t="shared" si="195"/>
        <v>0</v>
      </c>
      <c r="EZ43" s="179">
        <f>'Copia Provisional'!BB42</f>
        <v>0</v>
      </c>
      <c r="FA43" s="170" t="str">
        <f t="shared" si="123"/>
        <v>P</v>
      </c>
      <c r="FB43" s="179">
        <f t="shared" si="196"/>
        <v>0</v>
      </c>
      <c r="FC43" s="262">
        <f>'Copia Provisional'!BC42</f>
        <v>0</v>
      </c>
      <c r="FD43" s="170" t="str">
        <f t="shared" si="124"/>
        <v>P</v>
      </c>
      <c r="FE43" s="179">
        <f t="shared" si="197"/>
        <v>0</v>
      </c>
      <c r="FF43" s="182">
        <f>'Copia Provisional'!BD42</f>
        <v>0</v>
      </c>
      <c r="FG43" s="170" t="str">
        <f t="shared" si="125"/>
        <v>P</v>
      </c>
      <c r="FH43" s="182">
        <f t="shared" si="217"/>
        <v>0</v>
      </c>
      <c r="FI43" s="258">
        <f>'Copia Provisional'!BE42</f>
        <v>0</v>
      </c>
      <c r="FJ43" s="170" t="str">
        <f t="shared" si="127"/>
        <v>P</v>
      </c>
      <c r="FK43" s="179">
        <f t="shared" si="198"/>
        <v>0</v>
      </c>
      <c r="FL43" s="179">
        <f>'Copia Provisional'!BF42</f>
        <v>0</v>
      </c>
      <c r="FM43" s="170" t="str">
        <f t="shared" si="128"/>
        <v>P</v>
      </c>
      <c r="FN43" s="179">
        <f t="shared" si="199"/>
        <v>0</v>
      </c>
      <c r="FO43" s="262">
        <f>'Copia Provisional'!BG42</f>
        <v>0</v>
      </c>
      <c r="FP43" s="170" t="str">
        <f t="shared" si="129"/>
        <v>P</v>
      </c>
      <c r="FQ43" s="179">
        <f t="shared" si="200"/>
        <v>0</v>
      </c>
      <c r="FR43" s="179">
        <f>'Copia Provisional'!BH42</f>
        <v>0</v>
      </c>
      <c r="FS43" s="170" t="str">
        <f t="shared" si="130"/>
        <v>P</v>
      </c>
      <c r="FT43" s="179">
        <f t="shared" si="201"/>
        <v>0</v>
      </c>
      <c r="FU43" s="262">
        <f>'Copia Provisional'!BI42</f>
        <v>0</v>
      </c>
      <c r="FV43" s="170" t="str">
        <f t="shared" si="131"/>
        <v>P</v>
      </c>
      <c r="FW43" s="179">
        <f t="shared" si="202"/>
        <v>0</v>
      </c>
      <c r="FX43" s="182">
        <f>'Copia Provisional'!BJ42</f>
        <v>0</v>
      </c>
      <c r="FY43" s="170" t="str">
        <f t="shared" si="132"/>
        <v>P</v>
      </c>
      <c r="FZ43" s="179">
        <f t="shared" si="203"/>
        <v>0</v>
      </c>
      <c r="GA43" s="258">
        <f>'Copia Provisional'!BK42</f>
        <v>0</v>
      </c>
      <c r="GB43" s="170" t="str">
        <f t="shared" si="133"/>
        <v>P</v>
      </c>
      <c r="GC43" s="179">
        <f t="shared" si="204"/>
        <v>0</v>
      </c>
      <c r="GD43" s="179">
        <f>'Copia Provisional'!BL42</f>
        <v>0</v>
      </c>
      <c r="GE43" s="170" t="str">
        <f t="shared" si="134"/>
        <v>P</v>
      </c>
      <c r="GF43" s="179">
        <f t="shared" si="205"/>
        <v>0</v>
      </c>
      <c r="GG43" s="262">
        <f>'Copia Provisional'!BM42</f>
        <v>0</v>
      </c>
      <c r="GH43" s="170" t="str">
        <f t="shared" si="135"/>
        <v>P</v>
      </c>
      <c r="GI43" s="179">
        <f t="shared" si="206"/>
        <v>0</v>
      </c>
      <c r="GJ43" s="179">
        <f>'Copia Provisional'!BN42</f>
        <v>0</v>
      </c>
      <c r="GK43" s="170" t="str">
        <f t="shared" si="136"/>
        <v>P</v>
      </c>
      <c r="GL43" s="179">
        <f t="shared" si="207"/>
        <v>0</v>
      </c>
      <c r="GM43" s="262">
        <f>'Copia Provisional'!BO42</f>
        <v>0</v>
      </c>
      <c r="GN43" s="170" t="str">
        <f t="shared" si="137"/>
        <v>P</v>
      </c>
      <c r="GO43" s="179">
        <f t="shared" si="208"/>
        <v>0</v>
      </c>
      <c r="GP43" s="182">
        <f>'Copia Provisional'!BP42</f>
        <v>0</v>
      </c>
      <c r="GQ43" s="170" t="str">
        <f t="shared" si="138"/>
        <v>P</v>
      </c>
      <c r="GR43" s="179">
        <f t="shared" si="209"/>
        <v>0</v>
      </c>
      <c r="GS43" s="182">
        <f>'Copia Provisional'!BQ42</f>
        <v>0</v>
      </c>
      <c r="GT43" s="170" t="str">
        <f t="shared" si="139"/>
        <v>P</v>
      </c>
      <c r="GU43" s="179">
        <f t="shared" si="210"/>
        <v>0</v>
      </c>
      <c r="GV43" s="258">
        <f>'Copia Provisional'!BR42</f>
        <v>0</v>
      </c>
      <c r="GW43" s="170" t="str">
        <f t="shared" si="140"/>
        <v>P</v>
      </c>
      <c r="GX43" s="179">
        <f t="shared" si="211"/>
        <v>0</v>
      </c>
      <c r="GY43" s="179">
        <f>'Copia Provisional'!BS42</f>
        <v>0</v>
      </c>
      <c r="GZ43" s="170" t="str">
        <f t="shared" si="141"/>
        <v>P</v>
      </c>
      <c r="HA43" s="179">
        <f t="shared" si="212"/>
        <v>0</v>
      </c>
      <c r="HB43" s="262">
        <f>'Copia Provisional'!BT42</f>
        <v>0</v>
      </c>
      <c r="HC43" s="170" t="str">
        <f t="shared" si="142"/>
        <v>P</v>
      </c>
      <c r="HD43" s="179">
        <f t="shared" si="213"/>
        <v>0</v>
      </c>
      <c r="HE43" s="179">
        <f>'Copia Provisional'!BU42</f>
        <v>0</v>
      </c>
      <c r="HF43" s="170" t="str">
        <f t="shared" si="143"/>
        <v>P</v>
      </c>
      <c r="HG43" s="179">
        <f t="shared" si="214"/>
        <v>0</v>
      </c>
      <c r="HH43" s="262">
        <f>'Copia Provisional'!BV42</f>
        <v>0</v>
      </c>
      <c r="HI43" s="170" t="str">
        <f t="shared" si="144"/>
        <v>P</v>
      </c>
      <c r="HJ43" s="179">
        <f t="shared" si="215"/>
        <v>0</v>
      </c>
      <c r="HK43" s="178">
        <f t="shared" si="216"/>
        <v>0</v>
      </c>
    </row>
    <row r="44" spans="1:219">
      <c r="A44" s="177">
        <f>Participantes!B43</f>
        <v>42</v>
      </c>
      <c r="B44" s="178" t="str">
        <f>IF(Participantes!C43="","",Participantes!C43)</f>
        <v/>
      </c>
      <c r="C44" s="181">
        <f>'Copia Provisional'!C43</f>
        <v>0</v>
      </c>
      <c r="D44" s="170" t="str">
        <f t="shared" si="25"/>
        <v>P</v>
      </c>
      <c r="E44" s="179">
        <f t="shared" si="145"/>
        <v>0</v>
      </c>
      <c r="F44" s="182">
        <f>'Copia Provisional'!D43</f>
        <v>0</v>
      </c>
      <c r="G44" s="170" t="str">
        <f t="shared" si="27"/>
        <v>P</v>
      </c>
      <c r="H44" s="179">
        <f t="shared" si="146"/>
        <v>0</v>
      </c>
      <c r="I44" s="181">
        <f>'Copia Provisional'!E43</f>
        <v>0</v>
      </c>
      <c r="J44" s="170" t="str">
        <f t="shared" si="29"/>
        <v>P</v>
      </c>
      <c r="K44" s="179">
        <f t="shared" si="147"/>
        <v>0</v>
      </c>
      <c r="L44" s="182">
        <f>'Copia Provisional'!F43</f>
        <v>0</v>
      </c>
      <c r="M44" s="170" t="str">
        <f t="shared" si="31"/>
        <v>P</v>
      </c>
      <c r="N44" s="179">
        <f t="shared" si="148"/>
        <v>0</v>
      </c>
      <c r="O44" s="181">
        <f>'Copia Provisional'!G43</f>
        <v>0</v>
      </c>
      <c r="P44" s="170" t="str">
        <f t="shared" si="33"/>
        <v>P</v>
      </c>
      <c r="Q44" s="179">
        <f t="shared" si="149"/>
        <v>0</v>
      </c>
      <c r="R44" s="182">
        <f>'Copia Provisional'!H43</f>
        <v>0</v>
      </c>
      <c r="S44" s="170" t="str">
        <f t="shared" si="35"/>
        <v>P</v>
      </c>
      <c r="T44" s="179">
        <f t="shared" si="150"/>
        <v>0</v>
      </c>
      <c r="U44" s="181">
        <f>'Copia Provisional'!I43</f>
        <v>0</v>
      </c>
      <c r="V44" s="170" t="str">
        <f t="shared" si="37"/>
        <v>P</v>
      </c>
      <c r="W44" s="179">
        <f t="shared" si="151"/>
        <v>0</v>
      </c>
      <c r="X44" s="182">
        <f>'Copia Provisional'!J43</f>
        <v>0</v>
      </c>
      <c r="Y44" s="170" t="str">
        <f t="shared" si="39"/>
        <v>P</v>
      </c>
      <c r="Z44" s="179">
        <f t="shared" si="152"/>
        <v>0</v>
      </c>
      <c r="AA44" s="181">
        <f>'Copia Provisional'!K43</f>
        <v>0</v>
      </c>
      <c r="AB44" s="170" t="str">
        <f t="shared" si="41"/>
        <v>P</v>
      </c>
      <c r="AC44" s="179">
        <f t="shared" si="153"/>
        <v>0</v>
      </c>
      <c r="AD44" s="182">
        <f>'Copia Provisional'!L43</f>
        <v>0</v>
      </c>
      <c r="AE44" s="170" t="str">
        <f t="shared" si="43"/>
        <v>P</v>
      </c>
      <c r="AF44" s="179">
        <f t="shared" si="154"/>
        <v>0</v>
      </c>
      <c r="AG44" s="181">
        <f>'Copia Provisional'!M43</f>
        <v>0</v>
      </c>
      <c r="AH44" s="170" t="str">
        <f t="shared" si="45"/>
        <v>P</v>
      </c>
      <c r="AI44" s="179">
        <f t="shared" si="155"/>
        <v>0</v>
      </c>
      <c r="AJ44" s="182">
        <f>'Copia Provisional'!N43</f>
        <v>0</v>
      </c>
      <c r="AK44" s="170" t="str">
        <f t="shared" si="47"/>
        <v>P</v>
      </c>
      <c r="AL44" s="179">
        <f t="shared" si="156"/>
        <v>0</v>
      </c>
      <c r="AM44" s="181">
        <f>'Copia Provisional'!O43</f>
        <v>0</v>
      </c>
      <c r="AN44" s="170" t="str">
        <f t="shared" si="49"/>
        <v>P</v>
      </c>
      <c r="AO44" s="179">
        <f t="shared" si="157"/>
        <v>0</v>
      </c>
      <c r="AP44" s="182">
        <f>'Copia Provisional'!P43</f>
        <v>0</v>
      </c>
      <c r="AQ44" s="170" t="str">
        <f t="shared" si="51"/>
        <v>P</v>
      </c>
      <c r="AR44" s="179">
        <f t="shared" si="158"/>
        <v>0</v>
      </c>
      <c r="AS44" s="181">
        <f>'Copia Provisional'!Q43</f>
        <v>0</v>
      </c>
      <c r="AT44" s="170" t="str">
        <f t="shared" si="53"/>
        <v>P</v>
      </c>
      <c r="AU44" s="179">
        <f t="shared" si="159"/>
        <v>0</v>
      </c>
      <c r="AV44" s="182">
        <f>'Copia Provisional'!R43</f>
        <v>0</v>
      </c>
      <c r="AW44" s="170" t="str">
        <f t="shared" si="55"/>
        <v>P</v>
      </c>
      <c r="AX44" s="179">
        <f t="shared" si="160"/>
        <v>0</v>
      </c>
      <c r="AY44" s="181">
        <f>'Copia Provisional'!S43</f>
        <v>0</v>
      </c>
      <c r="AZ44" s="170" t="str">
        <f t="shared" si="57"/>
        <v>P</v>
      </c>
      <c r="BA44" s="179">
        <f t="shared" si="161"/>
        <v>0</v>
      </c>
      <c r="BB44" s="182">
        <f>'Copia Provisional'!T43</f>
        <v>0</v>
      </c>
      <c r="BC44" s="170" t="str">
        <f t="shared" si="59"/>
        <v>P</v>
      </c>
      <c r="BD44" s="179">
        <f t="shared" si="162"/>
        <v>0</v>
      </c>
      <c r="BE44" s="181">
        <f>'Copia Provisional'!U43</f>
        <v>0</v>
      </c>
      <c r="BF44" s="170" t="str">
        <f t="shared" si="61"/>
        <v>P</v>
      </c>
      <c r="BG44" s="179">
        <f t="shared" si="163"/>
        <v>0</v>
      </c>
      <c r="BH44" s="182">
        <f>'Copia Provisional'!V43</f>
        <v>0</v>
      </c>
      <c r="BI44" s="170" t="str">
        <f t="shared" si="63"/>
        <v>P</v>
      </c>
      <c r="BJ44" s="179">
        <f t="shared" si="164"/>
        <v>0</v>
      </c>
      <c r="BK44" s="181">
        <f>'Copia Provisional'!W43</f>
        <v>0</v>
      </c>
      <c r="BL44" s="170" t="str">
        <f t="shared" si="65"/>
        <v>P</v>
      </c>
      <c r="BM44" s="179">
        <f t="shared" si="165"/>
        <v>0</v>
      </c>
      <c r="BN44" s="182">
        <f>'Copia Provisional'!X43</f>
        <v>0</v>
      </c>
      <c r="BO44" s="170" t="str">
        <f t="shared" si="67"/>
        <v>P</v>
      </c>
      <c r="BP44" s="179">
        <f t="shared" si="166"/>
        <v>0</v>
      </c>
      <c r="BQ44" s="181">
        <f>'Copia Provisional'!Y43</f>
        <v>0</v>
      </c>
      <c r="BR44" s="170" t="str">
        <f t="shared" si="69"/>
        <v>P</v>
      </c>
      <c r="BS44" s="179">
        <f t="shared" si="167"/>
        <v>0</v>
      </c>
      <c r="BT44" s="182">
        <f>'Copia Provisional'!Z43</f>
        <v>0</v>
      </c>
      <c r="BU44" s="170" t="str">
        <f t="shared" si="71"/>
        <v>P</v>
      </c>
      <c r="BV44" s="179">
        <f t="shared" si="168"/>
        <v>0</v>
      </c>
      <c r="BW44" s="181">
        <f>'Copia Provisional'!AA43</f>
        <v>0</v>
      </c>
      <c r="BX44" s="170" t="str">
        <f t="shared" si="73"/>
        <v>P</v>
      </c>
      <c r="BY44" s="179">
        <f t="shared" si="169"/>
        <v>0</v>
      </c>
      <c r="BZ44" s="182">
        <f>'Copia Provisional'!AB43</f>
        <v>0</v>
      </c>
      <c r="CA44" s="170" t="str">
        <f t="shared" si="75"/>
        <v>P</v>
      </c>
      <c r="CB44" s="179">
        <f t="shared" si="170"/>
        <v>0</v>
      </c>
      <c r="CC44" s="181">
        <f>'Copia Provisional'!AC43</f>
        <v>0</v>
      </c>
      <c r="CD44" s="170" t="str">
        <f t="shared" si="77"/>
        <v>P</v>
      </c>
      <c r="CE44" s="179">
        <f t="shared" si="171"/>
        <v>0</v>
      </c>
      <c r="CF44" s="182">
        <f>'Copia Provisional'!AD43</f>
        <v>0</v>
      </c>
      <c r="CG44" s="170" t="str">
        <f t="shared" si="79"/>
        <v>P</v>
      </c>
      <c r="CH44" s="179">
        <f t="shared" si="172"/>
        <v>0</v>
      </c>
      <c r="CI44" s="181">
        <f>'Copia Provisional'!AE43</f>
        <v>0</v>
      </c>
      <c r="CJ44" s="170" t="str">
        <f t="shared" si="81"/>
        <v>P</v>
      </c>
      <c r="CK44" s="179">
        <f t="shared" si="173"/>
        <v>0</v>
      </c>
      <c r="CL44" s="182">
        <f>'Copia Provisional'!AF43</f>
        <v>0</v>
      </c>
      <c r="CM44" s="170" t="str">
        <f t="shared" si="83"/>
        <v>P</v>
      </c>
      <c r="CN44" s="179">
        <f t="shared" si="174"/>
        <v>0</v>
      </c>
      <c r="CO44" s="181">
        <f>'Copia Provisional'!AG43</f>
        <v>0</v>
      </c>
      <c r="CP44" s="170" t="str">
        <f t="shared" si="85"/>
        <v>P</v>
      </c>
      <c r="CQ44" s="179">
        <f t="shared" si="175"/>
        <v>0</v>
      </c>
      <c r="CR44" s="182">
        <f>'Copia Provisional'!AH43</f>
        <v>0</v>
      </c>
      <c r="CS44" s="170" t="str">
        <f t="shared" si="87"/>
        <v>P</v>
      </c>
      <c r="CT44" s="179">
        <f t="shared" si="176"/>
        <v>0</v>
      </c>
      <c r="CU44" s="181">
        <f>'Copia Provisional'!AI43</f>
        <v>0</v>
      </c>
      <c r="CV44" s="170" t="str">
        <f t="shared" si="89"/>
        <v>P</v>
      </c>
      <c r="CW44" s="179">
        <f t="shared" si="177"/>
        <v>0</v>
      </c>
      <c r="CX44" s="182">
        <f>'Copia Provisional'!AJ43</f>
        <v>0</v>
      </c>
      <c r="CY44" s="170" t="str">
        <f t="shared" si="91"/>
        <v>P</v>
      </c>
      <c r="CZ44" s="179">
        <f t="shared" si="178"/>
        <v>0</v>
      </c>
      <c r="DA44" s="181">
        <f>'Copia Provisional'!AK43</f>
        <v>0</v>
      </c>
      <c r="DB44" s="170" t="str">
        <f t="shared" si="93"/>
        <v>P</v>
      </c>
      <c r="DC44" s="179">
        <f t="shared" si="179"/>
        <v>0</v>
      </c>
      <c r="DD44" s="182">
        <f>'Copia Provisional'!AL43</f>
        <v>0</v>
      </c>
      <c r="DE44" s="170" t="str">
        <f t="shared" si="95"/>
        <v>P</v>
      </c>
      <c r="DF44" s="179">
        <f t="shared" si="180"/>
        <v>0</v>
      </c>
      <c r="DG44" s="181">
        <f>'Copia Provisional'!AM43</f>
        <v>0</v>
      </c>
      <c r="DH44" s="170" t="str">
        <f t="shared" si="97"/>
        <v>P</v>
      </c>
      <c r="DI44" s="179">
        <f t="shared" si="181"/>
        <v>0</v>
      </c>
      <c r="DJ44" s="182">
        <f>'Copia Provisional'!AN43</f>
        <v>0</v>
      </c>
      <c r="DK44" s="170" t="str">
        <f t="shared" si="99"/>
        <v>P</v>
      </c>
      <c r="DL44" s="179">
        <f t="shared" si="182"/>
        <v>0</v>
      </c>
      <c r="DM44" s="181">
        <f>'Copia Provisional'!AO43</f>
        <v>0</v>
      </c>
      <c r="DN44" s="170" t="str">
        <f t="shared" si="101"/>
        <v>P</v>
      </c>
      <c r="DO44" s="179">
        <f t="shared" si="183"/>
        <v>0</v>
      </c>
      <c r="DP44" s="182">
        <f>'Copia Provisional'!AP43</f>
        <v>0</v>
      </c>
      <c r="DQ44" s="170" t="str">
        <f t="shared" si="103"/>
        <v>P</v>
      </c>
      <c r="DR44" s="179">
        <f t="shared" si="184"/>
        <v>0</v>
      </c>
      <c r="DS44" s="181">
        <f>'Copia Provisional'!AQ43</f>
        <v>0</v>
      </c>
      <c r="DT44" s="170" t="str">
        <f t="shared" si="105"/>
        <v>P</v>
      </c>
      <c r="DU44" s="179">
        <f t="shared" si="185"/>
        <v>0</v>
      </c>
      <c r="DV44" s="182">
        <f>'Copia Provisional'!AR43</f>
        <v>0</v>
      </c>
      <c r="DW44" s="170" t="str">
        <f t="shared" si="107"/>
        <v>P</v>
      </c>
      <c r="DX44" s="179">
        <f t="shared" si="186"/>
        <v>0</v>
      </c>
      <c r="DY44" s="181">
        <f>'Copia Provisional'!AS43</f>
        <v>0</v>
      </c>
      <c r="DZ44" s="170" t="str">
        <f t="shared" si="109"/>
        <v>P</v>
      </c>
      <c r="EA44" s="179">
        <f t="shared" si="187"/>
        <v>0</v>
      </c>
      <c r="EB44" s="182">
        <f>'Copia Provisional'!AT43</f>
        <v>0</v>
      </c>
      <c r="EC44" s="170" t="str">
        <f t="shared" si="111"/>
        <v>P</v>
      </c>
      <c r="ED44" s="179">
        <f t="shared" si="188"/>
        <v>0</v>
      </c>
      <c r="EE44" s="181">
        <f>'Copia Provisional'!AU43</f>
        <v>0</v>
      </c>
      <c r="EF44" s="170" t="str">
        <f t="shared" si="113"/>
        <v>P</v>
      </c>
      <c r="EG44" s="179">
        <f t="shared" si="189"/>
        <v>0</v>
      </c>
      <c r="EH44" s="182">
        <f>'Copia Provisional'!AV43</f>
        <v>0</v>
      </c>
      <c r="EI44" s="170" t="str">
        <f t="shared" si="115"/>
        <v>P</v>
      </c>
      <c r="EJ44" s="180">
        <f t="shared" si="190"/>
        <v>0</v>
      </c>
      <c r="EK44" s="181">
        <f>'Copia Provisional'!AW43</f>
        <v>0</v>
      </c>
      <c r="EL44" s="170" t="str">
        <f t="shared" si="117"/>
        <v>P</v>
      </c>
      <c r="EM44" s="179">
        <f t="shared" si="191"/>
        <v>0</v>
      </c>
      <c r="EN44" s="182">
        <f>'Copia Provisional'!AX43</f>
        <v>0</v>
      </c>
      <c r="EO44" s="170" t="str">
        <f t="shared" si="119"/>
        <v>P</v>
      </c>
      <c r="EP44" s="179">
        <f t="shared" si="192"/>
        <v>0</v>
      </c>
      <c r="EQ44" s="258">
        <f>'Copia Provisional'!AY43</f>
        <v>0</v>
      </c>
      <c r="ER44" s="170" t="str">
        <f t="shared" si="120"/>
        <v>P</v>
      </c>
      <c r="ES44" s="179">
        <f t="shared" si="193"/>
        <v>0</v>
      </c>
      <c r="ET44" s="179">
        <f>'Copia Provisional'!AZ43</f>
        <v>0</v>
      </c>
      <c r="EU44" s="170" t="str">
        <f t="shared" si="121"/>
        <v>P</v>
      </c>
      <c r="EV44" s="179">
        <f t="shared" si="194"/>
        <v>0</v>
      </c>
      <c r="EW44" s="262">
        <f>'Copia Provisional'!BA43</f>
        <v>0</v>
      </c>
      <c r="EX44" s="170" t="str">
        <f t="shared" si="122"/>
        <v>P</v>
      </c>
      <c r="EY44" s="179">
        <f t="shared" si="195"/>
        <v>0</v>
      </c>
      <c r="EZ44" s="179">
        <f>'Copia Provisional'!BB43</f>
        <v>0</v>
      </c>
      <c r="FA44" s="170" t="str">
        <f t="shared" si="123"/>
        <v>P</v>
      </c>
      <c r="FB44" s="179">
        <f t="shared" si="196"/>
        <v>0</v>
      </c>
      <c r="FC44" s="262">
        <f>'Copia Provisional'!BC43</f>
        <v>0</v>
      </c>
      <c r="FD44" s="170" t="str">
        <f t="shared" si="124"/>
        <v>P</v>
      </c>
      <c r="FE44" s="179">
        <f t="shared" si="197"/>
        <v>0</v>
      </c>
      <c r="FF44" s="182">
        <f>'Copia Provisional'!BD43</f>
        <v>0</v>
      </c>
      <c r="FG44" s="170" t="str">
        <f t="shared" si="125"/>
        <v>P</v>
      </c>
      <c r="FH44" s="182">
        <f t="shared" si="217"/>
        <v>0</v>
      </c>
      <c r="FI44" s="258">
        <f>'Copia Provisional'!BE43</f>
        <v>0</v>
      </c>
      <c r="FJ44" s="170" t="str">
        <f t="shared" si="127"/>
        <v>P</v>
      </c>
      <c r="FK44" s="179">
        <f t="shared" si="198"/>
        <v>0</v>
      </c>
      <c r="FL44" s="179">
        <f>'Copia Provisional'!BF43</f>
        <v>0</v>
      </c>
      <c r="FM44" s="170" t="str">
        <f t="shared" si="128"/>
        <v>P</v>
      </c>
      <c r="FN44" s="179">
        <f t="shared" si="199"/>
        <v>0</v>
      </c>
      <c r="FO44" s="262">
        <f>'Copia Provisional'!BG43</f>
        <v>0</v>
      </c>
      <c r="FP44" s="170" t="str">
        <f t="shared" si="129"/>
        <v>P</v>
      </c>
      <c r="FQ44" s="179">
        <f t="shared" si="200"/>
        <v>0</v>
      </c>
      <c r="FR44" s="179">
        <f>'Copia Provisional'!BH43</f>
        <v>0</v>
      </c>
      <c r="FS44" s="170" t="str">
        <f t="shared" si="130"/>
        <v>P</v>
      </c>
      <c r="FT44" s="179">
        <f t="shared" si="201"/>
        <v>0</v>
      </c>
      <c r="FU44" s="262">
        <f>'Copia Provisional'!BI43</f>
        <v>0</v>
      </c>
      <c r="FV44" s="170" t="str">
        <f t="shared" si="131"/>
        <v>P</v>
      </c>
      <c r="FW44" s="179">
        <f t="shared" si="202"/>
        <v>0</v>
      </c>
      <c r="FX44" s="182">
        <f>'Copia Provisional'!BJ43</f>
        <v>0</v>
      </c>
      <c r="FY44" s="170" t="str">
        <f t="shared" si="132"/>
        <v>P</v>
      </c>
      <c r="FZ44" s="179">
        <f t="shared" si="203"/>
        <v>0</v>
      </c>
      <c r="GA44" s="258">
        <f>'Copia Provisional'!BK43</f>
        <v>0</v>
      </c>
      <c r="GB44" s="170" t="str">
        <f t="shared" si="133"/>
        <v>P</v>
      </c>
      <c r="GC44" s="179">
        <f t="shared" si="204"/>
        <v>0</v>
      </c>
      <c r="GD44" s="179">
        <f>'Copia Provisional'!BL43</f>
        <v>0</v>
      </c>
      <c r="GE44" s="170" t="str">
        <f t="shared" si="134"/>
        <v>P</v>
      </c>
      <c r="GF44" s="179">
        <f t="shared" si="205"/>
        <v>0</v>
      </c>
      <c r="GG44" s="262">
        <f>'Copia Provisional'!BM43</f>
        <v>0</v>
      </c>
      <c r="GH44" s="170" t="str">
        <f t="shared" si="135"/>
        <v>P</v>
      </c>
      <c r="GI44" s="179">
        <f t="shared" si="206"/>
        <v>0</v>
      </c>
      <c r="GJ44" s="179">
        <f>'Copia Provisional'!BN43</f>
        <v>0</v>
      </c>
      <c r="GK44" s="170" t="str">
        <f t="shared" si="136"/>
        <v>P</v>
      </c>
      <c r="GL44" s="179">
        <f t="shared" si="207"/>
        <v>0</v>
      </c>
      <c r="GM44" s="262">
        <f>'Copia Provisional'!BO43</f>
        <v>0</v>
      </c>
      <c r="GN44" s="170" t="str">
        <f t="shared" si="137"/>
        <v>P</v>
      </c>
      <c r="GO44" s="179">
        <f t="shared" si="208"/>
        <v>0</v>
      </c>
      <c r="GP44" s="182">
        <f>'Copia Provisional'!BP43</f>
        <v>0</v>
      </c>
      <c r="GQ44" s="170" t="str">
        <f t="shared" si="138"/>
        <v>P</v>
      </c>
      <c r="GR44" s="179">
        <f t="shared" si="209"/>
        <v>0</v>
      </c>
      <c r="GS44" s="182">
        <f>'Copia Provisional'!BQ43</f>
        <v>0</v>
      </c>
      <c r="GT44" s="170" t="str">
        <f t="shared" si="139"/>
        <v>P</v>
      </c>
      <c r="GU44" s="179">
        <f t="shared" si="210"/>
        <v>0</v>
      </c>
      <c r="GV44" s="258">
        <f>'Copia Provisional'!BR43</f>
        <v>0</v>
      </c>
      <c r="GW44" s="170" t="str">
        <f t="shared" si="140"/>
        <v>P</v>
      </c>
      <c r="GX44" s="179">
        <f t="shared" si="211"/>
        <v>0</v>
      </c>
      <c r="GY44" s="179">
        <f>'Copia Provisional'!BS43</f>
        <v>0</v>
      </c>
      <c r="GZ44" s="170" t="str">
        <f t="shared" si="141"/>
        <v>P</v>
      </c>
      <c r="HA44" s="179">
        <f t="shared" si="212"/>
        <v>0</v>
      </c>
      <c r="HB44" s="262">
        <f>'Copia Provisional'!BT43</f>
        <v>0</v>
      </c>
      <c r="HC44" s="170" t="str">
        <f t="shared" si="142"/>
        <v>P</v>
      </c>
      <c r="HD44" s="179">
        <f t="shared" si="213"/>
        <v>0</v>
      </c>
      <c r="HE44" s="179">
        <f>'Copia Provisional'!BU43</f>
        <v>0</v>
      </c>
      <c r="HF44" s="170" t="str">
        <f t="shared" si="143"/>
        <v>P</v>
      </c>
      <c r="HG44" s="179">
        <f t="shared" si="214"/>
        <v>0</v>
      </c>
      <c r="HH44" s="262">
        <f>'Copia Provisional'!BV43</f>
        <v>0</v>
      </c>
      <c r="HI44" s="170" t="str">
        <f t="shared" si="144"/>
        <v>P</v>
      </c>
      <c r="HJ44" s="179">
        <f t="shared" si="215"/>
        <v>0</v>
      </c>
      <c r="HK44" s="178">
        <f t="shared" si="216"/>
        <v>0</v>
      </c>
    </row>
    <row r="45" spans="1:219">
      <c r="A45" s="177">
        <f>Participantes!B44</f>
        <v>43</v>
      </c>
      <c r="B45" s="178" t="str">
        <f>IF(Participantes!C44="","",Participantes!C44)</f>
        <v/>
      </c>
      <c r="C45" s="181">
        <f>'Copia Provisional'!C44</f>
        <v>0</v>
      </c>
      <c r="D45" s="170" t="str">
        <f t="shared" si="25"/>
        <v>P</v>
      </c>
      <c r="E45" s="179">
        <f t="shared" ref="E45:E51" si="218">IF(C45=_RES1,10,0)</f>
        <v>0</v>
      </c>
      <c r="F45" s="182">
        <f>'Copia Provisional'!D44</f>
        <v>0</v>
      </c>
      <c r="G45" s="170" t="str">
        <f t="shared" si="27"/>
        <v>P</v>
      </c>
      <c r="H45" s="179">
        <f t="shared" ref="H45:H51" si="219">IF(F45=_RES2,10,0)</f>
        <v>0</v>
      </c>
      <c r="I45" s="181">
        <f>'Copia Provisional'!E44</f>
        <v>0</v>
      </c>
      <c r="J45" s="170" t="str">
        <f t="shared" si="29"/>
        <v>P</v>
      </c>
      <c r="K45" s="179">
        <f t="shared" ref="K45:K51" si="220">IF(I45=_RES3,10,0)</f>
        <v>0</v>
      </c>
      <c r="L45" s="182">
        <f>'Copia Provisional'!F44</f>
        <v>0</v>
      </c>
      <c r="M45" s="170" t="str">
        <f t="shared" si="31"/>
        <v>P</v>
      </c>
      <c r="N45" s="179">
        <f t="shared" ref="N45:N51" si="221">IF(L45=_RES4,10,0)</f>
        <v>0</v>
      </c>
      <c r="O45" s="181">
        <f>'Copia Provisional'!G44</f>
        <v>0</v>
      </c>
      <c r="P45" s="170" t="str">
        <f t="shared" si="33"/>
        <v>P</v>
      </c>
      <c r="Q45" s="179">
        <f t="shared" ref="Q45:Q51" si="222">IF(O45=_RES5,10,0)</f>
        <v>0</v>
      </c>
      <c r="R45" s="182">
        <f>'Copia Provisional'!H44</f>
        <v>0</v>
      </c>
      <c r="S45" s="170" t="str">
        <f t="shared" si="35"/>
        <v>P</v>
      </c>
      <c r="T45" s="179">
        <f t="shared" ref="T45:T51" si="223">IF(R45=_RES6,10,0)</f>
        <v>0</v>
      </c>
      <c r="U45" s="181">
        <f>'Copia Provisional'!I44</f>
        <v>0</v>
      </c>
      <c r="V45" s="170" t="str">
        <f t="shared" si="37"/>
        <v>P</v>
      </c>
      <c r="W45" s="179">
        <f t="shared" ref="W45:W51" si="224">IF(U45=_RES7,10,0)</f>
        <v>0</v>
      </c>
      <c r="X45" s="182">
        <f>'Copia Provisional'!J44</f>
        <v>0</v>
      </c>
      <c r="Y45" s="170" t="str">
        <f t="shared" si="39"/>
        <v>P</v>
      </c>
      <c r="Z45" s="179">
        <f t="shared" ref="Z45:Z51" si="225">IF(X45=_RES8,10,0)</f>
        <v>0</v>
      </c>
      <c r="AA45" s="181">
        <f>'Copia Provisional'!K44</f>
        <v>0</v>
      </c>
      <c r="AB45" s="170" t="str">
        <f t="shared" si="41"/>
        <v>P</v>
      </c>
      <c r="AC45" s="179">
        <f t="shared" ref="AC45:AC51" si="226">IF(AA45=_RES9,10,0)</f>
        <v>0</v>
      </c>
      <c r="AD45" s="182">
        <f>'Copia Provisional'!L44</f>
        <v>0</v>
      </c>
      <c r="AE45" s="170" t="str">
        <f t="shared" si="43"/>
        <v>P</v>
      </c>
      <c r="AF45" s="179">
        <f t="shared" ref="AF45:AF51" si="227">IF(AD45=_RES10,10,0)</f>
        <v>0</v>
      </c>
      <c r="AG45" s="181">
        <f>'Copia Provisional'!M44</f>
        <v>0</v>
      </c>
      <c r="AH45" s="170" t="str">
        <f t="shared" si="45"/>
        <v>P</v>
      </c>
      <c r="AI45" s="179">
        <f t="shared" ref="AI45:AI51" si="228">IF(AG45=_RES11,10,0)</f>
        <v>0</v>
      </c>
      <c r="AJ45" s="182">
        <f>'Copia Provisional'!N44</f>
        <v>0</v>
      </c>
      <c r="AK45" s="170" t="str">
        <f t="shared" si="47"/>
        <v>P</v>
      </c>
      <c r="AL45" s="179">
        <f t="shared" ref="AL45:AL51" si="229">IF(AJ45=_RES12,10,0)</f>
        <v>0</v>
      </c>
      <c r="AM45" s="181">
        <f>'Copia Provisional'!O44</f>
        <v>0</v>
      </c>
      <c r="AN45" s="170" t="str">
        <f t="shared" si="49"/>
        <v>P</v>
      </c>
      <c r="AO45" s="179">
        <f t="shared" ref="AO45:AO51" si="230">IF(AM45=_RES13,10,0)</f>
        <v>0</v>
      </c>
      <c r="AP45" s="182">
        <f>'Copia Provisional'!P44</f>
        <v>0</v>
      </c>
      <c r="AQ45" s="170" t="str">
        <f t="shared" si="51"/>
        <v>P</v>
      </c>
      <c r="AR45" s="179">
        <f t="shared" ref="AR45:AR51" si="231">IF(AP45=_RES14,10,0)</f>
        <v>0</v>
      </c>
      <c r="AS45" s="181">
        <f>'Copia Provisional'!Q44</f>
        <v>0</v>
      </c>
      <c r="AT45" s="170" t="str">
        <f t="shared" si="53"/>
        <v>P</v>
      </c>
      <c r="AU45" s="179">
        <f t="shared" ref="AU45:AU51" si="232">IF(AS45=_RES15,10,0)</f>
        <v>0</v>
      </c>
      <c r="AV45" s="182">
        <f>'Copia Provisional'!R44</f>
        <v>0</v>
      </c>
      <c r="AW45" s="170" t="str">
        <f t="shared" si="55"/>
        <v>P</v>
      </c>
      <c r="AX45" s="179">
        <f t="shared" ref="AX45:AX51" si="233">IF(AV45=_RES16,10,0)</f>
        <v>0</v>
      </c>
      <c r="AY45" s="181">
        <f>'Copia Provisional'!S44</f>
        <v>0</v>
      </c>
      <c r="AZ45" s="170" t="str">
        <f t="shared" si="57"/>
        <v>P</v>
      </c>
      <c r="BA45" s="179">
        <f t="shared" ref="BA45:BA51" si="234">IF(AY45=_RES17,10,0)</f>
        <v>0</v>
      </c>
      <c r="BB45" s="182">
        <f>'Copia Provisional'!T44</f>
        <v>0</v>
      </c>
      <c r="BC45" s="170" t="str">
        <f t="shared" si="59"/>
        <v>P</v>
      </c>
      <c r="BD45" s="179">
        <f t="shared" ref="BD45:BD51" si="235">IF(BB45=_RES18,10,0)</f>
        <v>0</v>
      </c>
      <c r="BE45" s="181">
        <f>'Copia Provisional'!U44</f>
        <v>0</v>
      </c>
      <c r="BF45" s="170" t="str">
        <f t="shared" si="61"/>
        <v>P</v>
      </c>
      <c r="BG45" s="179">
        <f t="shared" ref="BG45:BG51" si="236">IF(BE45=_RES19,10,0)</f>
        <v>0</v>
      </c>
      <c r="BH45" s="182">
        <f>'Copia Provisional'!V44</f>
        <v>0</v>
      </c>
      <c r="BI45" s="170" t="str">
        <f t="shared" si="63"/>
        <v>P</v>
      </c>
      <c r="BJ45" s="179">
        <f t="shared" ref="BJ45:BJ51" si="237">IF(BH45=_RES20,10,0)</f>
        <v>0</v>
      </c>
      <c r="BK45" s="181">
        <f>'Copia Provisional'!W44</f>
        <v>0</v>
      </c>
      <c r="BL45" s="170" t="str">
        <f t="shared" si="65"/>
        <v>P</v>
      </c>
      <c r="BM45" s="179">
        <f t="shared" ref="BM45:BM51" si="238">IF(BK45=_RES21,10,0)</f>
        <v>0</v>
      </c>
      <c r="BN45" s="182">
        <f>'Copia Provisional'!X44</f>
        <v>0</v>
      </c>
      <c r="BO45" s="170" t="str">
        <f t="shared" si="67"/>
        <v>P</v>
      </c>
      <c r="BP45" s="179">
        <f t="shared" ref="BP45:BP51" si="239">IF(BN45=_RES22,10,0)</f>
        <v>0</v>
      </c>
      <c r="BQ45" s="181">
        <f>'Copia Provisional'!Y44</f>
        <v>0</v>
      </c>
      <c r="BR45" s="170" t="str">
        <f t="shared" si="69"/>
        <v>P</v>
      </c>
      <c r="BS45" s="179">
        <f t="shared" ref="BS45:BS51" si="240">IF(BQ45=_RES23,10,0)</f>
        <v>0</v>
      </c>
      <c r="BT45" s="182">
        <f>'Copia Provisional'!Z44</f>
        <v>0</v>
      </c>
      <c r="BU45" s="170" t="str">
        <f t="shared" si="71"/>
        <v>P</v>
      </c>
      <c r="BV45" s="179">
        <f t="shared" ref="BV45:BV51" si="241">IF(BT45=_RES24,10,0)</f>
        <v>0</v>
      </c>
      <c r="BW45" s="181">
        <f>'Copia Provisional'!AA44</f>
        <v>0</v>
      </c>
      <c r="BX45" s="170" t="str">
        <f t="shared" si="73"/>
        <v>P</v>
      </c>
      <c r="BY45" s="179">
        <f t="shared" ref="BY45:BY51" si="242">IF(BW45=_RES25,10,0)</f>
        <v>0</v>
      </c>
      <c r="BZ45" s="182">
        <f>'Copia Provisional'!AB44</f>
        <v>0</v>
      </c>
      <c r="CA45" s="170" t="str">
        <f t="shared" si="75"/>
        <v>P</v>
      </c>
      <c r="CB45" s="179">
        <f t="shared" ref="CB45:CB51" si="243">IF(BZ45=_RES26,10,0)</f>
        <v>0</v>
      </c>
      <c r="CC45" s="181">
        <f>'Copia Provisional'!AC44</f>
        <v>0</v>
      </c>
      <c r="CD45" s="170" t="str">
        <f t="shared" si="77"/>
        <v>P</v>
      </c>
      <c r="CE45" s="179">
        <f t="shared" ref="CE45:CE51" si="244">IF(CC45=_RES27,10,0)</f>
        <v>0</v>
      </c>
      <c r="CF45" s="182">
        <f>'Copia Provisional'!AD44</f>
        <v>0</v>
      </c>
      <c r="CG45" s="170" t="str">
        <f t="shared" si="79"/>
        <v>P</v>
      </c>
      <c r="CH45" s="179">
        <f t="shared" ref="CH45:CH51" si="245">IF(CF45=_RES28,10,0)</f>
        <v>0</v>
      </c>
      <c r="CI45" s="181">
        <f>'Copia Provisional'!AE44</f>
        <v>0</v>
      </c>
      <c r="CJ45" s="170" t="str">
        <f t="shared" si="81"/>
        <v>P</v>
      </c>
      <c r="CK45" s="179">
        <f t="shared" ref="CK45:CK51" si="246">IF(CI45=_RES29,10,0)</f>
        <v>0</v>
      </c>
      <c r="CL45" s="182">
        <f>'Copia Provisional'!AF44</f>
        <v>0</v>
      </c>
      <c r="CM45" s="170" t="str">
        <f t="shared" si="83"/>
        <v>P</v>
      </c>
      <c r="CN45" s="179">
        <f t="shared" ref="CN45:CN51" si="247">IF(CL45=_RES30,10,0)</f>
        <v>0</v>
      </c>
      <c r="CO45" s="181">
        <f>'Copia Provisional'!AG44</f>
        <v>0</v>
      </c>
      <c r="CP45" s="170" t="str">
        <f t="shared" si="85"/>
        <v>P</v>
      </c>
      <c r="CQ45" s="179">
        <f t="shared" ref="CQ45:CQ51" si="248">IF(CO45=_RES31,10,0)</f>
        <v>0</v>
      </c>
      <c r="CR45" s="182">
        <f>'Copia Provisional'!AH44</f>
        <v>0</v>
      </c>
      <c r="CS45" s="170" t="str">
        <f t="shared" si="87"/>
        <v>P</v>
      </c>
      <c r="CT45" s="179">
        <f t="shared" ref="CT45:CT51" si="249">IF(CR45=_RES32,10,0)</f>
        <v>0</v>
      </c>
      <c r="CU45" s="181">
        <f>'Copia Provisional'!AI44</f>
        <v>0</v>
      </c>
      <c r="CV45" s="170" t="str">
        <f t="shared" si="89"/>
        <v>P</v>
      </c>
      <c r="CW45" s="179">
        <f t="shared" ref="CW45:CW51" si="250">IF(CU45=_RES33,10,0)</f>
        <v>0</v>
      </c>
      <c r="CX45" s="182">
        <f>'Copia Provisional'!AJ44</f>
        <v>0</v>
      </c>
      <c r="CY45" s="170" t="str">
        <f t="shared" si="91"/>
        <v>P</v>
      </c>
      <c r="CZ45" s="179">
        <f t="shared" ref="CZ45:CZ51" si="251">IF(CX45=_RES34,10,0)</f>
        <v>0</v>
      </c>
      <c r="DA45" s="181">
        <f>'Copia Provisional'!AK44</f>
        <v>0</v>
      </c>
      <c r="DB45" s="170" t="str">
        <f t="shared" si="93"/>
        <v>P</v>
      </c>
      <c r="DC45" s="179">
        <f t="shared" ref="DC45:DC51" si="252">IF(DA45=_RES35,10,0)</f>
        <v>0</v>
      </c>
      <c r="DD45" s="182">
        <f>'Copia Provisional'!AL44</f>
        <v>0</v>
      </c>
      <c r="DE45" s="170" t="str">
        <f t="shared" si="95"/>
        <v>P</v>
      </c>
      <c r="DF45" s="179">
        <f t="shared" ref="DF45:DF51" si="253">IF(DD45=_RES36,10,0)</f>
        <v>0</v>
      </c>
      <c r="DG45" s="181">
        <f>'Copia Provisional'!AM44</f>
        <v>0</v>
      </c>
      <c r="DH45" s="170" t="str">
        <f t="shared" si="97"/>
        <v>P</v>
      </c>
      <c r="DI45" s="179">
        <f t="shared" ref="DI45:DI51" si="254">IF(DG45=_RES37,10,0)</f>
        <v>0</v>
      </c>
      <c r="DJ45" s="182">
        <f>'Copia Provisional'!AN44</f>
        <v>0</v>
      </c>
      <c r="DK45" s="170" t="str">
        <f t="shared" si="99"/>
        <v>P</v>
      </c>
      <c r="DL45" s="179">
        <f t="shared" ref="DL45:DL51" si="255">IF(DJ45=_RES38,10,0)</f>
        <v>0</v>
      </c>
      <c r="DM45" s="181">
        <f>'Copia Provisional'!AO44</f>
        <v>0</v>
      </c>
      <c r="DN45" s="170" t="str">
        <f t="shared" si="101"/>
        <v>P</v>
      </c>
      <c r="DO45" s="179">
        <f t="shared" ref="DO45:DO51" si="256">IF(DM45=_RES39,10,0)</f>
        <v>0</v>
      </c>
      <c r="DP45" s="182">
        <f>'Copia Provisional'!AP44</f>
        <v>0</v>
      </c>
      <c r="DQ45" s="170" t="str">
        <f t="shared" si="103"/>
        <v>P</v>
      </c>
      <c r="DR45" s="179">
        <f t="shared" ref="DR45:DR51" si="257">IF(DP45=_RES40,10,0)</f>
        <v>0</v>
      </c>
      <c r="DS45" s="181">
        <f>'Copia Provisional'!AQ44</f>
        <v>0</v>
      </c>
      <c r="DT45" s="170" t="str">
        <f t="shared" si="105"/>
        <v>P</v>
      </c>
      <c r="DU45" s="179">
        <f t="shared" ref="DU45:DU51" si="258">IF(DS45=_RES41,10,0)</f>
        <v>0</v>
      </c>
      <c r="DV45" s="182">
        <f>'Copia Provisional'!AR44</f>
        <v>0</v>
      </c>
      <c r="DW45" s="170" t="str">
        <f t="shared" si="107"/>
        <v>P</v>
      </c>
      <c r="DX45" s="179">
        <f t="shared" ref="DX45:DX51" si="259">IF(DV45=_RES42,10,0)</f>
        <v>0</v>
      </c>
      <c r="DY45" s="181">
        <f>'Copia Provisional'!AS44</f>
        <v>0</v>
      </c>
      <c r="DZ45" s="170" t="str">
        <f t="shared" si="109"/>
        <v>P</v>
      </c>
      <c r="EA45" s="179">
        <f t="shared" ref="EA45:EA51" si="260">IF(DY45=_RES43,10,0)</f>
        <v>0</v>
      </c>
      <c r="EB45" s="182">
        <f>'Copia Provisional'!AT44</f>
        <v>0</v>
      </c>
      <c r="EC45" s="170" t="str">
        <f t="shared" si="111"/>
        <v>P</v>
      </c>
      <c r="ED45" s="179">
        <f t="shared" ref="ED45:ED51" si="261">IF(EB45=_RES44,10,0)</f>
        <v>0</v>
      </c>
      <c r="EE45" s="181">
        <f>'Copia Provisional'!AU44</f>
        <v>0</v>
      </c>
      <c r="EF45" s="170" t="str">
        <f t="shared" si="113"/>
        <v>P</v>
      </c>
      <c r="EG45" s="179">
        <f t="shared" ref="EG45:EG51" si="262">IF(EE45=_RES45,10,0)</f>
        <v>0</v>
      </c>
      <c r="EH45" s="182">
        <f>'Copia Provisional'!AV44</f>
        <v>0</v>
      </c>
      <c r="EI45" s="170" t="str">
        <f t="shared" si="115"/>
        <v>P</v>
      </c>
      <c r="EJ45" s="180">
        <f t="shared" ref="EJ45:EJ51" si="263">IF(EH45=_RES46,10,0)</f>
        <v>0</v>
      </c>
      <c r="EK45" s="181">
        <f>'Copia Provisional'!AW44</f>
        <v>0</v>
      </c>
      <c r="EL45" s="170" t="str">
        <f t="shared" si="117"/>
        <v>P</v>
      </c>
      <c r="EM45" s="179">
        <f t="shared" ref="EM45:EM51" si="264">IF(EK45=_RES47,10,0)</f>
        <v>0</v>
      </c>
      <c r="EN45" s="182">
        <f>'Copia Provisional'!AX44</f>
        <v>0</v>
      </c>
      <c r="EO45" s="170" t="str">
        <f t="shared" si="119"/>
        <v>P</v>
      </c>
      <c r="EP45" s="179">
        <f t="shared" ref="EP45:EP51" si="265">IF(EN45=_RES48,10,0)</f>
        <v>0</v>
      </c>
      <c r="EQ45" s="258">
        <f>'Copia Provisional'!AY44</f>
        <v>0</v>
      </c>
      <c r="ER45" s="170" t="str">
        <f t="shared" si="120"/>
        <v>P</v>
      </c>
      <c r="ES45" s="179">
        <f t="shared" si="193"/>
        <v>0</v>
      </c>
      <c r="ET45" s="179">
        <f>'Copia Provisional'!AZ44</f>
        <v>0</v>
      </c>
      <c r="EU45" s="170" t="str">
        <f t="shared" si="121"/>
        <v>P</v>
      </c>
      <c r="EV45" s="179">
        <f t="shared" si="194"/>
        <v>0</v>
      </c>
      <c r="EW45" s="262">
        <f>'Copia Provisional'!BA44</f>
        <v>0</v>
      </c>
      <c r="EX45" s="170" t="str">
        <f t="shared" si="122"/>
        <v>P</v>
      </c>
      <c r="EY45" s="179">
        <f t="shared" si="195"/>
        <v>0</v>
      </c>
      <c r="EZ45" s="179">
        <f>'Copia Provisional'!BB44</f>
        <v>0</v>
      </c>
      <c r="FA45" s="170" t="str">
        <f t="shared" si="123"/>
        <v>P</v>
      </c>
      <c r="FB45" s="179">
        <f t="shared" si="196"/>
        <v>0</v>
      </c>
      <c r="FC45" s="262">
        <f>'Copia Provisional'!BC44</f>
        <v>0</v>
      </c>
      <c r="FD45" s="170" t="str">
        <f t="shared" si="124"/>
        <v>P</v>
      </c>
      <c r="FE45" s="179">
        <f t="shared" si="197"/>
        <v>0</v>
      </c>
      <c r="FF45" s="182">
        <f>'Copia Provisional'!BD44</f>
        <v>0</v>
      </c>
      <c r="FG45" s="170" t="str">
        <f t="shared" si="125"/>
        <v>P</v>
      </c>
      <c r="FH45" s="182">
        <f t="shared" si="217"/>
        <v>0</v>
      </c>
      <c r="FI45" s="258">
        <f>'Copia Provisional'!BE44</f>
        <v>0</v>
      </c>
      <c r="FJ45" s="170" t="str">
        <f t="shared" si="127"/>
        <v>P</v>
      </c>
      <c r="FK45" s="179">
        <f t="shared" si="198"/>
        <v>0</v>
      </c>
      <c r="FL45" s="179">
        <f>'Copia Provisional'!BF44</f>
        <v>0</v>
      </c>
      <c r="FM45" s="170" t="str">
        <f t="shared" si="128"/>
        <v>P</v>
      </c>
      <c r="FN45" s="179">
        <f t="shared" si="199"/>
        <v>0</v>
      </c>
      <c r="FO45" s="262">
        <f>'Copia Provisional'!BG44</f>
        <v>0</v>
      </c>
      <c r="FP45" s="170" t="str">
        <f t="shared" si="129"/>
        <v>P</v>
      </c>
      <c r="FQ45" s="179">
        <f t="shared" si="200"/>
        <v>0</v>
      </c>
      <c r="FR45" s="179">
        <f>'Copia Provisional'!BH44</f>
        <v>0</v>
      </c>
      <c r="FS45" s="170" t="str">
        <f t="shared" si="130"/>
        <v>P</v>
      </c>
      <c r="FT45" s="179">
        <f t="shared" si="201"/>
        <v>0</v>
      </c>
      <c r="FU45" s="262">
        <f>'Copia Provisional'!BI44</f>
        <v>0</v>
      </c>
      <c r="FV45" s="170" t="str">
        <f t="shared" si="131"/>
        <v>P</v>
      </c>
      <c r="FW45" s="179">
        <f t="shared" si="202"/>
        <v>0</v>
      </c>
      <c r="FX45" s="182">
        <f>'Copia Provisional'!BJ44</f>
        <v>0</v>
      </c>
      <c r="FY45" s="170" t="str">
        <f t="shared" si="132"/>
        <v>P</v>
      </c>
      <c r="FZ45" s="179">
        <f t="shared" si="203"/>
        <v>0</v>
      </c>
      <c r="GA45" s="258">
        <f>'Copia Provisional'!BK44</f>
        <v>0</v>
      </c>
      <c r="GB45" s="170" t="str">
        <f t="shared" si="133"/>
        <v>P</v>
      </c>
      <c r="GC45" s="179">
        <f t="shared" si="204"/>
        <v>0</v>
      </c>
      <c r="GD45" s="179">
        <f>'Copia Provisional'!BL44</f>
        <v>0</v>
      </c>
      <c r="GE45" s="170" t="str">
        <f t="shared" si="134"/>
        <v>P</v>
      </c>
      <c r="GF45" s="179">
        <f t="shared" si="205"/>
        <v>0</v>
      </c>
      <c r="GG45" s="262">
        <f>'Copia Provisional'!BM44</f>
        <v>0</v>
      </c>
      <c r="GH45" s="170" t="str">
        <f t="shared" si="135"/>
        <v>P</v>
      </c>
      <c r="GI45" s="179">
        <f t="shared" si="206"/>
        <v>0</v>
      </c>
      <c r="GJ45" s="179">
        <f>'Copia Provisional'!BN44</f>
        <v>0</v>
      </c>
      <c r="GK45" s="170" t="str">
        <f t="shared" si="136"/>
        <v>P</v>
      </c>
      <c r="GL45" s="179">
        <f t="shared" si="207"/>
        <v>0</v>
      </c>
      <c r="GM45" s="262">
        <f>'Copia Provisional'!BO44</f>
        <v>0</v>
      </c>
      <c r="GN45" s="170" t="str">
        <f t="shared" si="137"/>
        <v>P</v>
      </c>
      <c r="GO45" s="179">
        <f t="shared" si="208"/>
        <v>0</v>
      </c>
      <c r="GP45" s="182">
        <f>'Copia Provisional'!BP44</f>
        <v>0</v>
      </c>
      <c r="GQ45" s="170" t="str">
        <f t="shared" si="138"/>
        <v>P</v>
      </c>
      <c r="GR45" s="179">
        <f t="shared" si="209"/>
        <v>0</v>
      </c>
      <c r="GS45" s="182">
        <f>'Copia Provisional'!BQ44</f>
        <v>0</v>
      </c>
      <c r="GT45" s="170" t="str">
        <f t="shared" si="139"/>
        <v>P</v>
      </c>
      <c r="GU45" s="179">
        <f t="shared" si="210"/>
        <v>0</v>
      </c>
      <c r="GV45" s="258">
        <f>'Copia Provisional'!BR44</f>
        <v>0</v>
      </c>
      <c r="GW45" s="170" t="str">
        <f t="shared" si="140"/>
        <v>P</v>
      </c>
      <c r="GX45" s="179">
        <f t="shared" si="211"/>
        <v>0</v>
      </c>
      <c r="GY45" s="179">
        <f>'Copia Provisional'!BS44</f>
        <v>0</v>
      </c>
      <c r="GZ45" s="170" t="str">
        <f t="shared" si="141"/>
        <v>P</v>
      </c>
      <c r="HA45" s="179">
        <f t="shared" si="212"/>
        <v>0</v>
      </c>
      <c r="HB45" s="262">
        <f>'Copia Provisional'!BT44</f>
        <v>0</v>
      </c>
      <c r="HC45" s="170" t="str">
        <f t="shared" si="142"/>
        <v>P</v>
      </c>
      <c r="HD45" s="179">
        <f t="shared" si="213"/>
        <v>0</v>
      </c>
      <c r="HE45" s="179">
        <f>'Copia Provisional'!BU44</f>
        <v>0</v>
      </c>
      <c r="HF45" s="170" t="str">
        <f t="shared" si="143"/>
        <v>P</v>
      </c>
      <c r="HG45" s="179">
        <f t="shared" si="214"/>
        <v>0</v>
      </c>
      <c r="HH45" s="262">
        <f>'Copia Provisional'!BV44</f>
        <v>0</v>
      </c>
      <c r="HI45" s="170" t="str">
        <f t="shared" si="144"/>
        <v>P</v>
      </c>
      <c r="HJ45" s="179">
        <f t="shared" si="215"/>
        <v>0</v>
      </c>
      <c r="HK45" s="178">
        <f t="shared" si="216"/>
        <v>0</v>
      </c>
    </row>
    <row r="46" spans="1:219">
      <c r="A46" s="177">
        <f>Participantes!B45</f>
        <v>44</v>
      </c>
      <c r="B46" s="178" t="str">
        <f>IF(Participantes!C45="","",Participantes!C45)</f>
        <v/>
      </c>
      <c r="C46" s="181">
        <f>'Copia Provisional'!C45</f>
        <v>0</v>
      </c>
      <c r="D46" s="170" t="str">
        <f t="shared" si="25"/>
        <v>P</v>
      </c>
      <c r="E46" s="179">
        <f t="shared" si="218"/>
        <v>0</v>
      </c>
      <c r="F46" s="182">
        <f>'Copia Provisional'!D45</f>
        <v>0</v>
      </c>
      <c r="G46" s="170" t="str">
        <f t="shared" si="27"/>
        <v>P</v>
      </c>
      <c r="H46" s="179">
        <f t="shared" si="219"/>
        <v>0</v>
      </c>
      <c r="I46" s="181">
        <f>'Copia Provisional'!E45</f>
        <v>0</v>
      </c>
      <c r="J46" s="170" t="str">
        <f t="shared" si="29"/>
        <v>P</v>
      </c>
      <c r="K46" s="179">
        <f t="shared" si="220"/>
        <v>0</v>
      </c>
      <c r="L46" s="182">
        <f>'Copia Provisional'!F45</f>
        <v>0</v>
      </c>
      <c r="M46" s="170" t="str">
        <f t="shared" si="31"/>
        <v>P</v>
      </c>
      <c r="N46" s="179">
        <f t="shared" si="221"/>
        <v>0</v>
      </c>
      <c r="O46" s="181">
        <f>'Copia Provisional'!G45</f>
        <v>0</v>
      </c>
      <c r="P46" s="170" t="str">
        <f t="shared" si="33"/>
        <v>P</v>
      </c>
      <c r="Q46" s="179">
        <f t="shared" si="222"/>
        <v>0</v>
      </c>
      <c r="R46" s="182">
        <f>'Copia Provisional'!H45</f>
        <v>0</v>
      </c>
      <c r="S46" s="170" t="str">
        <f t="shared" si="35"/>
        <v>P</v>
      </c>
      <c r="T46" s="179">
        <f t="shared" si="223"/>
        <v>0</v>
      </c>
      <c r="U46" s="181">
        <f>'Copia Provisional'!I45</f>
        <v>0</v>
      </c>
      <c r="V46" s="170" t="str">
        <f t="shared" si="37"/>
        <v>P</v>
      </c>
      <c r="W46" s="179">
        <f t="shared" si="224"/>
        <v>0</v>
      </c>
      <c r="X46" s="182">
        <f>'Copia Provisional'!J45</f>
        <v>0</v>
      </c>
      <c r="Y46" s="170" t="str">
        <f t="shared" si="39"/>
        <v>P</v>
      </c>
      <c r="Z46" s="179">
        <f t="shared" si="225"/>
        <v>0</v>
      </c>
      <c r="AA46" s="181">
        <f>'Copia Provisional'!K45</f>
        <v>0</v>
      </c>
      <c r="AB46" s="170" t="str">
        <f t="shared" si="41"/>
        <v>P</v>
      </c>
      <c r="AC46" s="179">
        <f t="shared" si="226"/>
        <v>0</v>
      </c>
      <c r="AD46" s="182">
        <f>'Copia Provisional'!L45</f>
        <v>0</v>
      </c>
      <c r="AE46" s="170" t="str">
        <f t="shared" si="43"/>
        <v>P</v>
      </c>
      <c r="AF46" s="179">
        <f t="shared" si="227"/>
        <v>0</v>
      </c>
      <c r="AG46" s="181">
        <f>'Copia Provisional'!M45</f>
        <v>0</v>
      </c>
      <c r="AH46" s="170" t="str">
        <f t="shared" si="45"/>
        <v>P</v>
      </c>
      <c r="AI46" s="179">
        <f t="shared" si="228"/>
        <v>0</v>
      </c>
      <c r="AJ46" s="182">
        <f>'Copia Provisional'!N45</f>
        <v>0</v>
      </c>
      <c r="AK46" s="170" t="str">
        <f t="shared" si="47"/>
        <v>P</v>
      </c>
      <c r="AL46" s="179">
        <f t="shared" si="229"/>
        <v>0</v>
      </c>
      <c r="AM46" s="181">
        <f>'Copia Provisional'!O45</f>
        <v>0</v>
      </c>
      <c r="AN46" s="170" t="str">
        <f t="shared" si="49"/>
        <v>P</v>
      </c>
      <c r="AO46" s="179">
        <f t="shared" si="230"/>
        <v>0</v>
      </c>
      <c r="AP46" s="182">
        <f>'Copia Provisional'!P45</f>
        <v>0</v>
      </c>
      <c r="AQ46" s="170" t="str">
        <f t="shared" si="51"/>
        <v>P</v>
      </c>
      <c r="AR46" s="179">
        <f t="shared" si="231"/>
        <v>0</v>
      </c>
      <c r="AS46" s="181">
        <f>'Copia Provisional'!Q45</f>
        <v>0</v>
      </c>
      <c r="AT46" s="170" t="str">
        <f t="shared" si="53"/>
        <v>P</v>
      </c>
      <c r="AU46" s="179">
        <f t="shared" si="232"/>
        <v>0</v>
      </c>
      <c r="AV46" s="182">
        <f>'Copia Provisional'!R45</f>
        <v>0</v>
      </c>
      <c r="AW46" s="170" t="str">
        <f t="shared" si="55"/>
        <v>P</v>
      </c>
      <c r="AX46" s="179">
        <f t="shared" si="233"/>
        <v>0</v>
      </c>
      <c r="AY46" s="181">
        <f>'Copia Provisional'!S45</f>
        <v>0</v>
      </c>
      <c r="AZ46" s="170" t="str">
        <f t="shared" si="57"/>
        <v>P</v>
      </c>
      <c r="BA46" s="179">
        <f t="shared" si="234"/>
        <v>0</v>
      </c>
      <c r="BB46" s="182">
        <f>'Copia Provisional'!T45</f>
        <v>0</v>
      </c>
      <c r="BC46" s="170" t="str">
        <f t="shared" si="59"/>
        <v>P</v>
      </c>
      <c r="BD46" s="179">
        <f t="shared" si="235"/>
        <v>0</v>
      </c>
      <c r="BE46" s="181">
        <f>'Copia Provisional'!U45</f>
        <v>0</v>
      </c>
      <c r="BF46" s="170" t="str">
        <f t="shared" si="61"/>
        <v>P</v>
      </c>
      <c r="BG46" s="179">
        <f t="shared" si="236"/>
        <v>0</v>
      </c>
      <c r="BH46" s="182">
        <f>'Copia Provisional'!V45</f>
        <v>0</v>
      </c>
      <c r="BI46" s="170" t="str">
        <f t="shared" si="63"/>
        <v>P</v>
      </c>
      <c r="BJ46" s="179">
        <f t="shared" si="237"/>
        <v>0</v>
      </c>
      <c r="BK46" s="181">
        <f>'Copia Provisional'!W45</f>
        <v>0</v>
      </c>
      <c r="BL46" s="170" t="str">
        <f t="shared" si="65"/>
        <v>P</v>
      </c>
      <c r="BM46" s="179">
        <f t="shared" si="238"/>
        <v>0</v>
      </c>
      <c r="BN46" s="182">
        <f>'Copia Provisional'!X45</f>
        <v>0</v>
      </c>
      <c r="BO46" s="170" t="str">
        <f t="shared" si="67"/>
        <v>P</v>
      </c>
      <c r="BP46" s="179">
        <f t="shared" si="239"/>
        <v>0</v>
      </c>
      <c r="BQ46" s="181">
        <f>'Copia Provisional'!Y45</f>
        <v>0</v>
      </c>
      <c r="BR46" s="170" t="str">
        <f t="shared" si="69"/>
        <v>P</v>
      </c>
      <c r="BS46" s="179">
        <f t="shared" si="240"/>
        <v>0</v>
      </c>
      <c r="BT46" s="182">
        <f>'Copia Provisional'!Z45</f>
        <v>0</v>
      </c>
      <c r="BU46" s="170" t="str">
        <f t="shared" si="71"/>
        <v>P</v>
      </c>
      <c r="BV46" s="179">
        <f t="shared" si="241"/>
        <v>0</v>
      </c>
      <c r="BW46" s="181">
        <f>'Copia Provisional'!AA45</f>
        <v>0</v>
      </c>
      <c r="BX46" s="170" t="str">
        <f t="shared" si="73"/>
        <v>P</v>
      </c>
      <c r="BY46" s="179">
        <f t="shared" si="242"/>
        <v>0</v>
      </c>
      <c r="BZ46" s="182">
        <f>'Copia Provisional'!AB45</f>
        <v>0</v>
      </c>
      <c r="CA46" s="170" t="str">
        <f t="shared" si="75"/>
        <v>P</v>
      </c>
      <c r="CB46" s="179">
        <f t="shared" si="243"/>
        <v>0</v>
      </c>
      <c r="CC46" s="181">
        <f>'Copia Provisional'!AC45</f>
        <v>0</v>
      </c>
      <c r="CD46" s="170" t="str">
        <f t="shared" si="77"/>
        <v>P</v>
      </c>
      <c r="CE46" s="179">
        <f t="shared" si="244"/>
        <v>0</v>
      </c>
      <c r="CF46" s="182">
        <f>'Copia Provisional'!AD45</f>
        <v>0</v>
      </c>
      <c r="CG46" s="170" t="str">
        <f t="shared" si="79"/>
        <v>P</v>
      </c>
      <c r="CH46" s="179">
        <f t="shared" si="245"/>
        <v>0</v>
      </c>
      <c r="CI46" s="181">
        <f>'Copia Provisional'!AE45</f>
        <v>0</v>
      </c>
      <c r="CJ46" s="170" t="str">
        <f t="shared" si="81"/>
        <v>P</v>
      </c>
      <c r="CK46" s="179">
        <f t="shared" si="246"/>
        <v>0</v>
      </c>
      <c r="CL46" s="182">
        <f>'Copia Provisional'!AF45</f>
        <v>0</v>
      </c>
      <c r="CM46" s="170" t="str">
        <f t="shared" si="83"/>
        <v>P</v>
      </c>
      <c r="CN46" s="179">
        <f t="shared" si="247"/>
        <v>0</v>
      </c>
      <c r="CO46" s="181">
        <f>'Copia Provisional'!AG45</f>
        <v>0</v>
      </c>
      <c r="CP46" s="170" t="str">
        <f t="shared" si="85"/>
        <v>P</v>
      </c>
      <c r="CQ46" s="179">
        <f t="shared" si="248"/>
        <v>0</v>
      </c>
      <c r="CR46" s="182">
        <f>'Copia Provisional'!AH45</f>
        <v>0</v>
      </c>
      <c r="CS46" s="170" t="str">
        <f t="shared" si="87"/>
        <v>P</v>
      </c>
      <c r="CT46" s="179">
        <f t="shared" si="249"/>
        <v>0</v>
      </c>
      <c r="CU46" s="181">
        <f>'Copia Provisional'!AI45</f>
        <v>0</v>
      </c>
      <c r="CV46" s="170" t="str">
        <f t="shared" si="89"/>
        <v>P</v>
      </c>
      <c r="CW46" s="179">
        <f t="shared" si="250"/>
        <v>0</v>
      </c>
      <c r="CX46" s="182">
        <f>'Copia Provisional'!AJ45</f>
        <v>0</v>
      </c>
      <c r="CY46" s="170" t="str">
        <f t="shared" si="91"/>
        <v>P</v>
      </c>
      <c r="CZ46" s="179">
        <f t="shared" si="251"/>
        <v>0</v>
      </c>
      <c r="DA46" s="181">
        <f>'Copia Provisional'!AK45</f>
        <v>0</v>
      </c>
      <c r="DB46" s="170" t="str">
        <f t="shared" si="93"/>
        <v>P</v>
      </c>
      <c r="DC46" s="179">
        <f t="shared" si="252"/>
        <v>0</v>
      </c>
      <c r="DD46" s="182">
        <f>'Copia Provisional'!AL45</f>
        <v>0</v>
      </c>
      <c r="DE46" s="170" t="str">
        <f t="shared" si="95"/>
        <v>P</v>
      </c>
      <c r="DF46" s="179">
        <f t="shared" si="253"/>
        <v>0</v>
      </c>
      <c r="DG46" s="181">
        <f>'Copia Provisional'!AM45</f>
        <v>0</v>
      </c>
      <c r="DH46" s="170" t="str">
        <f t="shared" si="97"/>
        <v>P</v>
      </c>
      <c r="DI46" s="179">
        <f t="shared" si="254"/>
        <v>0</v>
      </c>
      <c r="DJ46" s="182">
        <f>'Copia Provisional'!AN45</f>
        <v>0</v>
      </c>
      <c r="DK46" s="170" t="str">
        <f t="shared" si="99"/>
        <v>P</v>
      </c>
      <c r="DL46" s="179">
        <f t="shared" si="255"/>
        <v>0</v>
      </c>
      <c r="DM46" s="181">
        <f>'Copia Provisional'!AO45</f>
        <v>0</v>
      </c>
      <c r="DN46" s="170" t="str">
        <f t="shared" si="101"/>
        <v>P</v>
      </c>
      <c r="DO46" s="179">
        <f t="shared" si="256"/>
        <v>0</v>
      </c>
      <c r="DP46" s="182">
        <f>'Copia Provisional'!AP45</f>
        <v>0</v>
      </c>
      <c r="DQ46" s="170" t="str">
        <f t="shared" si="103"/>
        <v>P</v>
      </c>
      <c r="DR46" s="179">
        <f t="shared" si="257"/>
        <v>0</v>
      </c>
      <c r="DS46" s="181">
        <f>'Copia Provisional'!AQ45</f>
        <v>0</v>
      </c>
      <c r="DT46" s="170" t="str">
        <f t="shared" si="105"/>
        <v>P</v>
      </c>
      <c r="DU46" s="179">
        <f t="shared" si="258"/>
        <v>0</v>
      </c>
      <c r="DV46" s="182">
        <f>'Copia Provisional'!AR45</f>
        <v>0</v>
      </c>
      <c r="DW46" s="170" t="str">
        <f t="shared" si="107"/>
        <v>P</v>
      </c>
      <c r="DX46" s="179">
        <f t="shared" si="259"/>
        <v>0</v>
      </c>
      <c r="DY46" s="181">
        <f>'Copia Provisional'!AS45</f>
        <v>0</v>
      </c>
      <c r="DZ46" s="170" t="str">
        <f t="shared" si="109"/>
        <v>P</v>
      </c>
      <c r="EA46" s="179">
        <f t="shared" si="260"/>
        <v>0</v>
      </c>
      <c r="EB46" s="182">
        <f>'Copia Provisional'!AT45</f>
        <v>0</v>
      </c>
      <c r="EC46" s="170" t="str">
        <f t="shared" si="111"/>
        <v>P</v>
      </c>
      <c r="ED46" s="179">
        <f t="shared" si="261"/>
        <v>0</v>
      </c>
      <c r="EE46" s="181">
        <f>'Copia Provisional'!AU45</f>
        <v>0</v>
      </c>
      <c r="EF46" s="170" t="str">
        <f t="shared" si="113"/>
        <v>P</v>
      </c>
      <c r="EG46" s="179">
        <f t="shared" si="262"/>
        <v>0</v>
      </c>
      <c r="EH46" s="182">
        <f>'Copia Provisional'!AV45</f>
        <v>0</v>
      </c>
      <c r="EI46" s="170" t="str">
        <f t="shared" si="115"/>
        <v>P</v>
      </c>
      <c r="EJ46" s="180">
        <f t="shared" si="263"/>
        <v>0</v>
      </c>
      <c r="EK46" s="181">
        <f>'Copia Provisional'!AW45</f>
        <v>0</v>
      </c>
      <c r="EL46" s="170" t="str">
        <f t="shared" si="117"/>
        <v>P</v>
      </c>
      <c r="EM46" s="179">
        <f t="shared" si="264"/>
        <v>0</v>
      </c>
      <c r="EN46" s="182">
        <f>'Copia Provisional'!AX45</f>
        <v>0</v>
      </c>
      <c r="EO46" s="170" t="str">
        <f t="shared" si="119"/>
        <v>P</v>
      </c>
      <c r="EP46" s="179">
        <f t="shared" si="265"/>
        <v>0</v>
      </c>
      <c r="EQ46" s="258">
        <f>'Copia Provisional'!AY45</f>
        <v>0</v>
      </c>
      <c r="ER46" s="170" t="str">
        <f t="shared" si="120"/>
        <v>P</v>
      </c>
      <c r="ES46" s="179">
        <f t="shared" si="193"/>
        <v>0</v>
      </c>
      <c r="ET46" s="179">
        <f>'Copia Provisional'!AZ45</f>
        <v>0</v>
      </c>
      <c r="EU46" s="170" t="str">
        <f t="shared" si="121"/>
        <v>P</v>
      </c>
      <c r="EV46" s="179">
        <f t="shared" si="194"/>
        <v>0</v>
      </c>
      <c r="EW46" s="262">
        <f>'Copia Provisional'!BA45</f>
        <v>0</v>
      </c>
      <c r="EX46" s="170" t="str">
        <f t="shared" si="122"/>
        <v>P</v>
      </c>
      <c r="EY46" s="179">
        <f t="shared" si="195"/>
        <v>0</v>
      </c>
      <c r="EZ46" s="179">
        <f>'Copia Provisional'!BB45</f>
        <v>0</v>
      </c>
      <c r="FA46" s="170" t="str">
        <f t="shared" si="123"/>
        <v>P</v>
      </c>
      <c r="FB46" s="179">
        <f t="shared" si="196"/>
        <v>0</v>
      </c>
      <c r="FC46" s="262">
        <f>'Copia Provisional'!BC45</f>
        <v>0</v>
      </c>
      <c r="FD46" s="170" t="str">
        <f t="shared" si="124"/>
        <v>P</v>
      </c>
      <c r="FE46" s="179">
        <f t="shared" si="197"/>
        <v>0</v>
      </c>
      <c r="FF46" s="182">
        <f>'Copia Provisional'!BD45</f>
        <v>0</v>
      </c>
      <c r="FG46" s="170" t="str">
        <f t="shared" si="125"/>
        <v>P</v>
      </c>
      <c r="FH46" s="182">
        <f t="shared" si="217"/>
        <v>0</v>
      </c>
      <c r="FI46" s="258">
        <f>'Copia Provisional'!BE45</f>
        <v>0</v>
      </c>
      <c r="FJ46" s="170" t="str">
        <f t="shared" si="127"/>
        <v>P</v>
      </c>
      <c r="FK46" s="179">
        <f t="shared" si="198"/>
        <v>0</v>
      </c>
      <c r="FL46" s="179">
        <f>'Copia Provisional'!BF45</f>
        <v>0</v>
      </c>
      <c r="FM46" s="170" t="str">
        <f t="shared" si="128"/>
        <v>P</v>
      </c>
      <c r="FN46" s="179">
        <f t="shared" si="199"/>
        <v>0</v>
      </c>
      <c r="FO46" s="262">
        <f>'Copia Provisional'!BG45</f>
        <v>0</v>
      </c>
      <c r="FP46" s="170" t="str">
        <f t="shared" si="129"/>
        <v>P</v>
      </c>
      <c r="FQ46" s="179">
        <f t="shared" si="200"/>
        <v>0</v>
      </c>
      <c r="FR46" s="179">
        <f>'Copia Provisional'!BH45</f>
        <v>0</v>
      </c>
      <c r="FS46" s="170" t="str">
        <f t="shared" si="130"/>
        <v>P</v>
      </c>
      <c r="FT46" s="179">
        <f t="shared" si="201"/>
        <v>0</v>
      </c>
      <c r="FU46" s="262">
        <f>'Copia Provisional'!BI45</f>
        <v>0</v>
      </c>
      <c r="FV46" s="170" t="str">
        <f t="shared" si="131"/>
        <v>P</v>
      </c>
      <c r="FW46" s="179">
        <f t="shared" si="202"/>
        <v>0</v>
      </c>
      <c r="FX46" s="182">
        <f>'Copia Provisional'!BJ45</f>
        <v>0</v>
      </c>
      <c r="FY46" s="170" t="str">
        <f t="shared" si="132"/>
        <v>P</v>
      </c>
      <c r="FZ46" s="179">
        <f t="shared" si="203"/>
        <v>0</v>
      </c>
      <c r="GA46" s="258">
        <f>'Copia Provisional'!BK45</f>
        <v>0</v>
      </c>
      <c r="GB46" s="170" t="str">
        <f t="shared" si="133"/>
        <v>P</v>
      </c>
      <c r="GC46" s="179">
        <f t="shared" si="204"/>
        <v>0</v>
      </c>
      <c r="GD46" s="179">
        <f>'Copia Provisional'!BL45</f>
        <v>0</v>
      </c>
      <c r="GE46" s="170" t="str">
        <f t="shared" si="134"/>
        <v>P</v>
      </c>
      <c r="GF46" s="179">
        <f t="shared" si="205"/>
        <v>0</v>
      </c>
      <c r="GG46" s="262">
        <f>'Copia Provisional'!BM45</f>
        <v>0</v>
      </c>
      <c r="GH46" s="170" t="str">
        <f t="shared" si="135"/>
        <v>P</v>
      </c>
      <c r="GI46" s="179">
        <f t="shared" si="206"/>
        <v>0</v>
      </c>
      <c r="GJ46" s="179">
        <f>'Copia Provisional'!BN45</f>
        <v>0</v>
      </c>
      <c r="GK46" s="170" t="str">
        <f t="shared" si="136"/>
        <v>P</v>
      </c>
      <c r="GL46" s="179">
        <f t="shared" si="207"/>
        <v>0</v>
      </c>
      <c r="GM46" s="262">
        <f>'Copia Provisional'!BO45</f>
        <v>0</v>
      </c>
      <c r="GN46" s="170" t="str">
        <f t="shared" si="137"/>
        <v>P</v>
      </c>
      <c r="GO46" s="179">
        <f t="shared" si="208"/>
        <v>0</v>
      </c>
      <c r="GP46" s="182">
        <f>'Copia Provisional'!BP45</f>
        <v>0</v>
      </c>
      <c r="GQ46" s="170" t="str">
        <f t="shared" si="138"/>
        <v>P</v>
      </c>
      <c r="GR46" s="179">
        <f t="shared" si="209"/>
        <v>0</v>
      </c>
      <c r="GS46" s="182">
        <f>'Copia Provisional'!BQ45</f>
        <v>0</v>
      </c>
      <c r="GT46" s="170" t="str">
        <f t="shared" si="139"/>
        <v>P</v>
      </c>
      <c r="GU46" s="179">
        <f t="shared" si="210"/>
        <v>0</v>
      </c>
      <c r="GV46" s="258">
        <f>'Copia Provisional'!BR45</f>
        <v>0</v>
      </c>
      <c r="GW46" s="170" t="str">
        <f t="shared" si="140"/>
        <v>P</v>
      </c>
      <c r="GX46" s="179">
        <f t="shared" si="211"/>
        <v>0</v>
      </c>
      <c r="GY46" s="179">
        <f>'Copia Provisional'!BS45</f>
        <v>0</v>
      </c>
      <c r="GZ46" s="170" t="str">
        <f t="shared" si="141"/>
        <v>P</v>
      </c>
      <c r="HA46" s="179">
        <f t="shared" si="212"/>
        <v>0</v>
      </c>
      <c r="HB46" s="262">
        <f>'Copia Provisional'!BT45</f>
        <v>0</v>
      </c>
      <c r="HC46" s="170" t="str">
        <f t="shared" si="142"/>
        <v>P</v>
      </c>
      <c r="HD46" s="179">
        <f t="shared" si="213"/>
        <v>0</v>
      </c>
      <c r="HE46" s="179">
        <f>'Copia Provisional'!BU45</f>
        <v>0</v>
      </c>
      <c r="HF46" s="170" t="str">
        <f t="shared" si="143"/>
        <v>P</v>
      </c>
      <c r="HG46" s="179">
        <f t="shared" si="214"/>
        <v>0</v>
      </c>
      <c r="HH46" s="262">
        <f>'Copia Provisional'!BV45</f>
        <v>0</v>
      </c>
      <c r="HI46" s="170" t="str">
        <f t="shared" si="144"/>
        <v>P</v>
      </c>
      <c r="HJ46" s="179">
        <f t="shared" si="215"/>
        <v>0</v>
      </c>
      <c r="HK46" s="178">
        <f t="shared" si="216"/>
        <v>0</v>
      </c>
    </row>
    <row r="47" spans="1:219">
      <c r="A47" s="177">
        <f>Participantes!B46</f>
        <v>45</v>
      </c>
      <c r="B47" s="178" t="str">
        <f>IF(Participantes!C46="","",Participantes!C46)</f>
        <v/>
      </c>
      <c r="C47" s="181">
        <f>'Copia Provisional'!C46</f>
        <v>0</v>
      </c>
      <c r="D47" s="170" t="str">
        <f t="shared" si="25"/>
        <v>P</v>
      </c>
      <c r="E47" s="179">
        <f t="shared" si="218"/>
        <v>0</v>
      </c>
      <c r="F47" s="182">
        <f>'Copia Provisional'!D46</f>
        <v>0</v>
      </c>
      <c r="G47" s="170" t="str">
        <f t="shared" si="27"/>
        <v>P</v>
      </c>
      <c r="H47" s="179">
        <f t="shared" si="219"/>
        <v>0</v>
      </c>
      <c r="I47" s="181">
        <f>'Copia Provisional'!E46</f>
        <v>0</v>
      </c>
      <c r="J47" s="170" t="str">
        <f t="shared" si="29"/>
        <v>P</v>
      </c>
      <c r="K47" s="179">
        <f t="shared" si="220"/>
        <v>0</v>
      </c>
      <c r="L47" s="182">
        <f>'Copia Provisional'!F46</f>
        <v>0</v>
      </c>
      <c r="M47" s="170" t="str">
        <f t="shared" si="31"/>
        <v>P</v>
      </c>
      <c r="N47" s="179">
        <f t="shared" si="221"/>
        <v>0</v>
      </c>
      <c r="O47" s="181">
        <f>'Copia Provisional'!G46</f>
        <v>0</v>
      </c>
      <c r="P47" s="170" t="str">
        <f t="shared" si="33"/>
        <v>P</v>
      </c>
      <c r="Q47" s="179">
        <f t="shared" si="222"/>
        <v>0</v>
      </c>
      <c r="R47" s="182">
        <f>'Copia Provisional'!H46</f>
        <v>0</v>
      </c>
      <c r="S47" s="170" t="str">
        <f t="shared" si="35"/>
        <v>P</v>
      </c>
      <c r="T47" s="179">
        <f t="shared" si="223"/>
        <v>0</v>
      </c>
      <c r="U47" s="181">
        <f>'Copia Provisional'!I46</f>
        <v>0</v>
      </c>
      <c r="V47" s="170" t="str">
        <f t="shared" si="37"/>
        <v>P</v>
      </c>
      <c r="W47" s="179">
        <f t="shared" si="224"/>
        <v>0</v>
      </c>
      <c r="X47" s="182">
        <f>'Copia Provisional'!J46</f>
        <v>0</v>
      </c>
      <c r="Y47" s="170" t="str">
        <f t="shared" si="39"/>
        <v>P</v>
      </c>
      <c r="Z47" s="179">
        <f t="shared" si="225"/>
        <v>0</v>
      </c>
      <c r="AA47" s="181">
        <f>'Copia Provisional'!K46</f>
        <v>0</v>
      </c>
      <c r="AB47" s="170" t="str">
        <f t="shared" si="41"/>
        <v>P</v>
      </c>
      <c r="AC47" s="179">
        <f t="shared" si="226"/>
        <v>0</v>
      </c>
      <c r="AD47" s="182">
        <f>'Copia Provisional'!L46</f>
        <v>0</v>
      </c>
      <c r="AE47" s="170" t="str">
        <f t="shared" si="43"/>
        <v>P</v>
      </c>
      <c r="AF47" s="179">
        <f t="shared" si="227"/>
        <v>0</v>
      </c>
      <c r="AG47" s="181">
        <f>'Copia Provisional'!M46</f>
        <v>0</v>
      </c>
      <c r="AH47" s="170" t="str">
        <f t="shared" si="45"/>
        <v>P</v>
      </c>
      <c r="AI47" s="179">
        <f t="shared" si="228"/>
        <v>0</v>
      </c>
      <c r="AJ47" s="182">
        <f>'Copia Provisional'!N46</f>
        <v>0</v>
      </c>
      <c r="AK47" s="170" t="str">
        <f t="shared" si="47"/>
        <v>P</v>
      </c>
      <c r="AL47" s="179">
        <f t="shared" si="229"/>
        <v>0</v>
      </c>
      <c r="AM47" s="181">
        <f>'Copia Provisional'!O46</f>
        <v>0</v>
      </c>
      <c r="AN47" s="170" t="str">
        <f t="shared" si="49"/>
        <v>P</v>
      </c>
      <c r="AO47" s="179">
        <f t="shared" si="230"/>
        <v>0</v>
      </c>
      <c r="AP47" s="182">
        <f>'Copia Provisional'!P46</f>
        <v>0</v>
      </c>
      <c r="AQ47" s="170" t="str">
        <f t="shared" si="51"/>
        <v>P</v>
      </c>
      <c r="AR47" s="179">
        <f t="shared" si="231"/>
        <v>0</v>
      </c>
      <c r="AS47" s="181">
        <f>'Copia Provisional'!Q46</f>
        <v>0</v>
      </c>
      <c r="AT47" s="170" t="str">
        <f t="shared" si="53"/>
        <v>P</v>
      </c>
      <c r="AU47" s="179">
        <f t="shared" si="232"/>
        <v>0</v>
      </c>
      <c r="AV47" s="182">
        <f>'Copia Provisional'!R46</f>
        <v>0</v>
      </c>
      <c r="AW47" s="170" t="str">
        <f t="shared" si="55"/>
        <v>P</v>
      </c>
      <c r="AX47" s="179">
        <f t="shared" si="233"/>
        <v>0</v>
      </c>
      <c r="AY47" s="181">
        <f>'Copia Provisional'!S46</f>
        <v>0</v>
      </c>
      <c r="AZ47" s="170" t="str">
        <f t="shared" si="57"/>
        <v>P</v>
      </c>
      <c r="BA47" s="179">
        <f t="shared" si="234"/>
        <v>0</v>
      </c>
      <c r="BB47" s="182">
        <f>'Copia Provisional'!T46</f>
        <v>0</v>
      </c>
      <c r="BC47" s="170" t="str">
        <f t="shared" si="59"/>
        <v>P</v>
      </c>
      <c r="BD47" s="179">
        <f t="shared" si="235"/>
        <v>0</v>
      </c>
      <c r="BE47" s="181">
        <f>'Copia Provisional'!U46</f>
        <v>0</v>
      </c>
      <c r="BF47" s="170" t="str">
        <f t="shared" si="61"/>
        <v>P</v>
      </c>
      <c r="BG47" s="179">
        <f t="shared" si="236"/>
        <v>0</v>
      </c>
      <c r="BH47" s="182">
        <f>'Copia Provisional'!V46</f>
        <v>0</v>
      </c>
      <c r="BI47" s="170" t="str">
        <f t="shared" si="63"/>
        <v>P</v>
      </c>
      <c r="BJ47" s="179">
        <f t="shared" si="237"/>
        <v>0</v>
      </c>
      <c r="BK47" s="181">
        <f>'Copia Provisional'!W46</f>
        <v>0</v>
      </c>
      <c r="BL47" s="170" t="str">
        <f t="shared" si="65"/>
        <v>P</v>
      </c>
      <c r="BM47" s="179">
        <f t="shared" si="238"/>
        <v>0</v>
      </c>
      <c r="BN47" s="182">
        <f>'Copia Provisional'!X46</f>
        <v>0</v>
      </c>
      <c r="BO47" s="170" t="str">
        <f t="shared" si="67"/>
        <v>P</v>
      </c>
      <c r="BP47" s="179">
        <f t="shared" si="239"/>
        <v>0</v>
      </c>
      <c r="BQ47" s="181">
        <f>'Copia Provisional'!Y46</f>
        <v>0</v>
      </c>
      <c r="BR47" s="170" t="str">
        <f t="shared" si="69"/>
        <v>P</v>
      </c>
      <c r="BS47" s="179">
        <f t="shared" si="240"/>
        <v>0</v>
      </c>
      <c r="BT47" s="182">
        <f>'Copia Provisional'!Z46</f>
        <v>0</v>
      </c>
      <c r="BU47" s="170" t="str">
        <f t="shared" si="71"/>
        <v>P</v>
      </c>
      <c r="BV47" s="179">
        <f t="shared" si="241"/>
        <v>0</v>
      </c>
      <c r="BW47" s="181">
        <f>'Copia Provisional'!AA46</f>
        <v>0</v>
      </c>
      <c r="BX47" s="170" t="str">
        <f t="shared" si="73"/>
        <v>P</v>
      </c>
      <c r="BY47" s="179">
        <f t="shared" si="242"/>
        <v>0</v>
      </c>
      <c r="BZ47" s="182">
        <f>'Copia Provisional'!AB46</f>
        <v>0</v>
      </c>
      <c r="CA47" s="170" t="str">
        <f t="shared" si="75"/>
        <v>P</v>
      </c>
      <c r="CB47" s="179">
        <f t="shared" si="243"/>
        <v>0</v>
      </c>
      <c r="CC47" s="181">
        <f>'Copia Provisional'!AC46</f>
        <v>0</v>
      </c>
      <c r="CD47" s="170" t="str">
        <f t="shared" si="77"/>
        <v>P</v>
      </c>
      <c r="CE47" s="179">
        <f t="shared" si="244"/>
        <v>0</v>
      </c>
      <c r="CF47" s="182">
        <f>'Copia Provisional'!AD46</f>
        <v>0</v>
      </c>
      <c r="CG47" s="170" t="str">
        <f t="shared" si="79"/>
        <v>P</v>
      </c>
      <c r="CH47" s="179">
        <f t="shared" si="245"/>
        <v>0</v>
      </c>
      <c r="CI47" s="181">
        <f>'Copia Provisional'!AE46</f>
        <v>0</v>
      </c>
      <c r="CJ47" s="170" t="str">
        <f t="shared" si="81"/>
        <v>P</v>
      </c>
      <c r="CK47" s="179">
        <f t="shared" si="246"/>
        <v>0</v>
      </c>
      <c r="CL47" s="182">
        <f>'Copia Provisional'!AF46</f>
        <v>0</v>
      </c>
      <c r="CM47" s="170" t="str">
        <f t="shared" si="83"/>
        <v>P</v>
      </c>
      <c r="CN47" s="179">
        <f t="shared" si="247"/>
        <v>0</v>
      </c>
      <c r="CO47" s="181">
        <f>'Copia Provisional'!AG46</f>
        <v>0</v>
      </c>
      <c r="CP47" s="170" t="str">
        <f t="shared" si="85"/>
        <v>P</v>
      </c>
      <c r="CQ47" s="179">
        <f t="shared" si="248"/>
        <v>0</v>
      </c>
      <c r="CR47" s="182">
        <f>'Copia Provisional'!AH46</f>
        <v>0</v>
      </c>
      <c r="CS47" s="170" t="str">
        <f t="shared" si="87"/>
        <v>P</v>
      </c>
      <c r="CT47" s="179">
        <f t="shared" si="249"/>
        <v>0</v>
      </c>
      <c r="CU47" s="181">
        <f>'Copia Provisional'!AI46</f>
        <v>0</v>
      </c>
      <c r="CV47" s="170" t="str">
        <f t="shared" si="89"/>
        <v>P</v>
      </c>
      <c r="CW47" s="179">
        <f t="shared" si="250"/>
        <v>0</v>
      </c>
      <c r="CX47" s="182">
        <f>'Copia Provisional'!AJ46</f>
        <v>0</v>
      </c>
      <c r="CY47" s="170" t="str">
        <f t="shared" si="91"/>
        <v>P</v>
      </c>
      <c r="CZ47" s="179">
        <f t="shared" si="251"/>
        <v>0</v>
      </c>
      <c r="DA47" s="181">
        <f>'Copia Provisional'!AK46</f>
        <v>0</v>
      </c>
      <c r="DB47" s="170" t="str">
        <f t="shared" si="93"/>
        <v>P</v>
      </c>
      <c r="DC47" s="179">
        <f t="shared" si="252"/>
        <v>0</v>
      </c>
      <c r="DD47" s="182">
        <f>'Copia Provisional'!AL46</f>
        <v>0</v>
      </c>
      <c r="DE47" s="170" t="str">
        <f t="shared" si="95"/>
        <v>P</v>
      </c>
      <c r="DF47" s="179">
        <f t="shared" si="253"/>
        <v>0</v>
      </c>
      <c r="DG47" s="181">
        <f>'Copia Provisional'!AM46</f>
        <v>0</v>
      </c>
      <c r="DH47" s="170" t="str">
        <f t="shared" si="97"/>
        <v>P</v>
      </c>
      <c r="DI47" s="179">
        <f t="shared" si="254"/>
        <v>0</v>
      </c>
      <c r="DJ47" s="182">
        <f>'Copia Provisional'!AN46</f>
        <v>0</v>
      </c>
      <c r="DK47" s="170" t="str">
        <f t="shared" si="99"/>
        <v>P</v>
      </c>
      <c r="DL47" s="179">
        <f t="shared" si="255"/>
        <v>0</v>
      </c>
      <c r="DM47" s="181">
        <f>'Copia Provisional'!AO46</f>
        <v>0</v>
      </c>
      <c r="DN47" s="170" t="str">
        <f t="shared" si="101"/>
        <v>P</v>
      </c>
      <c r="DO47" s="179">
        <f t="shared" si="256"/>
        <v>0</v>
      </c>
      <c r="DP47" s="182">
        <f>'Copia Provisional'!AP46</f>
        <v>0</v>
      </c>
      <c r="DQ47" s="170" t="str">
        <f t="shared" si="103"/>
        <v>P</v>
      </c>
      <c r="DR47" s="179">
        <f t="shared" si="257"/>
        <v>0</v>
      </c>
      <c r="DS47" s="181">
        <f>'Copia Provisional'!AQ46</f>
        <v>0</v>
      </c>
      <c r="DT47" s="170" t="str">
        <f t="shared" si="105"/>
        <v>P</v>
      </c>
      <c r="DU47" s="179">
        <f t="shared" si="258"/>
        <v>0</v>
      </c>
      <c r="DV47" s="182">
        <f>'Copia Provisional'!AR46</f>
        <v>0</v>
      </c>
      <c r="DW47" s="170" t="str">
        <f t="shared" si="107"/>
        <v>P</v>
      </c>
      <c r="DX47" s="179">
        <f t="shared" si="259"/>
        <v>0</v>
      </c>
      <c r="DY47" s="181">
        <f>'Copia Provisional'!AS46</f>
        <v>0</v>
      </c>
      <c r="DZ47" s="170" t="str">
        <f t="shared" si="109"/>
        <v>P</v>
      </c>
      <c r="EA47" s="179">
        <f t="shared" si="260"/>
        <v>0</v>
      </c>
      <c r="EB47" s="182">
        <f>'Copia Provisional'!AT46</f>
        <v>0</v>
      </c>
      <c r="EC47" s="170" t="str">
        <f t="shared" si="111"/>
        <v>P</v>
      </c>
      <c r="ED47" s="179">
        <f t="shared" si="261"/>
        <v>0</v>
      </c>
      <c r="EE47" s="181">
        <f>'Copia Provisional'!AU46</f>
        <v>0</v>
      </c>
      <c r="EF47" s="170" t="str">
        <f t="shared" si="113"/>
        <v>P</v>
      </c>
      <c r="EG47" s="179">
        <f t="shared" si="262"/>
        <v>0</v>
      </c>
      <c r="EH47" s="182">
        <f>'Copia Provisional'!AV46</f>
        <v>0</v>
      </c>
      <c r="EI47" s="170" t="str">
        <f t="shared" si="115"/>
        <v>P</v>
      </c>
      <c r="EJ47" s="180">
        <f t="shared" si="263"/>
        <v>0</v>
      </c>
      <c r="EK47" s="181">
        <f>'Copia Provisional'!AW46</f>
        <v>0</v>
      </c>
      <c r="EL47" s="170" t="str">
        <f t="shared" si="117"/>
        <v>P</v>
      </c>
      <c r="EM47" s="179">
        <f t="shared" si="264"/>
        <v>0</v>
      </c>
      <c r="EN47" s="182">
        <f>'Copia Provisional'!AX46</f>
        <v>0</v>
      </c>
      <c r="EO47" s="170" t="str">
        <f t="shared" si="119"/>
        <v>P</v>
      </c>
      <c r="EP47" s="179">
        <f t="shared" si="265"/>
        <v>0</v>
      </c>
      <c r="EQ47" s="258">
        <f>'Copia Provisional'!AY46</f>
        <v>0</v>
      </c>
      <c r="ER47" s="170" t="str">
        <f t="shared" si="120"/>
        <v>P</v>
      </c>
      <c r="ES47" s="179">
        <f t="shared" si="193"/>
        <v>0</v>
      </c>
      <c r="ET47" s="179">
        <f>'Copia Provisional'!AZ46</f>
        <v>0</v>
      </c>
      <c r="EU47" s="170" t="str">
        <f t="shared" si="121"/>
        <v>P</v>
      </c>
      <c r="EV47" s="179">
        <f t="shared" si="194"/>
        <v>0</v>
      </c>
      <c r="EW47" s="262">
        <f>'Copia Provisional'!BA46</f>
        <v>0</v>
      </c>
      <c r="EX47" s="170" t="str">
        <f t="shared" si="122"/>
        <v>P</v>
      </c>
      <c r="EY47" s="179">
        <f t="shared" si="195"/>
        <v>0</v>
      </c>
      <c r="EZ47" s="179">
        <f>'Copia Provisional'!BB46</f>
        <v>0</v>
      </c>
      <c r="FA47" s="170" t="str">
        <f t="shared" si="123"/>
        <v>P</v>
      </c>
      <c r="FB47" s="179">
        <f t="shared" si="196"/>
        <v>0</v>
      </c>
      <c r="FC47" s="262">
        <f>'Copia Provisional'!BC46</f>
        <v>0</v>
      </c>
      <c r="FD47" s="170" t="str">
        <f t="shared" si="124"/>
        <v>P</v>
      </c>
      <c r="FE47" s="179">
        <f t="shared" si="197"/>
        <v>0</v>
      </c>
      <c r="FF47" s="182">
        <f>'Copia Provisional'!BD46</f>
        <v>0</v>
      </c>
      <c r="FG47" s="170" t="str">
        <f t="shared" si="125"/>
        <v>P</v>
      </c>
      <c r="FH47" s="182">
        <f t="shared" si="217"/>
        <v>0</v>
      </c>
      <c r="FI47" s="258">
        <f>'Copia Provisional'!BE46</f>
        <v>0</v>
      </c>
      <c r="FJ47" s="170" t="str">
        <f t="shared" si="127"/>
        <v>P</v>
      </c>
      <c r="FK47" s="179">
        <f t="shared" si="198"/>
        <v>0</v>
      </c>
      <c r="FL47" s="179">
        <f>'Copia Provisional'!BF46</f>
        <v>0</v>
      </c>
      <c r="FM47" s="170" t="str">
        <f t="shared" si="128"/>
        <v>P</v>
      </c>
      <c r="FN47" s="179">
        <f t="shared" si="199"/>
        <v>0</v>
      </c>
      <c r="FO47" s="262">
        <f>'Copia Provisional'!BG46</f>
        <v>0</v>
      </c>
      <c r="FP47" s="170" t="str">
        <f t="shared" si="129"/>
        <v>P</v>
      </c>
      <c r="FQ47" s="179">
        <f t="shared" si="200"/>
        <v>0</v>
      </c>
      <c r="FR47" s="179">
        <f>'Copia Provisional'!BH46</f>
        <v>0</v>
      </c>
      <c r="FS47" s="170" t="str">
        <f t="shared" si="130"/>
        <v>P</v>
      </c>
      <c r="FT47" s="179">
        <f t="shared" si="201"/>
        <v>0</v>
      </c>
      <c r="FU47" s="262">
        <f>'Copia Provisional'!BI46</f>
        <v>0</v>
      </c>
      <c r="FV47" s="170" t="str">
        <f t="shared" si="131"/>
        <v>P</v>
      </c>
      <c r="FW47" s="179">
        <f t="shared" si="202"/>
        <v>0</v>
      </c>
      <c r="FX47" s="182">
        <f>'Copia Provisional'!BJ46</f>
        <v>0</v>
      </c>
      <c r="FY47" s="170" t="str">
        <f t="shared" si="132"/>
        <v>P</v>
      </c>
      <c r="FZ47" s="179">
        <f t="shared" si="203"/>
        <v>0</v>
      </c>
      <c r="GA47" s="258">
        <f>'Copia Provisional'!BK46</f>
        <v>0</v>
      </c>
      <c r="GB47" s="170" t="str">
        <f t="shared" si="133"/>
        <v>P</v>
      </c>
      <c r="GC47" s="179">
        <f t="shared" si="204"/>
        <v>0</v>
      </c>
      <c r="GD47" s="179">
        <f>'Copia Provisional'!BL46</f>
        <v>0</v>
      </c>
      <c r="GE47" s="170" t="str">
        <f t="shared" si="134"/>
        <v>P</v>
      </c>
      <c r="GF47" s="179">
        <f t="shared" si="205"/>
        <v>0</v>
      </c>
      <c r="GG47" s="262">
        <f>'Copia Provisional'!BM46</f>
        <v>0</v>
      </c>
      <c r="GH47" s="170" t="str">
        <f t="shared" si="135"/>
        <v>P</v>
      </c>
      <c r="GI47" s="179">
        <f t="shared" si="206"/>
        <v>0</v>
      </c>
      <c r="GJ47" s="179">
        <f>'Copia Provisional'!BN46</f>
        <v>0</v>
      </c>
      <c r="GK47" s="170" t="str">
        <f t="shared" si="136"/>
        <v>P</v>
      </c>
      <c r="GL47" s="179">
        <f t="shared" si="207"/>
        <v>0</v>
      </c>
      <c r="GM47" s="262">
        <f>'Copia Provisional'!BO46</f>
        <v>0</v>
      </c>
      <c r="GN47" s="170" t="str">
        <f t="shared" si="137"/>
        <v>P</v>
      </c>
      <c r="GO47" s="179">
        <f t="shared" si="208"/>
        <v>0</v>
      </c>
      <c r="GP47" s="182">
        <f>'Copia Provisional'!BP46</f>
        <v>0</v>
      </c>
      <c r="GQ47" s="170" t="str">
        <f t="shared" si="138"/>
        <v>P</v>
      </c>
      <c r="GR47" s="179">
        <f t="shared" si="209"/>
        <v>0</v>
      </c>
      <c r="GS47" s="182">
        <f>'Copia Provisional'!BQ46</f>
        <v>0</v>
      </c>
      <c r="GT47" s="170" t="str">
        <f t="shared" si="139"/>
        <v>P</v>
      </c>
      <c r="GU47" s="179">
        <f t="shared" si="210"/>
        <v>0</v>
      </c>
      <c r="GV47" s="258">
        <f>'Copia Provisional'!BR46</f>
        <v>0</v>
      </c>
      <c r="GW47" s="170" t="str">
        <f t="shared" si="140"/>
        <v>P</v>
      </c>
      <c r="GX47" s="179">
        <f t="shared" si="211"/>
        <v>0</v>
      </c>
      <c r="GY47" s="179">
        <f>'Copia Provisional'!BS46</f>
        <v>0</v>
      </c>
      <c r="GZ47" s="170" t="str">
        <f t="shared" si="141"/>
        <v>P</v>
      </c>
      <c r="HA47" s="179">
        <f t="shared" si="212"/>
        <v>0</v>
      </c>
      <c r="HB47" s="262">
        <f>'Copia Provisional'!BT46</f>
        <v>0</v>
      </c>
      <c r="HC47" s="170" t="str">
        <f t="shared" si="142"/>
        <v>P</v>
      </c>
      <c r="HD47" s="179">
        <f t="shared" si="213"/>
        <v>0</v>
      </c>
      <c r="HE47" s="179">
        <f>'Copia Provisional'!BU46</f>
        <v>0</v>
      </c>
      <c r="HF47" s="170" t="str">
        <f t="shared" si="143"/>
        <v>P</v>
      </c>
      <c r="HG47" s="179">
        <f t="shared" si="214"/>
        <v>0</v>
      </c>
      <c r="HH47" s="262">
        <f>'Copia Provisional'!BV46</f>
        <v>0</v>
      </c>
      <c r="HI47" s="170" t="str">
        <f t="shared" si="144"/>
        <v>P</v>
      </c>
      <c r="HJ47" s="179">
        <f t="shared" si="215"/>
        <v>0</v>
      </c>
      <c r="HK47" s="178">
        <f t="shared" si="216"/>
        <v>0</v>
      </c>
    </row>
    <row r="48" spans="1:219">
      <c r="A48" s="177">
        <f>Participantes!B47</f>
        <v>46</v>
      </c>
      <c r="B48" s="178" t="str">
        <f>IF(Participantes!C47="","",Participantes!C47)</f>
        <v/>
      </c>
      <c r="C48" s="181">
        <f>'Copia Provisional'!C47</f>
        <v>0</v>
      </c>
      <c r="D48" s="170" t="str">
        <f t="shared" si="25"/>
        <v>P</v>
      </c>
      <c r="E48" s="179">
        <f t="shared" si="218"/>
        <v>0</v>
      </c>
      <c r="F48" s="182">
        <f>'Copia Provisional'!D47</f>
        <v>0</v>
      </c>
      <c r="G48" s="170" t="str">
        <f t="shared" si="27"/>
        <v>P</v>
      </c>
      <c r="H48" s="179">
        <f t="shared" si="219"/>
        <v>0</v>
      </c>
      <c r="I48" s="181">
        <f>'Copia Provisional'!E47</f>
        <v>0</v>
      </c>
      <c r="J48" s="170" t="str">
        <f t="shared" si="29"/>
        <v>P</v>
      </c>
      <c r="K48" s="179">
        <f t="shared" si="220"/>
        <v>0</v>
      </c>
      <c r="L48" s="182">
        <f>'Copia Provisional'!F47</f>
        <v>0</v>
      </c>
      <c r="M48" s="170" t="str">
        <f t="shared" si="31"/>
        <v>P</v>
      </c>
      <c r="N48" s="179">
        <f t="shared" si="221"/>
        <v>0</v>
      </c>
      <c r="O48" s="181">
        <f>'Copia Provisional'!G47</f>
        <v>0</v>
      </c>
      <c r="P48" s="170" t="str">
        <f t="shared" si="33"/>
        <v>P</v>
      </c>
      <c r="Q48" s="179">
        <f t="shared" si="222"/>
        <v>0</v>
      </c>
      <c r="R48" s="182">
        <f>'Copia Provisional'!H47</f>
        <v>0</v>
      </c>
      <c r="S48" s="170" t="str">
        <f t="shared" si="35"/>
        <v>P</v>
      </c>
      <c r="T48" s="179">
        <f t="shared" si="223"/>
        <v>0</v>
      </c>
      <c r="U48" s="181">
        <f>'Copia Provisional'!I47</f>
        <v>0</v>
      </c>
      <c r="V48" s="170" t="str">
        <f t="shared" si="37"/>
        <v>P</v>
      </c>
      <c r="W48" s="179">
        <f t="shared" si="224"/>
        <v>0</v>
      </c>
      <c r="X48" s="182">
        <f>'Copia Provisional'!J47</f>
        <v>0</v>
      </c>
      <c r="Y48" s="170" t="str">
        <f t="shared" si="39"/>
        <v>P</v>
      </c>
      <c r="Z48" s="179">
        <f t="shared" si="225"/>
        <v>0</v>
      </c>
      <c r="AA48" s="181">
        <f>'Copia Provisional'!K47</f>
        <v>0</v>
      </c>
      <c r="AB48" s="170" t="str">
        <f t="shared" si="41"/>
        <v>P</v>
      </c>
      <c r="AC48" s="179">
        <f t="shared" si="226"/>
        <v>0</v>
      </c>
      <c r="AD48" s="182">
        <f>'Copia Provisional'!L47</f>
        <v>0</v>
      </c>
      <c r="AE48" s="170" t="str">
        <f t="shared" si="43"/>
        <v>P</v>
      </c>
      <c r="AF48" s="179">
        <f t="shared" si="227"/>
        <v>0</v>
      </c>
      <c r="AG48" s="181">
        <f>'Copia Provisional'!M47</f>
        <v>0</v>
      </c>
      <c r="AH48" s="170" t="str">
        <f t="shared" si="45"/>
        <v>P</v>
      </c>
      <c r="AI48" s="179">
        <f t="shared" si="228"/>
        <v>0</v>
      </c>
      <c r="AJ48" s="182">
        <f>'Copia Provisional'!N47</f>
        <v>0</v>
      </c>
      <c r="AK48" s="170" t="str">
        <f t="shared" si="47"/>
        <v>P</v>
      </c>
      <c r="AL48" s="179">
        <f t="shared" si="229"/>
        <v>0</v>
      </c>
      <c r="AM48" s="181">
        <f>'Copia Provisional'!O47</f>
        <v>0</v>
      </c>
      <c r="AN48" s="170" t="str">
        <f t="shared" si="49"/>
        <v>P</v>
      </c>
      <c r="AO48" s="179">
        <f t="shared" si="230"/>
        <v>0</v>
      </c>
      <c r="AP48" s="182">
        <f>'Copia Provisional'!P47</f>
        <v>0</v>
      </c>
      <c r="AQ48" s="170" t="str">
        <f t="shared" si="51"/>
        <v>P</v>
      </c>
      <c r="AR48" s="179">
        <f t="shared" si="231"/>
        <v>0</v>
      </c>
      <c r="AS48" s="181">
        <f>'Copia Provisional'!Q47</f>
        <v>0</v>
      </c>
      <c r="AT48" s="170" t="str">
        <f t="shared" si="53"/>
        <v>P</v>
      </c>
      <c r="AU48" s="179">
        <f t="shared" si="232"/>
        <v>0</v>
      </c>
      <c r="AV48" s="182">
        <f>'Copia Provisional'!R47</f>
        <v>0</v>
      </c>
      <c r="AW48" s="170" t="str">
        <f t="shared" si="55"/>
        <v>P</v>
      </c>
      <c r="AX48" s="179">
        <f t="shared" si="233"/>
        <v>0</v>
      </c>
      <c r="AY48" s="181">
        <f>'Copia Provisional'!S47</f>
        <v>0</v>
      </c>
      <c r="AZ48" s="170" t="str">
        <f t="shared" si="57"/>
        <v>P</v>
      </c>
      <c r="BA48" s="179">
        <f t="shared" si="234"/>
        <v>0</v>
      </c>
      <c r="BB48" s="182">
        <f>'Copia Provisional'!T47</f>
        <v>0</v>
      </c>
      <c r="BC48" s="170" t="str">
        <f t="shared" si="59"/>
        <v>P</v>
      </c>
      <c r="BD48" s="179">
        <f t="shared" si="235"/>
        <v>0</v>
      </c>
      <c r="BE48" s="181">
        <f>'Copia Provisional'!U47</f>
        <v>0</v>
      </c>
      <c r="BF48" s="170" t="str">
        <f t="shared" si="61"/>
        <v>P</v>
      </c>
      <c r="BG48" s="179">
        <f t="shared" si="236"/>
        <v>0</v>
      </c>
      <c r="BH48" s="182">
        <f>'Copia Provisional'!V47</f>
        <v>0</v>
      </c>
      <c r="BI48" s="170" t="str">
        <f t="shared" si="63"/>
        <v>P</v>
      </c>
      <c r="BJ48" s="179">
        <f t="shared" si="237"/>
        <v>0</v>
      </c>
      <c r="BK48" s="181">
        <f>'Copia Provisional'!W47</f>
        <v>0</v>
      </c>
      <c r="BL48" s="170" t="str">
        <f t="shared" si="65"/>
        <v>P</v>
      </c>
      <c r="BM48" s="179">
        <f t="shared" si="238"/>
        <v>0</v>
      </c>
      <c r="BN48" s="182">
        <f>'Copia Provisional'!X47</f>
        <v>0</v>
      </c>
      <c r="BO48" s="170" t="str">
        <f t="shared" si="67"/>
        <v>P</v>
      </c>
      <c r="BP48" s="179">
        <f t="shared" si="239"/>
        <v>0</v>
      </c>
      <c r="BQ48" s="181">
        <f>'Copia Provisional'!Y47</f>
        <v>0</v>
      </c>
      <c r="BR48" s="170" t="str">
        <f t="shared" si="69"/>
        <v>P</v>
      </c>
      <c r="BS48" s="179">
        <f t="shared" si="240"/>
        <v>0</v>
      </c>
      <c r="BT48" s="182">
        <f>'Copia Provisional'!Z47</f>
        <v>0</v>
      </c>
      <c r="BU48" s="170" t="str">
        <f t="shared" si="71"/>
        <v>P</v>
      </c>
      <c r="BV48" s="179">
        <f t="shared" si="241"/>
        <v>0</v>
      </c>
      <c r="BW48" s="181">
        <f>'Copia Provisional'!AA47</f>
        <v>0</v>
      </c>
      <c r="BX48" s="170" t="str">
        <f t="shared" si="73"/>
        <v>P</v>
      </c>
      <c r="BY48" s="179">
        <f t="shared" si="242"/>
        <v>0</v>
      </c>
      <c r="BZ48" s="182">
        <f>'Copia Provisional'!AB47</f>
        <v>0</v>
      </c>
      <c r="CA48" s="170" t="str">
        <f t="shared" si="75"/>
        <v>P</v>
      </c>
      <c r="CB48" s="179">
        <f t="shared" si="243"/>
        <v>0</v>
      </c>
      <c r="CC48" s="181">
        <f>'Copia Provisional'!AC47</f>
        <v>0</v>
      </c>
      <c r="CD48" s="170" t="str">
        <f t="shared" si="77"/>
        <v>P</v>
      </c>
      <c r="CE48" s="179">
        <f t="shared" si="244"/>
        <v>0</v>
      </c>
      <c r="CF48" s="182">
        <f>'Copia Provisional'!AD47</f>
        <v>0</v>
      </c>
      <c r="CG48" s="170" t="str">
        <f t="shared" si="79"/>
        <v>P</v>
      </c>
      <c r="CH48" s="179">
        <f t="shared" si="245"/>
        <v>0</v>
      </c>
      <c r="CI48" s="181">
        <f>'Copia Provisional'!AE47</f>
        <v>0</v>
      </c>
      <c r="CJ48" s="170" t="str">
        <f t="shared" si="81"/>
        <v>P</v>
      </c>
      <c r="CK48" s="179">
        <f t="shared" si="246"/>
        <v>0</v>
      </c>
      <c r="CL48" s="182">
        <f>'Copia Provisional'!AF47</f>
        <v>0</v>
      </c>
      <c r="CM48" s="170" t="str">
        <f t="shared" si="83"/>
        <v>P</v>
      </c>
      <c r="CN48" s="179">
        <f t="shared" si="247"/>
        <v>0</v>
      </c>
      <c r="CO48" s="181">
        <f>'Copia Provisional'!AG47</f>
        <v>0</v>
      </c>
      <c r="CP48" s="170" t="str">
        <f t="shared" si="85"/>
        <v>P</v>
      </c>
      <c r="CQ48" s="179">
        <f t="shared" si="248"/>
        <v>0</v>
      </c>
      <c r="CR48" s="182">
        <f>'Copia Provisional'!AH47</f>
        <v>0</v>
      </c>
      <c r="CS48" s="170" t="str">
        <f t="shared" si="87"/>
        <v>P</v>
      </c>
      <c r="CT48" s="179">
        <f t="shared" si="249"/>
        <v>0</v>
      </c>
      <c r="CU48" s="181">
        <f>'Copia Provisional'!AI47</f>
        <v>0</v>
      </c>
      <c r="CV48" s="170" t="str">
        <f t="shared" si="89"/>
        <v>P</v>
      </c>
      <c r="CW48" s="179">
        <f t="shared" si="250"/>
        <v>0</v>
      </c>
      <c r="CX48" s="182">
        <f>'Copia Provisional'!AJ47</f>
        <v>0</v>
      </c>
      <c r="CY48" s="170" t="str">
        <f t="shared" si="91"/>
        <v>P</v>
      </c>
      <c r="CZ48" s="179">
        <f t="shared" si="251"/>
        <v>0</v>
      </c>
      <c r="DA48" s="181">
        <f>'Copia Provisional'!AK47</f>
        <v>0</v>
      </c>
      <c r="DB48" s="170" t="str">
        <f t="shared" si="93"/>
        <v>P</v>
      </c>
      <c r="DC48" s="179">
        <f t="shared" si="252"/>
        <v>0</v>
      </c>
      <c r="DD48" s="182">
        <f>'Copia Provisional'!AL47</f>
        <v>0</v>
      </c>
      <c r="DE48" s="170" t="str">
        <f t="shared" si="95"/>
        <v>P</v>
      </c>
      <c r="DF48" s="179">
        <f t="shared" si="253"/>
        <v>0</v>
      </c>
      <c r="DG48" s="181">
        <f>'Copia Provisional'!AM47</f>
        <v>0</v>
      </c>
      <c r="DH48" s="170" t="str">
        <f t="shared" si="97"/>
        <v>P</v>
      </c>
      <c r="DI48" s="179">
        <f t="shared" si="254"/>
        <v>0</v>
      </c>
      <c r="DJ48" s="182">
        <f>'Copia Provisional'!AN47</f>
        <v>0</v>
      </c>
      <c r="DK48" s="170" t="str">
        <f t="shared" si="99"/>
        <v>P</v>
      </c>
      <c r="DL48" s="179">
        <f t="shared" si="255"/>
        <v>0</v>
      </c>
      <c r="DM48" s="181">
        <f>'Copia Provisional'!AO47</f>
        <v>0</v>
      </c>
      <c r="DN48" s="170" t="str">
        <f t="shared" si="101"/>
        <v>P</v>
      </c>
      <c r="DO48" s="179">
        <f t="shared" si="256"/>
        <v>0</v>
      </c>
      <c r="DP48" s="182">
        <f>'Copia Provisional'!AP47</f>
        <v>0</v>
      </c>
      <c r="DQ48" s="170" t="str">
        <f t="shared" si="103"/>
        <v>P</v>
      </c>
      <c r="DR48" s="179">
        <f t="shared" si="257"/>
        <v>0</v>
      </c>
      <c r="DS48" s="181">
        <f>'Copia Provisional'!AQ47</f>
        <v>0</v>
      </c>
      <c r="DT48" s="170" t="str">
        <f t="shared" si="105"/>
        <v>P</v>
      </c>
      <c r="DU48" s="179">
        <f t="shared" si="258"/>
        <v>0</v>
      </c>
      <c r="DV48" s="182">
        <f>'Copia Provisional'!AR47</f>
        <v>0</v>
      </c>
      <c r="DW48" s="170" t="str">
        <f t="shared" si="107"/>
        <v>P</v>
      </c>
      <c r="DX48" s="179">
        <f t="shared" si="259"/>
        <v>0</v>
      </c>
      <c r="DY48" s="181">
        <f>'Copia Provisional'!AS47</f>
        <v>0</v>
      </c>
      <c r="DZ48" s="170" t="str">
        <f t="shared" si="109"/>
        <v>P</v>
      </c>
      <c r="EA48" s="179">
        <f t="shared" si="260"/>
        <v>0</v>
      </c>
      <c r="EB48" s="182">
        <f>'Copia Provisional'!AT47</f>
        <v>0</v>
      </c>
      <c r="EC48" s="170" t="str">
        <f t="shared" si="111"/>
        <v>P</v>
      </c>
      <c r="ED48" s="179">
        <f t="shared" si="261"/>
        <v>0</v>
      </c>
      <c r="EE48" s="181">
        <f>'Copia Provisional'!AU47</f>
        <v>0</v>
      </c>
      <c r="EF48" s="170" t="str">
        <f t="shared" si="113"/>
        <v>P</v>
      </c>
      <c r="EG48" s="179">
        <f t="shared" si="262"/>
        <v>0</v>
      </c>
      <c r="EH48" s="182">
        <f>'Copia Provisional'!AV47</f>
        <v>0</v>
      </c>
      <c r="EI48" s="170" t="str">
        <f t="shared" si="115"/>
        <v>P</v>
      </c>
      <c r="EJ48" s="180">
        <f t="shared" si="263"/>
        <v>0</v>
      </c>
      <c r="EK48" s="181">
        <f>'Copia Provisional'!AW47</f>
        <v>0</v>
      </c>
      <c r="EL48" s="170" t="str">
        <f t="shared" si="117"/>
        <v>P</v>
      </c>
      <c r="EM48" s="179">
        <f t="shared" si="264"/>
        <v>0</v>
      </c>
      <c r="EN48" s="182">
        <f>'Copia Provisional'!AX47</f>
        <v>0</v>
      </c>
      <c r="EO48" s="170" t="str">
        <f t="shared" si="119"/>
        <v>P</v>
      </c>
      <c r="EP48" s="179">
        <f t="shared" si="265"/>
        <v>0</v>
      </c>
      <c r="EQ48" s="258">
        <f>'Copia Provisional'!AY47</f>
        <v>0</v>
      </c>
      <c r="ER48" s="170" t="str">
        <f t="shared" si="120"/>
        <v>P</v>
      </c>
      <c r="ES48" s="179">
        <f t="shared" si="193"/>
        <v>0</v>
      </c>
      <c r="ET48" s="179">
        <f>'Copia Provisional'!AZ47</f>
        <v>0</v>
      </c>
      <c r="EU48" s="170" t="str">
        <f t="shared" si="121"/>
        <v>P</v>
      </c>
      <c r="EV48" s="179">
        <f t="shared" si="194"/>
        <v>0</v>
      </c>
      <c r="EW48" s="262">
        <f>'Copia Provisional'!BA47</f>
        <v>0</v>
      </c>
      <c r="EX48" s="170" t="str">
        <f t="shared" si="122"/>
        <v>P</v>
      </c>
      <c r="EY48" s="179">
        <f t="shared" si="195"/>
        <v>0</v>
      </c>
      <c r="EZ48" s="179">
        <f>'Copia Provisional'!BB47</f>
        <v>0</v>
      </c>
      <c r="FA48" s="170" t="str">
        <f t="shared" si="123"/>
        <v>P</v>
      </c>
      <c r="FB48" s="179">
        <f t="shared" si="196"/>
        <v>0</v>
      </c>
      <c r="FC48" s="262">
        <f>'Copia Provisional'!BC47</f>
        <v>0</v>
      </c>
      <c r="FD48" s="170" t="str">
        <f t="shared" si="124"/>
        <v>P</v>
      </c>
      <c r="FE48" s="179">
        <f t="shared" si="197"/>
        <v>0</v>
      </c>
      <c r="FF48" s="182">
        <f>'Copia Provisional'!BD47</f>
        <v>0</v>
      </c>
      <c r="FG48" s="170" t="str">
        <f t="shared" si="125"/>
        <v>P</v>
      </c>
      <c r="FH48" s="182">
        <f t="shared" si="217"/>
        <v>0</v>
      </c>
      <c r="FI48" s="258">
        <f>'Copia Provisional'!BE47</f>
        <v>0</v>
      </c>
      <c r="FJ48" s="170" t="str">
        <f t="shared" si="127"/>
        <v>P</v>
      </c>
      <c r="FK48" s="179">
        <f t="shared" si="198"/>
        <v>0</v>
      </c>
      <c r="FL48" s="179">
        <f>'Copia Provisional'!BF47</f>
        <v>0</v>
      </c>
      <c r="FM48" s="170" t="str">
        <f t="shared" si="128"/>
        <v>P</v>
      </c>
      <c r="FN48" s="179">
        <f t="shared" si="199"/>
        <v>0</v>
      </c>
      <c r="FO48" s="262">
        <f>'Copia Provisional'!BG47</f>
        <v>0</v>
      </c>
      <c r="FP48" s="170" t="str">
        <f t="shared" si="129"/>
        <v>P</v>
      </c>
      <c r="FQ48" s="179">
        <f t="shared" si="200"/>
        <v>0</v>
      </c>
      <c r="FR48" s="179">
        <f>'Copia Provisional'!BH47</f>
        <v>0</v>
      </c>
      <c r="FS48" s="170" t="str">
        <f t="shared" si="130"/>
        <v>P</v>
      </c>
      <c r="FT48" s="179">
        <f t="shared" si="201"/>
        <v>0</v>
      </c>
      <c r="FU48" s="262">
        <f>'Copia Provisional'!BI47</f>
        <v>0</v>
      </c>
      <c r="FV48" s="170" t="str">
        <f t="shared" si="131"/>
        <v>P</v>
      </c>
      <c r="FW48" s="179">
        <f t="shared" si="202"/>
        <v>0</v>
      </c>
      <c r="FX48" s="182">
        <f>'Copia Provisional'!BJ47</f>
        <v>0</v>
      </c>
      <c r="FY48" s="170" t="str">
        <f t="shared" si="132"/>
        <v>P</v>
      </c>
      <c r="FZ48" s="179">
        <f t="shared" si="203"/>
        <v>0</v>
      </c>
      <c r="GA48" s="258">
        <f>'Copia Provisional'!BK47</f>
        <v>0</v>
      </c>
      <c r="GB48" s="170" t="str">
        <f t="shared" si="133"/>
        <v>P</v>
      </c>
      <c r="GC48" s="179">
        <f t="shared" si="204"/>
        <v>0</v>
      </c>
      <c r="GD48" s="179">
        <f>'Copia Provisional'!BL47</f>
        <v>0</v>
      </c>
      <c r="GE48" s="170" t="str">
        <f t="shared" si="134"/>
        <v>P</v>
      </c>
      <c r="GF48" s="179">
        <f t="shared" si="205"/>
        <v>0</v>
      </c>
      <c r="GG48" s="262">
        <f>'Copia Provisional'!BM47</f>
        <v>0</v>
      </c>
      <c r="GH48" s="170" t="str">
        <f t="shared" si="135"/>
        <v>P</v>
      </c>
      <c r="GI48" s="179">
        <f t="shared" si="206"/>
        <v>0</v>
      </c>
      <c r="GJ48" s="179">
        <f>'Copia Provisional'!BN47</f>
        <v>0</v>
      </c>
      <c r="GK48" s="170" t="str">
        <f t="shared" si="136"/>
        <v>P</v>
      </c>
      <c r="GL48" s="179">
        <f t="shared" si="207"/>
        <v>0</v>
      </c>
      <c r="GM48" s="262">
        <f>'Copia Provisional'!BO47</f>
        <v>0</v>
      </c>
      <c r="GN48" s="170" t="str">
        <f t="shared" si="137"/>
        <v>P</v>
      </c>
      <c r="GO48" s="179">
        <f t="shared" si="208"/>
        <v>0</v>
      </c>
      <c r="GP48" s="182">
        <f>'Copia Provisional'!BP47</f>
        <v>0</v>
      </c>
      <c r="GQ48" s="170" t="str">
        <f t="shared" si="138"/>
        <v>P</v>
      </c>
      <c r="GR48" s="179">
        <f t="shared" si="209"/>
        <v>0</v>
      </c>
      <c r="GS48" s="182">
        <f>'Copia Provisional'!BQ47</f>
        <v>0</v>
      </c>
      <c r="GT48" s="170" t="str">
        <f t="shared" si="139"/>
        <v>P</v>
      </c>
      <c r="GU48" s="179">
        <f t="shared" si="210"/>
        <v>0</v>
      </c>
      <c r="GV48" s="258">
        <f>'Copia Provisional'!BR47</f>
        <v>0</v>
      </c>
      <c r="GW48" s="170" t="str">
        <f t="shared" si="140"/>
        <v>P</v>
      </c>
      <c r="GX48" s="179">
        <f t="shared" si="211"/>
        <v>0</v>
      </c>
      <c r="GY48" s="179">
        <f>'Copia Provisional'!BS47</f>
        <v>0</v>
      </c>
      <c r="GZ48" s="170" t="str">
        <f t="shared" si="141"/>
        <v>P</v>
      </c>
      <c r="HA48" s="179">
        <f t="shared" si="212"/>
        <v>0</v>
      </c>
      <c r="HB48" s="262">
        <f>'Copia Provisional'!BT47</f>
        <v>0</v>
      </c>
      <c r="HC48" s="170" t="str">
        <f t="shared" si="142"/>
        <v>P</v>
      </c>
      <c r="HD48" s="179">
        <f t="shared" si="213"/>
        <v>0</v>
      </c>
      <c r="HE48" s="179">
        <f>'Copia Provisional'!BU47</f>
        <v>0</v>
      </c>
      <c r="HF48" s="170" t="str">
        <f t="shared" si="143"/>
        <v>P</v>
      </c>
      <c r="HG48" s="179">
        <f t="shared" si="214"/>
        <v>0</v>
      </c>
      <c r="HH48" s="262">
        <f>'Copia Provisional'!BV47</f>
        <v>0</v>
      </c>
      <c r="HI48" s="170" t="str">
        <f t="shared" si="144"/>
        <v>P</v>
      </c>
      <c r="HJ48" s="179">
        <f t="shared" si="215"/>
        <v>0</v>
      </c>
      <c r="HK48" s="178">
        <f t="shared" si="216"/>
        <v>0</v>
      </c>
    </row>
    <row r="49" spans="1:219">
      <c r="A49" s="177">
        <f>Participantes!B48</f>
        <v>47</v>
      </c>
      <c r="B49" s="178" t="str">
        <f>IF(Participantes!C48="","",Participantes!C48)</f>
        <v/>
      </c>
      <c r="C49" s="181">
        <f>'Copia Provisional'!C48</f>
        <v>0</v>
      </c>
      <c r="D49" s="170" t="str">
        <f t="shared" si="25"/>
        <v>P</v>
      </c>
      <c r="E49" s="179">
        <f t="shared" si="218"/>
        <v>0</v>
      </c>
      <c r="F49" s="182">
        <f>'Copia Provisional'!D48</f>
        <v>0</v>
      </c>
      <c r="G49" s="170" t="str">
        <f t="shared" si="27"/>
        <v>P</v>
      </c>
      <c r="H49" s="179">
        <f t="shared" si="219"/>
        <v>0</v>
      </c>
      <c r="I49" s="181">
        <f>'Copia Provisional'!E48</f>
        <v>0</v>
      </c>
      <c r="J49" s="170" t="str">
        <f t="shared" si="29"/>
        <v>P</v>
      </c>
      <c r="K49" s="179">
        <f t="shared" si="220"/>
        <v>0</v>
      </c>
      <c r="L49" s="182">
        <f>'Copia Provisional'!F48</f>
        <v>0</v>
      </c>
      <c r="M49" s="170" t="str">
        <f t="shared" si="31"/>
        <v>P</v>
      </c>
      <c r="N49" s="179">
        <f t="shared" si="221"/>
        <v>0</v>
      </c>
      <c r="O49" s="181">
        <f>'Copia Provisional'!G48</f>
        <v>0</v>
      </c>
      <c r="P49" s="170" t="str">
        <f t="shared" si="33"/>
        <v>P</v>
      </c>
      <c r="Q49" s="179">
        <f t="shared" si="222"/>
        <v>0</v>
      </c>
      <c r="R49" s="182">
        <f>'Copia Provisional'!H48</f>
        <v>0</v>
      </c>
      <c r="S49" s="170" t="str">
        <f t="shared" si="35"/>
        <v>P</v>
      </c>
      <c r="T49" s="179">
        <f t="shared" si="223"/>
        <v>0</v>
      </c>
      <c r="U49" s="181">
        <f>'Copia Provisional'!I48</f>
        <v>0</v>
      </c>
      <c r="V49" s="170" t="str">
        <f t="shared" si="37"/>
        <v>P</v>
      </c>
      <c r="W49" s="179">
        <f t="shared" si="224"/>
        <v>0</v>
      </c>
      <c r="X49" s="182">
        <f>'Copia Provisional'!J48</f>
        <v>0</v>
      </c>
      <c r="Y49" s="170" t="str">
        <f t="shared" si="39"/>
        <v>P</v>
      </c>
      <c r="Z49" s="179">
        <f t="shared" si="225"/>
        <v>0</v>
      </c>
      <c r="AA49" s="181">
        <f>'Copia Provisional'!K48</f>
        <v>0</v>
      </c>
      <c r="AB49" s="170" t="str">
        <f t="shared" si="41"/>
        <v>P</v>
      </c>
      <c r="AC49" s="179">
        <f t="shared" si="226"/>
        <v>0</v>
      </c>
      <c r="AD49" s="182">
        <f>'Copia Provisional'!L48</f>
        <v>0</v>
      </c>
      <c r="AE49" s="170" t="str">
        <f t="shared" si="43"/>
        <v>P</v>
      </c>
      <c r="AF49" s="179">
        <f t="shared" si="227"/>
        <v>0</v>
      </c>
      <c r="AG49" s="181">
        <f>'Copia Provisional'!M48</f>
        <v>0</v>
      </c>
      <c r="AH49" s="170" t="str">
        <f t="shared" si="45"/>
        <v>P</v>
      </c>
      <c r="AI49" s="179">
        <f t="shared" si="228"/>
        <v>0</v>
      </c>
      <c r="AJ49" s="182">
        <f>'Copia Provisional'!N48</f>
        <v>0</v>
      </c>
      <c r="AK49" s="170" t="str">
        <f t="shared" si="47"/>
        <v>P</v>
      </c>
      <c r="AL49" s="179">
        <f t="shared" si="229"/>
        <v>0</v>
      </c>
      <c r="AM49" s="181">
        <f>'Copia Provisional'!O48</f>
        <v>0</v>
      </c>
      <c r="AN49" s="170" t="str">
        <f t="shared" si="49"/>
        <v>P</v>
      </c>
      <c r="AO49" s="179">
        <f t="shared" si="230"/>
        <v>0</v>
      </c>
      <c r="AP49" s="182">
        <f>'Copia Provisional'!P48</f>
        <v>0</v>
      </c>
      <c r="AQ49" s="170" t="str">
        <f t="shared" si="51"/>
        <v>P</v>
      </c>
      <c r="AR49" s="179">
        <f t="shared" si="231"/>
        <v>0</v>
      </c>
      <c r="AS49" s="181">
        <f>'Copia Provisional'!Q48</f>
        <v>0</v>
      </c>
      <c r="AT49" s="170" t="str">
        <f t="shared" si="53"/>
        <v>P</v>
      </c>
      <c r="AU49" s="179">
        <f t="shared" si="232"/>
        <v>0</v>
      </c>
      <c r="AV49" s="182">
        <f>'Copia Provisional'!R48</f>
        <v>0</v>
      </c>
      <c r="AW49" s="170" t="str">
        <f t="shared" si="55"/>
        <v>P</v>
      </c>
      <c r="AX49" s="179">
        <f t="shared" si="233"/>
        <v>0</v>
      </c>
      <c r="AY49" s="181">
        <f>'Copia Provisional'!S48</f>
        <v>0</v>
      </c>
      <c r="AZ49" s="170" t="str">
        <f t="shared" si="57"/>
        <v>P</v>
      </c>
      <c r="BA49" s="179">
        <f t="shared" si="234"/>
        <v>0</v>
      </c>
      <c r="BB49" s="182">
        <f>'Copia Provisional'!T48</f>
        <v>0</v>
      </c>
      <c r="BC49" s="170" t="str">
        <f t="shared" si="59"/>
        <v>P</v>
      </c>
      <c r="BD49" s="179">
        <f t="shared" si="235"/>
        <v>0</v>
      </c>
      <c r="BE49" s="181">
        <f>'Copia Provisional'!U48</f>
        <v>0</v>
      </c>
      <c r="BF49" s="170" t="str">
        <f t="shared" si="61"/>
        <v>P</v>
      </c>
      <c r="BG49" s="179">
        <f t="shared" si="236"/>
        <v>0</v>
      </c>
      <c r="BH49" s="182">
        <f>'Copia Provisional'!V48</f>
        <v>0</v>
      </c>
      <c r="BI49" s="170" t="str">
        <f t="shared" si="63"/>
        <v>P</v>
      </c>
      <c r="BJ49" s="179">
        <f t="shared" si="237"/>
        <v>0</v>
      </c>
      <c r="BK49" s="181">
        <f>'Copia Provisional'!W48</f>
        <v>0</v>
      </c>
      <c r="BL49" s="170" t="str">
        <f t="shared" si="65"/>
        <v>P</v>
      </c>
      <c r="BM49" s="179">
        <f t="shared" si="238"/>
        <v>0</v>
      </c>
      <c r="BN49" s="182">
        <f>'Copia Provisional'!X48</f>
        <v>0</v>
      </c>
      <c r="BO49" s="170" t="str">
        <f t="shared" si="67"/>
        <v>P</v>
      </c>
      <c r="BP49" s="179">
        <f t="shared" si="239"/>
        <v>0</v>
      </c>
      <c r="BQ49" s="181">
        <f>'Copia Provisional'!Y48</f>
        <v>0</v>
      </c>
      <c r="BR49" s="170" t="str">
        <f t="shared" si="69"/>
        <v>P</v>
      </c>
      <c r="BS49" s="179">
        <f t="shared" si="240"/>
        <v>0</v>
      </c>
      <c r="BT49" s="182">
        <f>'Copia Provisional'!Z48</f>
        <v>0</v>
      </c>
      <c r="BU49" s="170" t="str">
        <f t="shared" si="71"/>
        <v>P</v>
      </c>
      <c r="BV49" s="179">
        <f t="shared" si="241"/>
        <v>0</v>
      </c>
      <c r="BW49" s="181">
        <f>'Copia Provisional'!AA48</f>
        <v>0</v>
      </c>
      <c r="BX49" s="170" t="str">
        <f t="shared" si="73"/>
        <v>P</v>
      </c>
      <c r="BY49" s="179">
        <f t="shared" si="242"/>
        <v>0</v>
      </c>
      <c r="BZ49" s="182">
        <f>'Copia Provisional'!AB48</f>
        <v>0</v>
      </c>
      <c r="CA49" s="170" t="str">
        <f t="shared" si="75"/>
        <v>P</v>
      </c>
      <c r="CB49" s="179">
        <f t="shared" si="243"/>
        <v>0</v>
      </c>
      <c r="CC49" s="181">
        <f>'Copia Provisional'!AC48</f>
        <v>0</v>
      </c>
      <c r="CD49" s="170" t="str">
        <f t="shared" si="77"/>
        <v>P</v>
      </c>
      <c r="CE49" s="179">
        <f t="shared" si="244"/>
        <v>0</v>
      </c>
      <c r="CF49" s="182">
        <f>'Copia Provisional'!AD48</f>
        <v>0</v>
      </c>
      <c r="CG49" s="170" t="str">
        <f t="shared" si="79"/>
        <v>P</v>
      </c>
      <c r="CH49" s="179">
        <f t="shared" si="245"/>
        <v>0</v>
      </c>
      <c r="CI49" s="181">
        <f>'Copia Provisional'!AE48</f>
        <v>0</v>
      </c>
      <c r="CJ49" s="170" t="str">
        <f t="shared" si="81"/>
        <v>P</v>
      </c>
      <c r="CK49" s="179">
        <f t="shared" si="246"/>
        <v>0</v>
      </c>
      <c r="CL49" s="182">
        <f>'Copia Provisional'!AF48</f>
        <v>0</v>
      </c>
      <c r="CM49" s="170" t="str">
        <f t="shared" si="83"/>
        <v>P</v>
      </c>
      <c r="CN49" s="179">
        <f t="shared" si="247"/>
        <v>0</v>
      </c>
      <c r="CO49" s="181">
        <f>'Copia Provisional'!AG48</f>
        <v>0</v>
      </c>
      <c r="CP49" s="170" t="str">
        <f t="shared" si="85"/>
        <v>P</v>
      </c>
      <c r="CQ49" s="179">
        <f t="shared" si="248"/>
        <v>0</v>
      </c>
      <c r="CR49" s="182">
        <f>'Copia Provisional'!AH48</f>
        <v>0</v>
      </c>
      <c r="CS49" s="170" t="str">
        <f t="shared" si="87"/>
        <v>P</v>
      </c>
      <c r="CT49" s="179">
        <f t="shared" si="249"/>
        <v>0</v>
      </c>
      <c r="CU49" s="181">
        <f>'Copia Provisional'!AI48</f>
        <v>0</v>
      </c>
      <c r="CV49" s="170" t="str">
        <f t="shared" si="89"/>
        <v>P</v>
      </c>
      <c r="CW49" s="179">
        <f t="shared" si="250"/>
        <v>0</v>
      </c>
      <c r="CX49" s="182">
        <f>'Copia Provisional'!AJ48</f>
        <v>0</v>
      </c>
      <c r="CY49" s="170" t="str">
        <f t="shared" si="91"/>
        <v>P</v>
      </c>
      <c r="CZ49" s="179">
        <f t="shared" si="251"/>
        <v>0</v>
      </c>
      <c r="DA49" s="181">
        <f>'Copia Provisional'!AK48</f>
        <v>0</v>
      </c>
      <c r="DB49" s="170" t="str">
        <f t="shared" si="93"/>
        <v>P</v>
      </c>
      <c r="DC49" s="179">
        <f t="shared" si="252"/>
        <v>0</v>
      </c>
      <c r="DD49" s="182">
        <f>'Copia Provisional'!AL48</f>
        <v>0</v>
      </c>
      <c r="DE49" s="170" t="str">
        <f t="shared" si="95"/>
        <v>P</v>
      </c>
      <c r="DF49" s="179">
        <f t="shared" si="253"/>
        <v>0</v>
      </c>
      <c r="DG49" s="181">
        <f>'Copia Provisional'!AM48</f>
        <v>0</v>
      </c>
      <c r="DH49" s="170" t="str">
        <f t="shared" si="97"/>
        <v>P</v>
      </c>
      <c r="DI49" s="179">
        <f t="shared" si="254"/>
        <v>0</v>
      </c>
      <c r="DJ49" s="182">
        <f>'Copia Provisional'!AN48</f>
        <v>0</v>
      </c>
      <c r="DK49" s="170" t="str">
        <f t="shared" si="99"/>
        <v>P</v>
      </c>
      <c r="DL49" s="179">
        <f t="shared" si="255"/>
        <v>0</v>
      </c>
      <c r="DM49" s="181">
        <f>'Copia Provisional'!AO48</f>
        <v>0</v>
      </c>
      <c r="DN49" s="170" t="str">
        <f t="shared" si="101"/>
        <v>P</v>
      </c>
      <c r="DO49" s="179">
        <f t="shared" si="256"/>
        <v>0</v>
      </c>
      <c r="DP49" s="182">
        <f>'Copia Provisional'!AP48</f>
        <v>0</v>
      </c>
      <c r="DQ49" s="170" t="str">
        <f t="shared" si="103"/>
        <v>P</v>
      </c>
      <c r="DR49" s="179">
        <f t="shared" si="257"/>
        <v>0</v>
      </c>
      <c r="DS49" s="181">
        <f>'Copia Provisional'!AQ48</f>
        <v>0</v>
      </c>
      <c r="DT49" s="170" t="str">
        <f t="shared" si="105"/>
        <v>P</v>
      </c>
      <c r="DU49" s="179">
        <f t="shared" si="258"/>
        <v>0</v>
      </c>
      <c r="DV49" s="182">
        <f>'Copia Provisional'!AR48</f>
        <v>0</v>
      </c>
      <c r="DW49" s="170" t="str">
        <f t="shared" si="107"/>
        <v>P</v>
      </c>
      <c r="DX49" s="179">
        <f t="shared" si="259"/>
        <v>0</v>
      </c>
      <c r="DY49" s="181">
        <f>'Copia Provisional'!AS48</f>
        <v>0</v>
      </c>
      <c r="DZ49" s="170" t="str">
        <f t="shared" si="109"/>
        <v>P</v>
      </c>
      <c r="EA49" s="179">
        <f t="shared" si="260"/>
        <v>0</v>
      </c>
      <c r="EB49" s="182">
        <f>'Copia Provisional'!AT48</f>
        <v>0</v>
      </c>
      <c r="EC49" s="170" t="str">
        <f t="shared" si="111"/>
        <v>P</v>
      </c>
      <c r="ED49" s="179">
        <f t="shared" si="261"/>
        <v>0</v>
      </c>
      <c r="EE49" s="181">
        <f>'Copia Provisional'!AU48</f>
        <v>0</v>
      </c>
      <c r="EF49" s="170" t="str">
        <f t="shared" si="113"/>
        <v>P</v>
      </c>
      <c r="EG49" s="179">
        <f t="shared" si="262"/>
        <v>0</v>
      </c>
      <c r="EH49" s="182">
        <f>'Copia Provisional'!AV48</f>
        <v>0</v>
      </c>
      <c r="EI49" s="170" t="str">
        <f t="shared" si="115"/>
        <v>P</v>
      </c>
      <c r="EJ49" s="180">
        <f t="shared" si="263"/>
        <v>0</v>
      </c>
      <c r="EK49" s="181">
        <f>'Copia Provisional'!AW48</f>
        <v>0</v>
      </c>
      <c r="EL49" s="170" t="str">
        <f t="shared" si="117"/>
        <v>P</v>
      </c>
      <c r="EM49" s="179">
        <f t="shared" si="264"/>
        <v>0</v>
      </c>
      <c r="EN49" s="182">
        <f>'Copia Provisional'!AX48</f>
        <v>0</v>
      </c>
      <c r="EO49" s="170" t="str">
        <f t="shared" si="119"/>
        <v>P</v>
      </c>
      <c r="EP49" s="179">
        <f t="shared" si="265"/>
        <v>0</v>
      </c>
      <c r="EQ49" s="258">
        <f>'Copia Provisional'!AY48</f>
        <v>0</v>
      </c>
      <c r="ER49" s="170" t="str">
        <f t="shared" si="120"/>
        <v>P</v>
      </c>
      <c r="ES49" s="179">
        <f t="shared" si="193"/>
        <v>0</v>
      </c>
      <c r="ET49" s="179">
        <f>'Copia Provisional'!AZ48</f>
        <v>0</v>
      </c>
      <c r="EU49" s="170" t="str">
        <f t="shared" si="121"/>
        <v>P</v>
      </c>
      <c r="EV49" s="179">
        <f t="shared" si="194"/>
        <v>0</v>
      </c>
      <c r="EW49" s="262">
        <f>'Copia Provisional'!BA48</f>
        <v>0</v>
      </c>
      <c r="EX49" s="170" t="str">
        <f t="shared" si="122"/>
        <v>P</v>
      </c>
      <c r="EY49" s="179">
        <f t="shared" si="195"/>
        <v>0</v>
      </c>
      <c r="EZ49" s="179">
        <f>'Copia Provisional'!BB48</f>
        <v>0</v>
      </c>
      <c r="FA49" s="170" t="str">
        <f t="shared" si="123"/>
        <v>P</v>
      </c>
      <c r="FB49" s="179">
        <f t="shared" si="196"/>
        <v>0</v>
      </c>
      <c r="FC49" s="262">
        <f>'Copia Provisional'!BC48</f>
        <v>0</v>
      </c>
      <c r="FD49" s="170" t="str">
        <f t="shared" si="124"/>
        <v>P</v>
      </c>
      <c r="FE49" s="179">
        <f t="shared" si="197"/>
        <v>0</v>
      </c>
      <c r="FF49" s="182">
        <f>'Copia Provisional'!BD48</f>
        <v>0</v>
      </c>
      <c r="FG49" s="170" t="str">
        <f t="shared" si="125"/>
        <v>P</v>
      </c>
      <c r="FH49" s="182">
        <f t="shared" si="217"/>
        <v>0</v>
      </c>
      <c r="FI49" s="258">
        <f>'Copia Provisional'!BE48</f>
        <v>0</v>
      </c>
      <c r="FJ49" s="170" t="str">
        <f t="shared" si="127"/>
        <v>P</v>
      </c>
      <c r="FK49" s="179">
        <f t="shared" si="198"/>
        <v>0</v>
      </c>
      <c r="FL49" s="179">
        <f>'Copia Provisional'!BF48</f>
        <v>0</v>
      </c>
      <c r="FM49" s="170" t="str">
        <f t="shared" si="128"/>
        <v>P</v>
      </c>
      <c r="FN49" s="179">
        <f t="shared" si="199"/>
        <v>0</v>
      </c>
      <c r="FO49" s="262">
        <f>'Copia Provisional'!BG48</f>
        <v>0</v>
      </c>
      <c r="FP49" s="170" t="str">
        <f t="shared" si="129"/>
        <v>P</v>
      </c>
      <c r="FQ49" s="179">
        <f t="shared" si="200"/>
        <v>0</v>
      </c>
      <c r="FR49" s="179">
        <f>'Copia Provisional'!BH48</f>
        <v>0</v>
      </c>
      <c r="FS49" s="170" t="str">
        <f t="shared" si="130"/>
        <v>P</v>
      </c>
      <c r="FT49" s="179">
        <f t="shared" si="201"/>
        <v>0</v>
      </c>
      <c r="FU49" s="262">
        <f>'Copia Provisional'!BI48</f>
        <v>0</v>
      </c>
      <c r="FV49" s="170" t="str">
        <f t="shared" si="131"/>
        <v>P</v>
      </c>
      <c r="FW49" s="179">
        <f t="shared" si="202"/>
        <v>0</v>
      </c>
      <c r="FX49" s="182">
        <f>'Copia Provisional'!BJ48</f>
        <v>0</v>
      </c>
      <c r="FY49" s="170" t="str">
        <f t="shared" si="132"/>
        <v>P</v>
      </c>
      <c r="FZ49" s="179">
        <f t="shared" si="203"/>
        <v>0</v>
      </c>
      <c r="GA49" s="258">
        <f>'Copia Provisional'!BK48</f>
        <v>0</v>
      </c>
      <c r="GB49" s="170" t="str">
        <f t="shared" si="133"/>
        <v>P</v>
      </c>
      <c r="GC49" s="179">
        <f t="shared" si="204"/>
        <v>0</v>
      </c>
      <c r="GD49" s="179">
        <f>'Copia Provisional'!BL48</f>
        <v>0</v>
      </c>
      <c r="GE49" s="170" t="str">
        <f t="shared" si="134"/>
        <v>P</v>
      </c>
      <c r="GF49" s="179">
        <f t="shared" si="205"/>
        <v>0</v>
      </c>
      <c r="GG49" s="262">
        <f>'Copia Provisional'!BM48</f>
        <v>0</v>
      </c>
      <c r="GH49" s="170" t="str">
        <f t="shared" si="135"/>
        <v>P</v>
      </c>
      <c r="GI49" s="179">
        <f t="shared" si="206"/>
        <v>0</v>
      </c>
      <c r="GJ49" s="179">
        <f>'Copia Provisional'!BN48</f>
        <v>0</v>
      </c>
      <c r="GK49" s="170" t="str">
        <f t="shared" si="136"/>
        <v>P</v>
      </c>
      <c r="GL49" s="179">
        <f t="shared" si="207"/>
        <v>0</v>
      </c>
      <c r="GM49" s="262">
        <f>'Copia Provisional'!BO48</f>
        <v>0</v>
      </c>
      <c r="GN49" s="170" t="str">
        <f t="shared" si="137"/>
        <v>P</v>
      </c>
      <c r="GO49" s="179">
        <f t="shared" si="208"/>
        <v>0</v>
      </c>
      <c r="GP49" s="182">
        <f>'Copia Provisional'!BP48</f>
        <v>0</v>
      </c>
      <c r="GQ49" s="170" t="str">
        <f t="shared" si="138"/>
        <v>P</v>
      </c>
      <c r="GR49" s="179">
        <f t="shared" si="209"/>
        <v>0</v>
      </c>
      <c r="GS49" s="182">
        <f>'Copia Provisional'!BQ48</f>
        <v>0</v>
      </c>
      <c r="GT49" s="170" t="str">
        <f t="shared" si="139"/>
        <v>P</v>
      </c>
      <c r="GU49" s="179">
        <f t="shared" si="210"/>
        <v>0</v>
      </c>
      <c r="GV49" s="258">
        <f>'Copia Provisional'!BR48</f>
        <v>0</v>
      </c>
      <c r="GW49" s="170" t="str">
        <f t="shared" si="140"/>
        <v>P</v>
      </c>
      <c r="GX49" s="179">
        <f t="shared" si="211"/>
        <v>0</v>
      </c>
      <c r="GY49" s="179">
        <f>'Copia Provisional'!BS48</f>
        <v>0</v>
      </c>
      <c r="GZ49" s="170" t="str">
        <f t="shared" si="141"/>
        <v>P</v>
      </c>
      <c r="HA49" s="179">
        <f t="shared" si="212"/>
        <v>0</v>
      </c>
      <c r="HB49" s="262">
        <f>'Copia Provisional'!BT48</f>
        <v>0</v>
      </c>
      <c r="HC49" s="170" t="str">
        <f t="shared" si="142"/>
        <v>P</v>
      </c>
      <c r="HD49" s="179">
        <f t="shared" si="213"/>
        <v>0</v>
      </c>
      <c r="HE49" s="179">
        <f>'Copia Provisional'!BU48</f>
        <v>0</v>
      </c>
      <c r="HF49" s="170" t="str">
        <f t="shared" si="143"/>
        <v>P</v>
      </c>
      <c r="HG49" s="179">
        <f t="shared" si="214"/>
        <v>0</v>
      </c>
      <c r="HH49" s="262">
        <f>'Copia Provisional'!BV48</f>
        <v>0</v>
      </c>
      <c r="HI49" s="170" t="str">
        <f t="shared" si="144"/>
        <v>P</v>
      </c>
      <c r="HJ49" s="179">
        <f t="shared" si="215"/>
        <v>0</v>
      </c>
      <c r="HK49" s="178">
        <f t="shared" si="216"/>
        <v>0</v>
      </c>
    </row>
    <row r="50" spans="1:219">
      <c r="A50" s="177">
        <f>Participantes!B49</f>
        <v>48</v>
      </c>
      <c r="B50" s="178" t="str">
        <f>IF(Participantes!C49="","",Participantes!C49)</f>
        <v/>
      </c>
      <c r="C50" s="181">
        <f>'Copia Provisional'!C49</f>
        <v>0</v>
      </c>
      <c r="D50" s="170" t="str">
        <f t="shared" si="25"/>
        <v>P</v>
      </c>
      <c r="E50" s="179">
        <f t="shared" si="218"/>
        <v>0</v>
      </c>
      <c r="F50" s="182">
        <f>'Copia Provisional'!D49</f>
        <v>0</v>
      </c>
      <c r="G50" s="170" t="str">
        <f t="shared" si="27"/>
        <v>P</v>
      </c>
      <c r="H50" s="179">
        <f t="shared" si="219"/>
        <v>0</v>
      </c>
      <c r="I50" s="181">
        <f>'Copia Provisional'!E49</f>
        <v>0</v>
      </c>
      <c r="J50" s="170" t="str">
        <f t="shared" si="29"/>
        <v>P</v>
      </c>
      <c r="K50" s="179">
        <f t="shared" si="220"/>
        <v>0</v>
      </c>
      <c r="L50" s="182">
        <f>'Copia Provisional'!F49</f>
        <v>0</v>
      </c>
      <c r="M50" s="170" t="str">
        <f t="shared" si="31"/>
        <v>P</v>
      </c>
      <c r="N50" s="179">
        <f t="shared" si="221"/>
        <v>0</v>
      </c>
      <c r="O50" s="181">
        <f>'Copia Provisional'!G49</f>
        <v>0</v>
      </c>
      <c r="P50" s="170" t="str">
        <f t="shared" si="33"/>
        <v>P</v>
      </c>
      <c r="Q50" s="179">
        <f t="shared" si="222"/>
        <v>0</v>
      </c>
      <c r="R50" s="182">
        <f>'Copia Provisional'!H49</f>
        <v>0</v>
      </c>
      <c r="S50" s="170" t="str">
        <f t="shared" si="35"/>
        <v>P</v>
      </c>
      <c r="T50" s="179">
        <f t="shared" si="223"/>
        <v>0</v>
      </c>
      <c r="U50" s="181">
        <f>'Copia Provisional'!I49</f>
        <v>0</v>
      </c>
      <c r="V50" s="170" t="str">
        <f t="shared" si="37"/>
        <v>P</v>
      </c>
      <c r="W50" s="179">
        <f t="shared" si="224"/>
        <v>0</v>
      </c>
      <c r="X50" s="182">
        <f>'Copia Provisional'!J49</f>
        <v>0</v>
      </c>
      <c r="Y50" s="170" t="str">
        <f t="shared" si="39"/>
        <v>P</v>
      </c>
      <c r="Z50" s="179">
        <f t="shared" si="225"/>
        <v>0</v>
      </c>
      <c r="AA50" s="181">
        <f>'Copia Provisional'!K49</f>
        <v>0</v>
      </c>
      <c r="AB50" s="170" t="str">
        <f t="shared" si="41"/>
        <v>P</v>
      </c>
      <c r="AC50" s="179">
        <f t="shared" si="226"/>
        <v>0</v>
      </c>
      <c r="AD50" s="182">
        <f>'Copia Provisional'!L49</f>
        <v>0</v>
      </c>
      <c r="AE50" s="170" t="str">
        <f t="shared" si="43"/>
        <v>P</v>
      </c>
      <c r="AF50" s="179">
        <f t="shared" si="227"/>
        <v>0</v>
      </c>
      <c r="AG50" s="181">
        <f>'Copia Provisional'!M49</f>
        <v>0</v>
      </c>
      <c r="AH50" s="170" t="str">
        <f t="shared" si="45"/>
        <v>P</v>
      </c>
      <c r="AI50" s="179">
        <f t="shared" si="228"/>
        <v>0</v>
      </c>
      <c r="AJ50" s="182">
        <f>'Copia Provisional'!N49</f>
        <v>0</v>
      </c>
      <c r="AK50" s="170" t="str">
        <f t="shared" si="47"/>
        <v>P</v>
      </c>
      <c r="AL50" s="179">
        <f t="shared" si="229"/>
        <v>0</v>
      </c>
      <c r="AM50" s="181">
        <f>'Copia Provisional'!O49</f>
        <v>0</v>
      </c>
      <c r="AN50" s="170" t="str">
        <f t="shared" si="49"/>
        <v>P</v>
      </c>
      <c r="AO50" s="179">
        <f t="shared" si="230"/>
        <v>0</v>
      </c>
      <c r="AP50" s="182">
        <f>'Copia Provisional'!P49</f>
        <v>0</v>
      </c>
      <c r="AQ50" s="170" t="str">
        <f t="shared" si="51"/>
        <v>P</v>
      </c>
      <c r="AR50" s="179">
        <f t="shared" si="231"/>
        <v>0</v>
      </c>
      <c r="AS50" s="181">
        <f>'Copia Provisional'!Q49</f>
        <v>0</v>
      </c>
      <c r="AT50" s="170" t="str">
        <f t="shared" si="53"/>
        <v>P</v>
      </c>
      <c r="AU50" s="179">
        <f t="shared" si="232"/>
        <v>0</v>
      </c>
      <c r="AV50" s="182">
        <f>'Copia Provisional'!R49</f>
        <v>0</v>
      </c>
      <c r="AW50" s="170" t="str">
        <f t="shared" si="55"/>
        <v>P</v>
      </c>
      <c r="AX50" s="179">
        <f t="shared" si="233"/>
        <v>0</v>
      </c>
      <c r="AY50" s="181">
        <f>'Copia Provisional'!S49</f>
        <v>0</v>
      </c>
      <c r="AZ50" s="170" t="str">
        <f t="shared" si="57"/>
        <v>P</v>
      </c>
      <c r="BA50" s="179">
        <f t="shared" si="234"/>
        <v>0</v>
      </c>
      <c r="BB50" s="182">
        <f>'Copia Provisional'!T49</f>
        <v>0</v>
      </c>
      <c r="BC50" s="170" t="str">
        <f t="shared" si="59"/>
        <v>P</v>
      </c>
      <c r="BD50" s="179">
        <f t="shared" si="235"/>
        <v>0</v>
      </c>
      <c r="BE50" s="181">
        <f>'Copia Provisional'!U49</f>
        <v>0</v>
      </c>
      <c r="BF50" s="170" t="str">
        <f t="shared" si="61"/>
        <v>P</v>
      </c>
      <c r="BG50" s="179">
        <f t="shared" si="236"/>
        <v>0</v>
      </c>
      <c r="BH50" s="182">
        <f>'Copia Provisional'!V49</f>
        <v>0</v>
      </c>
      <c r="BI50" s="170" t="str">
        <f t="shared" si="63"/>
        <v>P</v>
      </c>
      <c r="BJ50" s="179">
        <f t="shared" si="237"/>
        <v>0</v>
      </c>
      <c r="BK50" s="181">
        <f>'Copia Provisional'!W49</f>
        <v>0</v>
      </c>
      <c r="BL50" s="170" t="str">
        <f t="shared" si="65"/>
        <v>P</v>
      </c>
      <c r="BM50" s="179">
        <f t="shared" si="238"/>
        <v>0</v>
      </c>
      <c r="BN50" s="182">
        <f>'Copia Provisional'!X49</f>
        <v>0</v>
      </c>
      <c r="BO50" s="170" t="str">
        <f t="shared" si="67"/>
        <v>P</v>
      </c>
      <c r="BP50" s="179">
        <f t="shared" si="239"/>
        <v>0</v>
      </c>
      <c r="BQ50" s="181">
        <f>'Copia Provisional'!Y49</f>
        <v>0</v>
      </c>
      <c r="BR50" s="170" t="str">
        <f t="shared" si="69"/>
        <v>P</v>
      </c>
      <c r="BS50" s="179">
        <f t="shared" si="240"/>
        <v>0</v>
      </c>
      <c r="BT50" s="182">
        <f>'Copia Provisional'!Z49</f>
        <v>0</v>
      </c>
      <c r="BU50" s="170" t="str">
        <f t="shared" si="71"/>
        <v>P</v>
      </c>
      <c r="BV50" s="179">
        <f t="shared" si="241"/>
        <v>0</v>
      </c>
      <c r="BW50" s="181">
        <f>'Copia Provisional'!AA49</f>
        <v>0</v>
      </c>
      <c r="BX50" s="170" t="str">
        <f t="shared" si="73"/>
        <v>P</v>
      </c>
      <c r="BY50" s="179">
        <f t="shared" si="242"/>
        <v>0</v>
      </c>
      <c r="BZ50" s="182">
        <f>'Copia Provisional'!AB49</f>
        <v>0</v>
      </c>
      <c r="CA50" s="170" t="str">
        <f t="shared" si="75"/>
        <v>P</v>
      </c>
      <c r="CB50" s="179">
        <f t="shared" si="243"/>
        <v>0</v>
      </c>
      <c r="CC50" s="181">
        <f>'Copia Provisional'!AC49</f>
        <v>0</v>
      </c>
      <c r="CD50" s="170" t="str">
        <f t="shared" si="77"/>
        <v>P</v>
      </c>
      <c r="CE50" s="179">
        <f t="shared" si="244"/>
        <v>0</v>
      </c>
      <c r="CF50" s="182">
        <f>'Copia Provisional'!AD49</f>
        <v>0</v>
      </c>
      <c r="CG50" s="170" t="str">
        <f t="shared" si="79"/>
        <v>P</v>
      </c>
      <c r="CH50" s="179">
        <f t="shared" si="245"/>
        <v>0</v>
      </c>
      <c r="CI50" s="181">
        <f>'Copia Provisional'!AE49</f>
        <v>0</v>
      </c>
      <c r="CJ50" s="170" t="str">
        <f t="shared" si="81"/>
        <v>P</v>
      </c>
      <c r="CK50" s="179">
        <f t="shared" si="246"/>
        <v>0</v>
      </c>
      <c r="CL50" s="182">
        <f>'Copia Provisional'!AF49</f>
        <v>0</v>
      </c>
      <c r="CM50" s="170" t="str">
        <f t="shared" si="83"/>
        <v>P</v>
      </c>
      <c r="CN50" s="179">
        <f t="shared" si="247"/>
        <v>0</v>
      </c>
      <c r="CO50" s="181">
        <f>'Copia Provisional'!AG49</f>
        <v>0</v>
      </c>
      <c r="CP50" s="170" t="str">
        <f t="shared" si="85"/>
        <v>P</v>
      </c>
      <c r="CQ50" s="179">
        <f t="shared" si="248"/>
        <v>0</v>
      </c>
      <c r="CR50" s="182">
        <f>'Copia Provisional'!AH49</f>
        <v>0</v>
      </c>
      <c r="CS50" s="170" t="str">
        <f t="shared" si="87"/>
        <v>P</v>
      </c>
      <c r="CT50" s="179">
        <f t="shared" si="249"/>
        <v>0</v>
      </c>
      <c r="CU50" s="181">
        <f>'Copia Provisional'!AI49</f>
        <v>0</v>
      </c>
      <c r="CV50" s="170" t="str">
        <f t="shared" si="89"/>
        <v>P</v>
      </c>
      <c r="CW50" s="179">
        <f t="shared" si="250"/>
        <v>0</v>
      </c>
      <c r="CX50" s="182">
        <f>'Copia Provisional'!AJ49</f>
        <v>0</v>
      </c>
      <c r="CY50" s="170" t="str">
        <f t="shared" si="91"/>
        <v>P</v>
      </c>
      <c r="CZ50" s="179">
        <f t="shared" si="251"/>
        <v>0</v>
      </c>
      <c r="DA50" s="181">
        <f>'Copia Provisional'!AK49</f>
        <v>0</v>
      </c>
      <c r="DB50" s="170" t="str">
        <f t="shared" si="93"/>
        <v>P</v>
      </c>
      <c r="DC50" s="179">
        <f t="shared" si="252"/>
        <v>0</v>
      </c>
      <c r="DD50" s="182">
        <f>'Copia Provisional'!AL49</f>
        <v>0</v>
      </c>
      <c r="DE50" s="170" t="str">
        <f t="shared" si="95"/>
        <v>P</v>
      </c>
      <c r="DF50" s="179">
        <f t="shared" si="253"/>
        <v>0</v>
      </c>
      <c r="DG50" s="181">
        <f>'Copia Provisional'!AM49</f>
        <v>0</v>
      </c>
      <c r="DH50" s="170" t="str">
        <f t="shared" si="97"/>
        <v>P</v>
      </c>
      <c r="DI50" s="179">
        <f t="shared" si="254"/>
        <v>0</v>
      </c>
      <c r="DJ50" s="182">
        <f>'Copia Provisional'!AN49</f>
        <v>0</v>
      </c>
      <c r="DK50" s="170" t="str">
        <f t="shared" si="99"/>
        <v>P</v>
      </c>
      <c r="DL50" s="179">
        <f t="shared" si="255"/>
        <v>0</v>
      </c>
      <c r="DM50" s="181">
        <f>'Copia Provisional'!AO49</f>
        <v>0</v>
      </c>
      <c r="DN50" s="170" t="str">
        <f t="shared" si="101"/>
        <v>P</v>
      </c>
      <c r="DO50" s="179">
        <f t="shared" si="256"/>
        <v>0</v>
      </c>
      <c r="DP50" s="182">
        <f>'Copia Provisional'!AP49</f>
        <v>0</v>
      </c>
      <c r="DQ50" s="170" t="str">
        <f t="shared" si="103"/>
        <v>P</v>
      </c>
      <c r="DR50" s="179">
        <f t="shared" si="257"/>
        <v>0</v>
      </c>
      <c r="DS50" s="181">
        <f>'Copia Provisional'!AQ49</f>
        <v>0</v>
      </c>
      <c r="DT50" s="170" t="str">
        <f t="shared" si="105"/>
        <v>P</v>
      </c>
      <c r="DU50" s="179">
        <f t="shared" si="258"/>
        <v>0</v>
      </c>
      <c r="DV50" s="182">
        <f>'Copia Provisional'!AR49</f>
        <v>0</v>
      </c>
      <c r="DW50" s="170" t="str">
        <f t="shared" si="107"/>
        <v>P</v>
      </c>
      <c r="DX50" s="179">
        <f t="shared" si="259"/>
        <v>0</v>
      </c>
      <c r="DY50" s="181">
        <f>'Copia Provisional'!AS49</f>
        <v>0</v>
      </c>
      <c r="DZ50" s="170" t="str">
        <f t="shared" si="109"/>
        <v>P</v>
      </c>
      <c r="EA50" s="179">
        <f t="shared" si="260"/>
        <v>0</v>
      </c>
      <c r="EB50" s="182">
        <f>'Copia Provisional'!AT49</f>
        <v>0</v>
      </c>
      <c r="EC50" s="170" t="str">
        <f t="shared" si="111"/>
        <v>P</v>
      </c>
      <c r="ED50" s="179">
        <f t="shared" si="261"/>
        <v>0</v>
      </c>
      <c r="EE50" s="181">
        <f>'Copia Provisional'!AU49</f>
        <v>0</v>
      </c>
      <c r="EF50" s="170" t="str">
        <f t="shared" si="113"/>
        <v>P</v>
      </c>
      <c r="EG50" s="179">
        <f t="shared" si="262"/>
        <v>0</v>
      </c>
      <c r="EH50" s="182">
        <f>'Copia Provisional'!AV49</f>
        <v>0</v>
      </c>
      <c r="EI50" s="170" t="str">
        <f t="shared" si="115"/>
        <v>P</v>
      </c>
      <c r="EJ50" s="180">
        <f t="shared" si="263"/>
        <v>0</v>
      </c>
      <c r="EK50" s="181">
        <f>'Copia Provisional'!AW49</f>
        <v>0</v>
      </c>
      <c r="EL50" s="170" t="str">
        <f t="shared" si="117"/>
        <v>P</v>
      </c>
      <c r="EM50" s="179">
        <f t="shared" si="264"/>
        <v>0</v>
      </c>
      <c r="EN50" s="182">
        <f>'Copia Provisional'!AX49</f>
        <v>0</v>
      </c>
      <c r="EO50" s="170" t="str">
        <f t="shared" si="119"/>
        <v>P</v>
      </c>
      <c r="EP50" s="179">
        <f t="shared" si="265"/>
        <v>0</v>
      </c>
      <c r="EQ50" s="258">
        <f>'Copia Provisional'!AY49</f>
        <v>0</v>
      </c>
      <c r="ER50" s="170" t="str">
        <f t="shared" si="120"/>
        <v>P</v>
      </c>
      <c r="ES50" s="179">
        <f t="shared" si="193"/>
        <v>0</v>
      </c>
      <c r="ET50" s="179">
        <f>'Copia Provisional'!AZ49</f>
        <v>0</v>
      </c>
      <c r="EU50" s="170" t="str">
        <f t="shared" si="121"/>
        <v>P</v>
      </c>
      <c r="EV50" s="179">
        <f t="shared" si="194"/>
        <v>0</v>
      </c>
      <c r="EW50" s="262">
        <f>'Copia Provisional'!BA49</f>
        <v>0</v>
      </c>
      <c r="EX50" s="170" t="str">
        <f t="shared" si="122"/>
        <v>P</v>
      </c>
      <c r="EY50" s="179">
        <f t="shared" si="195"/>
        <v>0</v>
      </c>
      <c r="EZ50" s="179">
        <f>'Copia Provisional'!BB49</f>
        <v>0</v>
      </c>
      <c r="FA50" s="170" t="str">
        <f t="shared" si="123"/>
        <v>P</v>
      </c>
      <c r="FB50" s="179">
        <f t="shared" si="196"/>
        <v>0</v>
      </c>
      <c r="FC50" s="262">
        <f>'Copia Provisional'!BC49</f>
        <v>0</v>
      </c>
      <c r="FD50" s="170" t="str">
        <f t="shared" si="124"/>
        <v>P</v>
      </c>
      <c r="FE50" s="179">
        <f t="shared" si="197"/>
        <v>0</v>
      </c>
      <c r="FF50" s="182">
        <f>'Copia Provisional'!BD49</f>
        <v>0</v>
      </c>
      <c r="FG50" s="170" t="str">
        <f t="shared" si="125"/>
        <v>P</v>
      </c>
      <c r="FH50" s="182">
        <f t="shared" si="217"/>
        <v>0</v>
      </c>
      <c r="FI50" s="258">
        <f>'Copia Provisional'!BE49</f>
        <v>0</v>
      </c>
      <c r="FJ50" s="170" t="str">
        <f t="shared" si="127"/>
        <v>P</v>
      </c>
      <c r="FK50" s="179">
        <f t="shared" si="198"/>
        <v>0</v>
      </c>
      <c r="FL50" s="179">
        <f>'Copia Provisional'!BF49</f>
        <v>0</v>
      </c>
      <c r="FM50" s="170" t="str">
        <f t="shared" si="128"/>
        <v>P</v>
      </c>
      <c r="FN50" s="179">
        <f t="shared" si="199"/>
        <v>0</v>
      </c>
      <c r="FO50" s="262">
        <f>'Copia Provisional'!BG49</f>
        <v>0</v>
      </c>
      <c r="FP50" s="170" t="str">
        <f t="shared" si="129"/>
        <v>P</v>
      </c>
      <c r="FQ50" s="179">
        <f t="shared" si="200"/>
        <v>0</v>
      </c>
      <c r="FR50" s="179">
        <f>'Copia Provisional'!BH49</f>
        <v>0</v>
      </c>
      <c r="FS50" s="170" t="str">
        <f t="shared" si="130"/>
        <v>P</v>
      </c>
      <c r="FT50" s="179">
        <f t="shared" si="201"/>
        <v>0</v>
      </c>
      <c r="FU50" s="262">
        <f>'Copia Provisional'!BI49</f>
        <v>0</v>
      </c>
      <c r="FV50" s="170" t="str">
        <f t="shared" si="131"/>
        <v>P</v>
      </c>
      <c r="FW50" s="179">
        <f t="shared" si="202"/>
        <v>0</v>
      </c>
      <c r="FX50" s="182">
        <f>'Copia Provisional'!BJ49</f>
        <v>0</v>
      </c>
      <c r="FY50" s="170" t="str">
        <f t="shared" si="132"/>
        <v>P</v>
      </c>
      <c r="FZ50" s="179">
        <f t="shared" si="203"/>
        <v>0</v>
      </c>
      <c r="GA50" s="258">
        <f>'Copia Provisional'!BK49</f>
        <v>0</v>
      </c>
      <c r="GB50" s="170" t="str">
        <f t="shared" si="133"/>
        <v>P</v>
      </c>
      <c r="GC50" s="179">
        <f t="shared" si="204"/>
        <v>0</v>
      </c>
      <c r="GD50" s="179">
        <f>'Copia Provisional'!BL49</f>
        <v>0</v>
      </c>
      <c r="GE50" s="170" t="str">
        <f t="shared" si="134"/>
        <v>P</v>
      </c>
      <c r="GF50" s="179">
        <f t="shared" si="205"/>
        <v>0</v>
      </c>
      <c r="GG50" s="262">
        <f>'Copia Provisional'!BM49</f>
        <v>0</v>
      </c>
      <c r="GH50" s="170" t="str">
        <f t="shared" si="135"/>
        <v>P</v>
      </c>
      <c r="GI50" s="179">
        <f t="shared" si="206"/>
        <v>0</v>
      </c>
      <c r="GJ50" s="179">
        <f>'Copia Provisional'!BN49</f>
        <v>0</v>
      </c>
      <c r="GK50" s="170" t="str">
        <f t="shared" si="136"/>
        <v>P</v>
      </c>
      <c r="GL50" s="179">
        <f t="shared" si="207"/>
        <v>0</v>
      </c>
      <c r="GM50" s="262">
        <f>'Copia Provisional'!BO49</f>
        <v>0</v>
      </c>
      <c r="GN50" s="170" t="str">
        <f t="shared" si="137"/>
        <v>P</v>
      </c>
      <c r="GO50" s="179">
        <f t="shared" si="208"/>
        <v>0</v>
      </c>
      <c r="GP50" s="182">
        <f>'Copia Provisional'!BP49</f>
        <v>0</v>
      </c>
      <c r="GQ50" s="170" t="str">
        <f t="shared" si="138"/>
        <v>P</v>
      </c>
      <c r="GR50" s="179">
        <f t="shared" si="209"/>
        <v>0</v>
      </c>
      <c r="GS50" s="182">
        <f>'Copia Provisional'!BQ49</f>
        <v>0</v>
      </c>
      <c r="GT50" s="170" t="str">
        <f t="shared" si="139"/>
        <v>P</v>
      </c>
      <c r="GU50" s="179">
        <f t="shared" si="210"/>
        <v>0</v>
      </c>
      <c r="GV50" s="258">
        <f>'Copia Provisional'!BR49</f>
        <v>0</v>
      </c>
      <c r="GW50" s="170" t="str">
        <f t="shared" si="140"/>
        <v>P</v>
      </c>
      <c r="GX50" s="179">
        <f t="shared" si="211"/>
        <v>0</v>
      </c>
      <c r="GY50" s="179">
        <f>'Copia Provisional'!BS49</f>
        <v>0</v>
      </c>
      <c r="GZ50" s="170" t="str">
        <f t="shared" si="141"/>
        <v>P</v>
      </c>
      <c r="HA50" s="179">
        <f t="shared" si="212"/>
        <v>0</v>
      </c>
      <c r="HB50" s="262">
        <f>'Copia Provisional'!BT49</f>
        <v>0</v>
      </c>
      <c r="HC50" s="170" t="str">
        <f t="shared" si="142"/>
        <v>P</v>
      </c>
      <c r="HD50" s="179">
        <f t="shared" si="213"/>
        <v>0</v>
      </c>
      <c r="HE50" s="179">
        <f>'Copia Provisional'!BU49</f>
        <v>0</v>
      </c>
      <c r="HF50" s="170" t="str">
        <f t="shared" si="143"/>
        <v>P</v>
      </c>
      <c r="HG50" s="179">
        <f t="shared" si="214"/>
        <v>0</v>
      </c>
      <c r="HH50" s="262">
        <f>'Copia Provisional'!BV49</f>
        <v>0</v>
      </c>
      <c r="HI50" s="170" t="str">
        <f t="shared" si="144"/>
        <v>P</v>
      </c>
      <c r="HJ50" s="179">
        <f t="shared" si="215"/>
        <v>0</v>
      </c>
      <c r="HK50" s="178">
        <f t="shared" si="216"/>
        <v>0</v>
      </c>
    </row>
    <row r="51" spans="1:219">
      <c r="A51" s="177">
        <f>Participantes!B50</f>
        <v>49</v>
      </c>
      <c r="B51" s="178" t="str">
        <f>IF(Participantes!C50="","",Participantes!C50)</f>
        <v/>
      </c>
      <c r="C51" s="181">
        <f>'Copia Provisional'!C50</f>
        <v>0</v>
      </c>
      <c r="D51" s="170" t="str">
        <f t="shared" si="25"/>
        <v>P</v>
      </c>
      <c r="E51" s="179">
        <f t="shared" si="218"/>
        <v>0</v>
      </c>
      <c r="F51" s="182">
        <f>'Copia Provisional'!D50</f>
        <v>0</v>
      </c>
      <c r="G51" s="170" t="str">
        <f t="shared" si="27"/>
        <v>P</v>
      </c>
      <c r="H51" s="179">
        <f t="shared" si="219"/>
        <v>0</v>
      </c>
      <c r="I51" s="181">
        <f>'Copia Provisional'!E50</f>
        <v>0</v>
      </c>
      <c r="J51" s="170" t="str">
        <f t="shared" si="29"/>
        <v>P</v>
      </c>
      <c r="K51" s="179">
        <f t="shared" si="220"/>
        <v>0</v>
      </c>
      <c r="L51" s="182">
        <f>'Copia Provisional'!F50</f>
        <v>0</v>
      </c>
      <c r="M51" s="170" t="str">
        <f t="shared" si="31"/>
        <v>P</v>
      </c>
      <c r="N51" s="179">
        <f t="shared" si="221"/>
        <v>0</v>
      </c>
      <c r="O51" s="181">
        <f>'Copia Provisional'!G50</f>
        <v>0</v>
      </c>
      <c r="P51" s="170" t="str">
        <f t="shared" si="33"/>
        <v>P</v>
      </c>
      <c r="Q51" s="179">
        <f t="shared" si="222"/>
        <v>0</v>
      </c>
      <c r="R51" s="182">
        <f>'Copia Provisional'!H50</f>
        <v>0</v>
      </c>
      <c r="S51" s="170" t="str">
        <f t="shared" si="35"/>
        <v>P</v>
      </c>
      <c r="T51" s="179">
        <f t="shared" si="223"/>
        <v>0</v>
      </c>
      <c r="U51" s="181">
        <f>'Copia Provisional'!I50</f>
        <v>0</v>
      </c>
      <c r="V51" s="170" t="str">
        <f t="shared" si="37"/>
        <v>P</v>
      </c>
      <c r="W51" s="179">
        <f t="shared" si="224"/>
        <v>0</v>
      </c>
      <c r="X51" s="182">
        <f>'Copia Provisional'!J50</f>
        <v>0</v>
      </c>
      <c r="Y51" s="170" t="str">
        <f t="shared" si="39"/>
        <v>P</v>
      </c>
      <c r="Z51" s="179">
        <f t="shared" si="225"/>
        <v>0</v>
      </c>
      <c r="AA51" s="181">
        <f>'Copia Provisional'!K50</f>
        <v>0</v>
      </c>
      <c r="AB51" s="170" t="str">
        <f t="shared" si="41"/>
        <v>P</v>
      </c>
      <c r="AC51" s="179">
        <f t="shared" si="226"/>
        <v>0</v>
      </c>
      <c r="AD51" s="182">
        <f>'Copia Provisional'!L50</f>
        <v>0</v>
      </c>
      <c r="AE51" s="170" t="str">
        <f t="shared" si="43"/>
        <v>P</v>
      </c>
      <c r="AF51" s="179">
        <f t="shared" si="227"/>
        <v>0</v>
      </c>
      <c r="AG51" s="181">
        <f>'Copia Provisional'!M50</f>
        <v>0</v>
      </c>
      <c r="AH51" s="170" t="str">
        <f t="shared" si="45"/>
        <v>P</v>
      </c>
      <c r="AI51" s="179">
        <f t="shared" si="228"/>
        <v>0</v>
      </c>
      <c r="AJ51" s="182">
        <f>'Copia Provisional'!N50</f>
        <v>0</v>
      </c>
      <c r="AK51" s="170" t="str">
        <f t="shared" si="47"/>
        <v>P</v>
      </c>
      <c r="AL51" s="179">
        <f t="shared" si="229"/>
        <v>0</v>
      </c>
      <c r="AM51" s="181">
        <f>'Copia Provisional'!O50</f>
        <v>0</v>
      </c>
      <c r="AN51" s="170" t="str">
        <f t="shared" si="49"/>
        <v>P</v>
      </c>
      <c r="AO51" s="179">
        <f t="shared" si="230"/>
        <v>0</v>
      </c>
      <c r="AP51" s="182">
        <f>'Copia Provisional'!P50</f>
        <v>0</v>
      </c>
      <c r="AQ51" s="170" t="str">
        <f t="shared" si="51"/>
        <v>P</v>
      </c>
      <c r="AR51" s="179">
        <f t="shared" si="231"/>
        <v>0</v>
      </c>
      <c r="AS51" s="181">
        <f>'Copia Provisional'!Q50</f>
        <v>0</v>
      </c>
      <c r="AT51" s="170" t="str">
        <f t="shared" si="53"/>
        <v>P</v>
      </c>
      <c r="AU51" s="179">
        <f t="shared" si="232"/>
        <v>0</v>
      </c>
      <c r="AV51" s="182">
        <f>'Copia Provisional'!R50</f>
        <v>0</v>
      </c>
      <c r="AW51" s="170" t="str">
        <f t="shared" si="55"/>
        <v>P</v>
      </c>
      <c r="AX51" s="179">
        <f t="shared" si="233"/>
        <v>0</v>
      </c>
      <c r="AY51" s="181">
        <f>'Copia Provisional'!S50</f>
        <v>0</v>
      </c>
      <c r="AZ51" s="170" t="str">
        <f t="shared" si="57"/>
        <v>P</v>
      </c>
      <c r="BA51" s="179">
        <f t="shared" si="234"/>
        <v>0</v>
      </c>
      <c r="BB51" s="182">
        <f>'Copia Provisional'!T50</f>
        <v>0</v>
      </c>
      <c r="BC51" s="170" t="str">
        <f t="shared" si="59"/>
        <v>P</v>
      </c>
      <c r="BD51" s="179">
        <f t="shared" si="235"/>
        <v>0</v>
      </c>
      <c r="BE51" s="181">
        <f>'Copia Provisional'!U50</f>
        <v>0</v>
      </c>
      <c r="BF51" s="170" t="str">
        <f t="shared" si="61"/>
        <v>P</v>
      </c>
      <c r="BG51" s="179">
        <f t="shared" si="236"/>
        <v>0</v>
      </c>
      <c r="BH51" s="182">
        <f>'Copia Provisional'!V50</f>
        <v>0</v>
      </c>
      <c r="BI51" s="170" t="str">
        <f t="shared" si="63"/>
        <v>P</v>
      </c>
      <c r="BJ51" s="179">
        <f t="shared" si="237"/>
        <v>0</v>
      </c>
      <c r="BK51" s="181">
        <f>'Copia Provisional'!W50</f>
        <v>0</v>
      </c>
      <c r="BL51" s="170" t="str">
        <f t="shared" si="65"/>
        <v>P</v>
      </c>
      <c r="BM51" s="179">
        <f t="shared" si="238"/>
        <v>0</v>
      </c>
      <c r="BN51" s="182">
        <f>'Copia Provisional'!X50</f>
        <v>0</v>
      </c>
      <c r="BO51" s="170" t="str">
        <f t="shared" si="67"/>
        <v>P</v>
      </c>
      <c r="BP51" s="179">
        <f t="shared" si="239"/>
        <v>0</v>
      </c>
      <c r="BQ51" s="181">
        <f>'Copia Provisional'!Y50</f>
        <v>0</v>
      </c>
      <c r="BR51" s="170" t="str">
        <f t="shared" si="69"/>
        <v>P</v>
      </c>
      <c r="BS51" s="179">
        <f t="shared" si="240"/>
        <v>0</v>
      </c>
      <c r="BT51" s="182">
        <f>'Copia Provisional'!Z50</f>
        <v>0</v>
      </c>
      <c r="BU51" s="170" t="str">
        <f t="shared" si="71"/>
        <v>P</v>
      </c>
      <c r="BV51" s="179">
        <f t="shared" si="241"/>
        <v>0</v>
      </c>
      <c r="BW51" s="181">
        <f>'Copia Provisional'!AA50</f>
        <v>0</v>
      </c>
      <c r="BX51" s="170" t="str">
        <f t="shared" si="73"/>
        <v>P</v>
      </c>
      <c r="BY51" s="179">
        <f t="shared" si="242"/>
        <v>0</v>
      </c>
      <c r="BZ51" s="182">
        <f>'Copia Provisional'!AB50</f>
        <v>0</v>
      </c>
      <c r="CA51" s="170" t="str">
        <f t="shared" si="75"/>
        <v>P</v>
      </c>
      <c r="CB51" s="179">
        <f t="shared" si="243"/>
        <v>0</v>
      </c>
      <c r="CC51" s="181">
        <f>'Copia Provisional'!AC50</f>
        <v>0</v>
      </c>
      <c r="CD51" s="170" t="str">
        <f t="shared" si="77"/>
        <v>P</v>
      </c>
      <c r="CE51" s="179">
        <f t="shared" si="244"/>
        <v>0</v>
      </c>
      <c r="CF51" s="182">
        <f>'Copia Provisional'!AD50</f>
        <v>0</v>
      </c>
      <c r="CG51" s="170" t="str">
        <f t="shared" si="79"/>
        <v>P</v>
      </c>
      <c r="CH51" s="179">
        <f t="shared" si="245"/>
        <v>0</v>
      </c>
      <c r="CI51" s="181">
        <f>'Copia Provisional'!AE50</f>
        <v>0</v>
      </c>
      <c r="CJ51" s="170" t="str">
        <f t="shared" si="81"/>
        <v>P</v>
      </c>
      <c r="CK51" s="179">
        <f t="shared" si="246"/>
        <v>0</v>
      </c>
      <c r="CL51" s="182">
        <f>'Copia Provisional'!AF50</f>
        <v>0</v>
      </c>
      <c r="CM51" s="170" t="str">
        <f t="shared" si="83"/>
        <v>P</v>
      </c>
      <c r="CN51" s="179">
        <f t="shared" si="247"/>
        <v>0</v>
      </c>
      <c r="CO51" s="181">
        <f>'Copia Provisional'!AG50</f>
        <v>0</v>
      </c>
      <c r="CP51" s="170" t="str">
        <f t="shared" si="85"/>
        <v>P</v>
      </c>
      <c r="CQ51" s="179">
        <f t="shared" si="248"/>
        <v>0</v>
      </c>
      <c r="CR51" s="182">
        <f>'Copia Provisional'!AH50</f>
        <v>0</v>
      </c>
      <c r="CS51" s="170" t="str">
        <f t="shared" si="87"/>
        <v>P</v>
      </c>
      <c r="CT51" s="179">
        <f t="shared" si="249"/>
        <v>0</v>
      </c>
      <c r="CU51" s="181">
        <f>'Copia Provisional'!AI50</f>
        <v>0</v>
      </c>
      <c r="CV51" s="170" t="str">
        <f t="shared" si="89"/>
        <v>P</v>
      </c>
      <c r="CW51" s="179">
        <f t="shared" si="250"/>
        <v>0</v>
      </c>
      <c r="CX51" s="182">
        <f>'Copia Provisional'!AJ50</f>
        <v>0</v>
      </c>
      <c r="CY51" s="170" t="str">
        <f t="shared" si="91"/>
        <v>P</v>
      </c>
      <c r="CZ51" s="179">
        <f t="shared" si="251"/>
        <v>0</v>
      </c>
      <c r="DA51" s="181">
        <f>'Copia Provisional'!AK50</f>
        <v>0</v>
      </c>
      <c r="DB51" s="170" t="str">
        <f t="shared" si="93"/>
        <v>P</v>
      </c>
      <c r="DC51" s="179">
        <f t="shared" si="252"/>
        <v>0</v>
      </c>
      <c r="DD51" s="182">
        <f>'Copia Provisional'!AL50</f>
        <v>0</v>
      </c>
      <c r="DE51" s="170" t="str">
        <f t="shared" si="95"/>
        <v>P</v>
      </c>
      <c r="DF51" s="179">
        <f t="shared" si="253"/>
        <v>0</v>
      </c>
      <c r="DG51" s="181">
        <f>'Copia Provisional'!AM50</f>
        <v>0</v>
      </c>
      <c r="DH51" s="170" t="str">
        <f t="shared" si="97"/>
        <v>P</v>
      </c>
      <c r="DI51" s="179">
        <f t="shared" si="254"/>
        <v>0</v>
      </c>
      <c r="DJ51" s="182">
        <f>'Copia Provisional'!AN50</f>
        <v>0</v>
      </c>
      <c r="DK51" s="170" t="str">
        <f t="shared" si="99"/>
        <v>P</v>
      </c>
      <c r="DL51" s="179">
        <f t="shared" si="255"/>
        <v>0</v>
      </c>
      <c r="DM51" s="181">
        <f>'Copia Provisional'!AO50</f>
        <v>0</v>
      </c>
      <c r="DN51" s="170" t="str">
        <f t="shared" si="101"/>
        <v>P</v>
      </c>
      <c r="DO51" s="179">
        <f t="shared" si="256"/>
        <v>0</v>
      </c>
      <c r="DP51" s="182">
        <f>'Copia Provisional'!AP50</f>
        <v>0</v>
      </c>
      <c r="DQ51" s="170" t="str">
        <f t="shared" si="103"/>
        <v>P</v>
      </c>
      <c r="DR51" s="179">
        <f t="shared" si="257"/>
        <v>0</v>
      </c>
      <c r="DS51" s="181">
        <f>'Copia Provisional'!AQ50</f>
        <v>0</v>
      </c>
      <c r="DT51" s="170" t="str">
        <f t="shared" si="105"/>
        <v>P</v>
      </c>
      <c r="DU51" s="179">
        <f t="shared" si="258"/>
        <v>0</v>
      </c>
      <c r="DV51" s="182">
        <f>'Copia Provisional'!AR50</f>
        <v>0</v>
      </c>
      <c r="DW51" s="170" t="str">
        <f t="shared" si="107"/>
        <v>P</v>
      </c>
      <c r="DX51" s="179">
        <f t="shared" si="259"/>
        <v>0</v>
      </c>
      <c r="DY51" s="181">
        <f>'Copia Provisional'!AS50</f>
        <v>0</v>
      </c>
      <c r="DZ51" s="170" t="str">
        <f t="shared" si="109"/>
        <v>P</v>
      </c>
      <c r="EA51" s="179">
        <f t="shared" si="260"/>
        <v>0</v>
      </c>
      <c r="EB51" s="182">
        <f>'Copia Provisional'!AT50</f>
        <v>0</v>
      </c>
      <c r="EC51" s="170" t="str">
        <f t="shared" si="111"/>
        <v>P</v>
      </c>
      <c r="ED51" s="179">
        <f t="shared" si="261"/>
        <v>0</v>
      </c>
      <c r="EE51" s="181">
        <f>'Copia Provisional'!AU50</f>
        <v>0</v>
      </c>
      <c r="EF51" s="170" t="str">
        <f t="shared" si="113"/>
        <v>P</v>
      </c>
      <c r="EG51" s="179">
        <f t="shared" si="262"/>
        <v>0</v>
      </c>
      <c r="EH51" s="182">
        <f>'Copia Provisional'!AV50</f>
        <v>0</v>
      </c>
      <c r="EI51" s="170" t="str">
        <f t="shared" si="115"/>
        <v>P</v>
      </c>
      <c r="EJ51" s="180">
        <f t="shared" si="263"/>
        <v>0</v>
      </c>
      <c r="EK51" s="181">
        <f>'Copia Provisional'!AW50</f>
        <v>0</v>
      </c>
      <c r="EL51" s="170" t="str">
        <f t="shared" si="117"/>
        <v>P</v>
      </c>
      <c r="EM51" s="179">
        <f t="shared" si="264"/>
        <v>0</v>
      </c>
      <c r="EN51" s="182">
        <f>'Copia Provisional'!AX50</f>
        <v>0</v>
      </c>
      <c r="EO51" s="170" t="str">
        <f t="shared" si="119"/>
        <v>P</v>
      </c>
      <c r="EP51" s="179">
        <f t="shared" si="265"/>
        <v>0</v>
      </c>
      <c r="EQ51" s="258">
        <f>'Copia Provisional'!AY50</f>
        <v>0</v>
      </c>
      <c r="ER51" s="170" t="str">
        <f t="shared" si="120"/>
        <v>P</v>
      </c>
      <c r="ES51" s="179">
        <f t="shared" si="193"/>
        <v>0</v>
      </c>
      <c r="ET51" s="179">
        <f>'Copia Provisional'!AZ50</f>
        <v>0</v>
      </c>
      <c r="EU51" s="170" t="str">
        <f t="shared" si="121"/>
        <v>P</v>
      </c>
      <c r="EV51" s="179">
        <f t="shared" si="194"/>
        <v>0</v>
      </c>
      <c r="EW51" s="262">
        <f>'Copia Provisional'!BA50</f>
        <v>0</v>
      </c>
      <c r="EX51" s="170" t="str">
        <f t="shared" si="122"/>
        <v>P</v>
      </c>
      <c r="EY51" s="179">
        <f t="shared" si="195"/>
        <v>0</v>
      </c>
      <c r="EZ51" s="179">
        <f>'Copia Provisional'!BB50</f>
        <v>0</v>
      </c>
      <c r="FA51" s="170" t="str">
        <f t="shared" si="123"/>
        <v>P</v>
      </c>
      <c r="FB51" s="179">
        <f t="shared" si="196"/>
        <v>0</v>
      </c>
      <c r="FC51" s="262">
        <f>'Copia Provisional'!BC50</f>
        <v>0</v>
      </c>
      <c r="FD51" s="170" t="str">
        <f t="shared" si="124"/>
        <v>P</v>
      </c>
      <c r="FE51" s="179">
        <f t="shared" si="197"/>
        <v>0</v>
      </c>
      <c r="FF51" s="182">
        <f>'Copia Provisional'!BD50</f>
        <v>0</v>
      </c>
      <c r="FG51" s="170" t="str">
        <f t="shared" si="125"/>
        <v>P</v>
      </c>
      <c r="FH51" s="182">
        <f t="shared" si="217"/>
        <v>0</v>
      </c>
      <c r="FI51" s="258">
        <f>'Copia Provisional'!BE50</f>
        <v>0</v>
      </c>
      <c r="FJ51" s="170" t="str">
        <f t="shared" si="127"/>
        <v>P</v>
      </c>
      <c r="FK51" s="179">
        <f t="shared" si="198"/>
        <v>0</v>
      </c>
      <c r="FL51" s="179">
        <f>'Copia Provisional'!BF50</f>
        <v>0</v>
      </c>
      <c r="FM51" s="170" t="str">
        <f t="shared" si="128"/>
        <v>P</v>
      </c>
      <c r="FN51" s="179">
        <f t="shared" si="199"/>
        <v>0</v>
      </c>
      <c r="FO51" s="262">
        <f>'Copia Provisional'!BG50</f>
        <v>0</v>
      </c>
      <c r="FP51" s="170" t="str">
        <f t="shared" si="129"/>
        <v>P</v>
      </c>
      <c r="FQ51" s="179">
        <f t="shared" si="200"/>
        <v>0</v>
      </c>
      <c r="FR51" s="179">
        <f>'Copia Provisional'!BH50</f>
        <v>0</v>
      </c>
      <c r="FS51" s="170" t="str">
        <f t="shared" si="130"/>
        <v>P</v>
      </c>
      <c r="FT51" s="179">
        <f t="shared" si="201"/>
        <v>0</v>
      </c>
      <c r="FU51" s="262">
        <f>'Copia Provisional'!BI50</f>
        <v>0</v>
      </c>
      <c r="FV51" s="170" t="str">
        <f t="shared" si="131"/>
        <v>P</v>
      </c>
      <c r="FW51" s="179">
        <f t="shared" si="202"/>
        <v>0</v>
      </c>
      <c r="FX51" s="182">
        <f>'Copia Provisional'!BJ50</f>
        <v>0</v>
      </c>
      <c r="FY51" s="170" t="str">
        <f t="shared" si="132"/>
        <v>P</v>
      </c>
      <c r="FZ51" s="179">
        <f t="shared" si="203"/>
        <v>0</v>
      </c>
      <c r="GA51" s="258">
        <f>'Copia Provisional'!BK50</f>
        <v>0</v>
      </c>
      <c r="GB51" s="170" t="str">
        <f t="shared" si="133"/>
        <v>P</v>
      </c>
      <c r="GC51" s="179">
        <f t="shared" si="204"/>
        <v>0</v>
      </c>
      <c r="GD51" s="179">
        <f>'Copia Provisional'!BL50</f>
        <v>0</v>
      </c>
      <c r="GE51" s="170" t="str">
        <f t="shared" si="134"/>
        <v>P</v>
      </c>
      <c r="GF51" s="179">
        <f t="shared" si="205"/>
        <v>0</v>
      </c>
      <c r="GG51" s="262">
        <f>'Copia Provisional'!BM50</f>
        <v>0</v>
      </c>
      <c r="GH51" s="170" t="str">
        <f t="shared" si="135"/>
        <v>P</v>
      </c>
      <c r="GI51" s="179">
        <f t="shared" si="206"/>
        <v>0</v>
      </c>
      <c r="GJ51" s="179">
        <f>'Copia Provisional'!BN50</f>
        <v>0</v>
      </c>
      <c r="GK51" s="170" t="str">
        <f t="shared" si="136"/>
        <v>P</v>
      </c>
      <c r="GL51" s="179">
        <f t="shared" si="207"/>
        <v>0</v>
      </c>
      <c r="GM51" s="262">
        <f>'Copia Provisional'!BO50</f>
        <v>0</v>
      </c>
      <c r="GN51" s="170" t="str">
        <f t="shared" si="137"/>
        <v>P</v>
      </c>
      <c r="GO51" s="179">
        <f t="shared" si="208"/>
        <v>0</v>
      </c>
      <c r="GP51" s="182">
        <f>'Copia Provisional'!BP50</f>
        <v>0</v>
      </c>
      <c r="GQ51" s="170" t="str">
        <f t="shared" si="138"/>
        <v>P</v>
      </c>
      <c r="GR51" s="179">
        <f t="shared" si="209"/>
        <v>0</v>
      </c>
      <c r="GS51" s="182">
        <f>'Copia Provisional'!BQ50</f>
        <v>0</v>
      </c>
      <c r="GT51" s="170" t="str">
        <f t="shared" si="139"/>
        <v>P</v>
      </c>
      <c r="GU51" s="179">
        <f t="shared" si="210"/>
        <v>0</v>
      </c>
      <c r="GV51" s="258">
        <f>'Copia Provisional'!BR50</f>
        <v>0</v>
      </c>
      <c r="GW51" s="170" t="str">
        <f t="shared" si="140"/>
        <v>P</v>
      </c>
      <c r="GX51" s="179">
        <f t="shared" si="211"/>
        <v>0</v>
      </c>
      <c r="GY51" s="179">
        <f>'Copia Provisional'!BS50</f>
        <v>0</v>
      </c>
      <c r="GZ51" s="170" t="str">
        <f t="shared" si="141"/>
        <v>P</v>
      </c>
      <c r="HA51" s="179">
        <f t="shared" si="212"/>
        <v>0</v>
      </c>
      <c r="HB51" s="262">
        <f>'Copia Provisional'!BT50</f>
        <v>0</v>
      </c>
      <c r="HC51" s="170" t="str">
        <f t="shared" si="142"/>
        <v>P</v>
      </c>
      <c r="HD51" s="179">
        <f t="shared" si="213"/>
        <v>0</v>
      </c>
      <c r="HE51" s="179">
        <f>'Copia Provisional'!BU50</f>
        <v>0</v>
      </c>
      <c r="HF51" s="170" t="str">
        <f t="shared" si="143"/>
        <v>P</v>
      </c>
      <c r="HG51" s="179">
        <f t="shared" si="214"/>
        <v>0</v>
      </c>
      <c r="HH51" s="262">
        <f>'Copia Provisional'!BV50</f>
        <v>0</v>
      </c>
      <c r="HI51" s="170" t="str">
        <f t="shared" si="144"/>
        <v>P</v>
      </c>
      <c r="HJ51" s="179">
        <f t="shared" si="215"/>
        <v>0</v>
      </c>
      <c r="HK51" s="178">
        <f t="shared" si="216"/>
        <v>0</v>
      </c>
    </row>
    <row r="52" spans="1:219">
      <c r="A52" s="177">
        <f>Participantes!B51</f>
        <v>50</v>
      </c>
      <c r="B52" s="178" t="str">
        <f>IF(Participantes!C51="","",Participantes!C51)</f>
        <v/>
      </c>
      <c r="C52" s="181">
        <f>'Copia Provisional'!C51</f>
        <v>0</v>
      </c>
      <c r="D52" s="170" t="str">
        <f t="shared" si="25"/>
        <v>P</v>
      </c>
      <c r="E52" s="179">
        <f>IF(C52=_RES1,10,0)</f>
        <v>0</v>
      </c>
      <c r="F52" s="182">
        <f>'Copia Provisional'!D51</f>
        <v>0</v>
      </c>
      <c r="G52" s="170" t="str">
        <f t="shared" si="27"/>
        <v>P</v>
      </c>
      <c r="H52" s="179">
        <f>IF(F52=_RES2,10,0)</f>
        <v>0</v>
      </c>
      <c r="I52" s="181">
        <f>'Copia Provisional'!E51</f>
        <v>0</v>
      </c>
      <c r="J52" s="170" t="str">
        <f t="shared" si="29"/>
        <v>P</v>
      </c>
      <c r="K52" s="179">
        <f>IF(I52=_RES3,10,0)</f>
        <v>0</v>
      </c>
      <c r="L52" s="182">
        <f>'Copia Provisional'!F51</f>
        <v>0</v>
      </c>
      <c r="M52" s="170" t="str">
        <f t="shared" si="31"/>
        <v>P</v>
      </c>
      <c r="N52" s="179">
        <f>IF(L52=_RES4,10,0)</f>
        <v>0</v>
      </c>
      <c r="O52" s="181">
        <f>'Copia Provisional'!G51</f>
        <v>0</v>
      </c>
      <c r="P52" s="170" t="str">
        <f t="shared" si="33"/>
        <v>P</v>
      </c>
      <c r="Q52" s="179">
        <f>IF(O52=_RES5,10,0)</f>
        <v>0</v>
      </c>
      <c r="R52" s="182">
        <f>'Copia Provisional'!H51</f>
        <v>0</v>
      </c>
      <c r="S52" s="170" t="str">
        <f t="shared" si="35"/>
        <v>P</v>
      </c>
      <c r="T52" s="179">
        <f>IF(R52=_RES6,10,0)</f>
        <v>0</v>
      </c>
      <c r="U52" s="181">
        <f>'Copia Provisional'!I51</f>
        <v>0</v>
      </c>
      <c r="V52" s="170" t="str">
        <f t="shared" si="37"/>
        <v>P</v>
      </c>
      <c r="W52" s="179">
        <f>IF(U52=_RES7,10,0)</f>
        <v>0</v>
      </c>
      <c r="X52" s="182">
        <f>'Copia Provisional'!J51</f>
        <v>0</v>
      </c>
      <c r="Y52" s="170" t="str">
        <f t="shared" si="39"/>
        <v>P</v>
      </c>
      <c r="Z52" s="179">
        <f>IF(X52=_RES8,10,0)</f>
        <v>0</v>
      </c>
      <c r="AA52" s="181">
        <f>'Copia Provisional'!K51</f>
        <v>0</v>
      </c>
      <c r="AB52" s="170" t="str">
        <f t="shared" si="41"/>
        <v>P</v>
      </c>
      <c r="AC52" s="179">
        <f>IF(AA52=_RES9,10,0)</f>
        <v>0</v>
      </c>
      <c r="AD52" s="182">
        <f>'Copia Provisional'!L51</f>
        <v>0</v>
      </c>
      <c r="AE52" s="170" t="str">
        <f t="shared" si="43"/>
        <v>P</v>
      </c>
      <c r="AF52" s="179">
        <f>IF(AD52=_RES10,10,0)</f>
        <v>0</v>
      </c>
      <c r="AG52" s="181">
        <f>'Copia Provisional'!M51</f>
        <v>0</v>
      </c>
      <c r="AH52" s="170" t="str">
        <f t="shared" si="45"/>
        <v>P</v>
      </c>
      <c r="AI52" s="179">
        <f>IF(AG52=_RES11,10,0)</f>
        <v>0</v>
      </c>
      <c r="AJ52" s="182">
        <f>'Copia Provisional'!N51</f>
        <v>0</v>
      </c>
      <c r="AK52" s="170" t="str">
        <f t="shared" si="47"/>
        <v>P</v>
      </c>
      <c r="AL52" s="179">
        <f>IF(AJ52=_RES12,10,0)</f>
        <v>0</v>
      </c>
      <c r="AM52" s="181">
        <f>'Copia Provisional'!O51</f>
        <v>0</v>
      </c>
      <c r="AN52" s="170" t="str">
        <f t="shared" si="49"/>
        <v>P</v>
      </c>
      <c r="AO52" s="179">
        <f>IF(AM52=_RES13,10,0)</f>
        <v>0</v>
      </c>
      <c r="AP52" s="182">
        <f>'Copia Provisional'!P51</f>
        <v>0</v>
      </c>
      <c r="AQ52" s="170" t="str">
        <f t="shared" si="51"/>
        <v>P</v>
      </c>
      <c r="AR52" s="179">
        <f>IF(AP52=_RES14,10,0)</f>
        <v>0</v>
      </c>
      <c r="AS52" s="181">
        <f>'Copia Provisional'!Q51</f>
        <v>0</v>
      </c>
      <c r="AT52" s="170" t="str">
        <f t="shared" si="53"/>
        <v>P</v>
      </c>
      <c r="AU52" s="179">
        <f>IF(AS52=_RES15,10,0)</f>
        <v>0</v>
      </c>
      <c r="AV52" s="182">
        <f>'Copia Provisional'!R51</f>
        <v>0</v>
      </c>
      <c r="AW52" s="170" t="str">
        <f t="shared" si="55"/>
        <v>P</v>
      </c>
      <c r="AX52" s="179">
        <f>IF(AV52=_RES16,10,0)</f>
        <v>0</v>
      </c>
      <c r="AY52" s="181">
        <f>'Copia Provisional'!S51</f>
        <v>0</v>
      </c>
      <c r="AZ52" s="170" t="str">
        <f t="shared" si="57"/>
        <v>P</v>
      </c>
      <c r="BA52" s="179">
        <f>IF(AY52=_RES17,10,0)</f>
        <v>0</v>
      </c>
      <c r="BB52" s="182">
        <f>'Copia Provisional'!T51</f>
        <v>0</v>
      </c>
      <c r="BC52" s="170" t="str">
        <f t="shared" si="59"/>
        <v>P</v>
      </c>
      <c r="BD52" s="179">
        <f>IF(BB52=_RES18,10,0)</f>
        <v>0</v>
      </c>
      <c r="BE52" s="181">
        <f>'Copia Provisional'!U51</f>
        <v>0</v>
      </c>
      <c r="BF52" s="170" t="str">
        <f t="shared" si="61"/>
        <v>P</v>
      </c>
      <c r="BG52" s="179">
        <f>IF(BE52=_RES19,10,0)</f>
        <v>0</v>
      </c>
      <c r="BH52" s="182">
        <f>'Copia Provisional'!V51</f>
        <v>0</v>
      </c>
      <c r="BI52" s="170" t="str">
        <f t="shared" si="63"/>
        <v>P</v>
      </c>
      <c r="BJ52" s="179">
        <f>IF(BH52=_RES20,10,0)</f>
        <v>0</v>
      </c>
      <c r="BK52" s="181">
        <f>'Copia Provisional'!W51</f>
        <v>0</v>
      </c>
      <c r="BL52" s="170" t="str">
        <f t="shared" si="65"/>
        <v>P</v>
      </c>
      <c r="BM52" s="179">
        <f>IF(BK52=_RES21,10,0)</f>
        <v>0</v>
      </c>
      <c r="BN52" s="182">
        <f>'Copia Provisional'!X51</f>
        <v>0</v>
      </c>
      <c r="BO52" s="170" t="str">
        <f t="shared" si="67"/>
        <v>P</v>
      </c>
      <c r="BP52" s="179">
        <f>IF(BN52=_RES22,10,0)</f>
        <v>0</v>
      </c>
      <c r="BQ52" s="181">
        <f>'Copia Provisional'!Y51</f>
        <v>0</v>
      </c>
      <c r="BR52" s="170" t="str">
        <f t="shared" si="69"/>
        <v>P</v>
      </c>
      <c r="BS52" s="179">
        <f>IF(BQ52=_RES23,10,0)</f>
        <v>0</v>
      </c>
      <c r="BT52" s="182">
        <f>'Copia Provisional'!Z51</f>
        <v>0</v>
      </c>
      <c r="BU52" s="170" t="str">
        <f t="shared" si="71"/>
        <v>P</v>
      </c>
      <c r="BV52" s="179">
        <f>IF(BT52=_RES24,10,0)</f>
        <v>0</v>
      </c>
      <c r="BW52" s="181">
        <f>'Copia Provisional'!AA51</f>
        <v>0</v>
      </c>
      <c r="BX52" s="170" t="str">
        <f t="shared" si="73"/>
        <v>P</v>
      </c>
      <c r="BY52" s="179">
        <f>IF(BW52=_RES25,10,0)</f>
        <v>0</v>
      </c>
      <c r="BZ52" s="182">
        <f>'Copia Provisional'!AB51</f>
        <v>0</v>
      </c>
      <c r="CA52" s="170" t="str">
        <f t="shared" si="75"/>
        <v>P</v>
      </c>
      <c r="CB52" s="179">
        <f>IF(BZ52=_RES26,10,0)</f>
        <v>0</v>
      </c>
      <c r="CC52" s="181">
        <f>'Copia Provisional'!AC51</f>
        <v>0</v>
      </c>
      <c r="CD52" s="170" t="str">
        <f t="shared" si="77"/>
        <v>P</v>
      </c>
      <c r="CE52" s="179">
        <f>IF(CC52=_RES27,10,0)</f>
        <v>0</v>
      </c>
      <c r="CF52" s="182">
        <f>'Copia Provisional'!AD51</f>
        <v>0</v>
      </c>
      <c r="CG52" s="170" t="str">
        <f t="shared" si="79"/>
        <v>P</v>
      </c>
      <c r="CH52" s="179">
        <f>IF(CF52=_RES28,10,0)</f>
        <v>0</v>
      </c>
      <c r="CI52" s="181">
        <f>'Copia Provisional'!AE51</f>
        <v>0</v>
      </c>
      <c r="CJ52" s="170" t="str">
        <f t="shared" si="81"/>
        <v>P</v>
      </c>
      <c r="CK52" s="179">
        <f>IF(CI52=_RES29,10,0)</f>
        <v>0</v>
      </c>
      <c r="CL52" s="182">
        <f>'Copia Provisional'!AF51</f>
        <v>0</v>
      </c>
      <c r="CM52" s="170" t="str">
        <f t="shared" si="83"/>
        <v>P</v>
      </c>
      <c r="CN52" s="179">
        <f>IF(CL52=_RES30,10,0)</f>
        <v>0</v>
      </c>
      <c r="CO52" s="181">
        <f>'Copia Provisional'!AG51</f>
        <v>0</v>
      </c>
      <c r="CP52" s="170" t="str">
        <f t="shared" si="85"/>
        <v>P</v>
      </c>
      <c r="CQ52" s="179">
        <f>IF(CO52=_RES31,10,0)</f>
        <v>0</v>
      </c>
      <c r="CR52" s="182">
        <f>'Copia Provisional'!AH51</f>
        <v>0</v>
      </c>
      <c r="CS52" s="170" t="str">
        <f t="shared" si="87"/>
        <v>P</v>
      </c>
      <c r="CT52" s="179">
        <f>IF(CR52=_RES32,10,0)</f>
        <v>0</v>
      </c>
      <c r="CU52" s="181">
        <f>'Copia Provisional'!AI51</f>
        <v>0</v>
      </c>
      <c r="CV52" s="170" t="str">
        <f t="shared" si="89"/>
        <v>P</v>
      </c>
      <c r="CW52" s="179">
        <f>IF(CU52=_RES33,10,0)</f>
        <v>0</v>
      </c>
      <c r="CX52" s="182">
        <f>'Copia Provisional'!AJ51</f>
        <v>0</v>
      </c>
      <c r="CY52" s="170" t="str">
        <f t="shared" si="91"/>
        <v>P</v>
      </c>
      <c r="CZ52" s="179">
        <f>IF(CX52=_RES34,10,0)</f>
        <v>0</v>
      </c>
      <c r="DA52" s="181">
        <f>'Copia Provisional'!AK51</f>
        <v>0</v>
      </c>
      <c r="DB52" s="170" t="str">
        <f t="shared" si="93"/>
        <v>P</v>
      </c>
      <c r="DC52" s="179">
        <f>IF(DA52=_RES35,10,0)</f>
        <v>0</v>
      </c>
      <c r="DD52" s="182">
        <f>'Copia Provisional'!AL51</f>
        <v>0</v>
      </c>
      <c r="DE52" s="170" t="str">
        <f t="shared" si="95"/>
        <v>P</v>
      </c>
      <c r="DF52" s="179">
        <f>IF(DD52=_RES36,10,0)</f>
        <v>0</v>
      </c>
      <c r="DG52" s="181">
        <f>'Copia Provisional'!AM51</f>
        <v>0</v>
      </c>
      <c r="DH52" s="170" t="str">
        <f t="shared" si="97"/>
        <v>P</v>
      </c>
      <c r="DI52" s="179">
        <f>IF(DG52=_RES37,10,0)</f>
        <v>0</v>
      </c>
      <c r="DJ52" s="182">
        <f>'Copia Provisional'!AN51</f>
        <v>0</v>
      </c>
      <c r="DK52" s="170" t="str">
        <f t="shared" si="99"/>
        <v>P</v>
      </c>
      <c r="DL52" s="179">
        <f>IF(DJ52=_RES38,10,0)</f>
        <v>0</v>
      </c>
      <c r="DM52" s="181">
        <f>'Copia Provisional'!AO51</f>
        <v>0</v>
      </c>
      <c r="DN52" s="170" t="str">
        <f t="shared" si="101"/>
        <v>P</v>
      </c>
      <c r="DO52" s="179">
        <f>IF(DM52=_RES39,10,0)</f>
        <v>0</v>
      </c>
      <c r="DP52" s="182">
        <f>'Copia Provisional'!AP51</f>
        <v>0</v>
      </c>
      <c r="DQ52" s="170" t="str">
        <f t="shared" si="103"/>
        <v>P</v>
      </c>
      <c r="DR52" s="179">
        <f>IF(DP52=_RES40,10,0)</f>
        <v>0</v>
      </c>
      <c r="DS52" s="181">
        <f>'Copia Provisional'!AQ51</f>
        <v>0</v>
      </c>
      <c r="DT52" s="170" t="str">
        <f t="shared" si="105"/>
        <v>P</v>
      </c>
      <c r="DU52" s="179">
        <f>IF(DS52=_RES41,10,0)</f>
        <v>0</v>
      </c>
      <c r="DV52" s="182">
        <f>'Copia Provisional'!AR51</f>
        <v>0</v>
      </c>
      <c r="DW52" s="170" t="str">
        <f t="shared" si="107"/>
        <v>P</v>
      </c>
      <c r="DX52" s="179">
        <f>IF(DV52=_RES42,10,0)</f>
        <v>0</v>
      </c>
      <c r="DY52" s="181">
        <f>'Copia Provisional'!AS51</f>
        <v>0</v>
      </c>
      <c r="DZ52" s="170" t="str">
        <f t="shared" si="109"/>
        <v>P</v>
      </c>
      <c r="EA52" s="179">
        <f>IF(DY52=_RES43,10,0)</f>
        <v>0</v>
      </c>
      <c r="EB52" s="182">
        <f>'Copia Provisional'!AT51</f>
        <v>0</v>
      </c>
      <c r="EC52" s="170" t="str">
        <f t="shared" si="111"/>
        <v>P</v>
      </c>
      <c r="ED52" s="179">
        <f>IF(EB52=_RES44,10,0)</f>
        <v>0</v>
      </c>
      <c r="EE52" s="181">
        <f>'Copia Provisional'!AU51</f>
        <v>0</v>
      </c>
      <c r="EF52" s="170" t="str">
        <f t="shared" si="113"/>
        <v>P</v>
      </c>
      <c r="EG52" s="179">
        <f>IF(EE52=_RES45,10,0)</f>
        <v>0</v>
      </c>
      <c r="EH52" s="182">
        <f>'Copia Provisional'!AV51</f>
        <v>0</v>
      </c>
      <c r="EI52" s="170" t="str">
        <f t="shared" si="115"/>
        <v>P</v>
      </c>
      <c r="EJ52" s="180">
        <f>IF(EH52=_RES46,10,0)</f>
        <v>0</v>
      </c>
      <c r="EK52" s="181">
        <f>'Copia Provisional'!AW51</f>
        <v>0</v>
      </c>
      <c r="EL52" s="170" t="str">
        <f t="shared" si="117"/>
        <v>P</v>
      </c>
      <c r="EM52" s="179">
        <f>IF(EK52=_RES47,10,0)</f>
        <v>0</v>
      </c>
      <c r="EN52" s="182">
        <f>'Copia Provisional'!AX51</f>
        <v>0</v>
      </c>
      <c r="EO52" s="170" t="str">
        <f t="shared" si="119"/>
        <v>P</v>
      </c>
      <c r="EP52" s="179">
        <f>IF(EN52=_RES48,10,0)</f>
        <v>0</v>
      </c>
      <c r="EQ52" s="258">
        <f>'Copia Provisional'!AY51</f>
        <v>0</v>
      </c>
      <c r="ER52" s="170" t="str">
        <f t="shared" si="120"/>
        <v>P</v>
      </c>
      <c r="ES52" s="179">
        <f t="shared" si="193"/>
        <v>0</v>
      </c>
      <c r="ET52" s="179">
        <f>'Copia Provisional'!AZ51</f>
        <v>0</v>
      </c>
      <c r="EU52" s="170" t="str">
        <f t="shared" si="121"/>
        <v>P</v>
      </c>
      <c r="EV52" s="179">
        <f t="shared" si="194"/>
        <v>0</v>
      </c>
      <c r="EW52" s="262">
        <f>'Copia Provisional'!BA51</f>
        <v>0</v>
      </c>
      <c r="EX52" s="170" t="str">
        <f t="shared" si="122"/>
        <v>P</v>
      </c>
      <c r="EY52" s="179">
        <f t="shared" si="195"/>
        <v>0</v>
      </c>
      <c r="EZ52" s="179">
        <f>'Copia Provisional'!BB51</f>
        <v>0</v>
      </c>
      <c r="FA52" s="170" t="str">
        <f t="shared" si="123"/>
        <v>P</v>
      </c>
      <c r="FB52" s="179">
        <f t="shared" si="196"/>
        <v>0</v>
      </c>
      <c r="FC52" s="262">
        <f>'Copia Provisional'!BC51</f>
        <v>0</v>
      </c>
      <c r="FD52" s="170" t="str">
        <f t="shared" si="124"/>
        <v>P</v>
      </c>
      <c r="FE52" s="179">
        <f t="shared" si="197"/>
        <v>0</v>
      </c>
      <c r="FF52" s="182">
        <f>'Copia Provisional'!BD51</f>
        <v>0</v>
      </c>
      <c r="FG52" s="170" t="str">
        <f t="shared" si="125"/>
        <v>P</v>
      </c>
      <c r="FH52" s="182">
        <f t="shared" si="217"/>
        <v>0</v>
      </c>
      <c r="FI52" s="258">
        <f>'Copia Provisional'!BE51</f>
        <v>0</v>
      </c>
      <c r="FJ52" s="170" t="str">
        <f t="shared" si="127"/>
        <v>P</v>
      </c>
      <c r="FK52" s="179">
        <f t="shared" si="198"/>
        <v>0</v>
      </c>
      <c r="FL52" s="179">
        <f>'Copia Provisional'!BF51</f>
        <v>0</v>
      </c>
      <c r="FM52" s="170" t="str">
        <f t="shared" si="128"/>
        <v>P</v>
      </c>
      <c r="FN52" s="179">
        <f t="shared" si="199"/>
        <v>0</v>
      </c>
      <c r="FO52" s="262">
        <f>'Copia Provisional'!BG51</f>
        <v>0</v>
      </c>
      <c r="FP52" s="170" t="str">
        <f t="shared" si="129"/>
        <v>P</v>
      </c>
      <c r="FQ52" s="179">
        <f t="shared" si="200"/>
        <v>0</v>
      </c>
      <c r="FR52" s="179">
        <f>'Copia Provisional'!BH51</f>
        <v>0</v>
      </c>
      <c r="FS52" s="170" t="str">
        <f t="shared" si="130"/>
        <v>P</v>
      </c>
      <c r="FT52" s="179">
        <f t="shared" si="201"/>
        <v>0</v>
      </c>
      <c r="FU52" s="262">
        <f>'Copia Provisional'!BI51</f>
        <v>0</v>
      </c>
      <c r="FV52" s="170" t="str">
        <f t="shared" si="131"/>
        <v>P</v>
      </c>
      <c r="FW52" s="179">
        <f t="shared" si="202"/>
        <v>0</v>
      </c>
      <c r="FX52" s="182">
        <f>'Copia Provisional'!BJ51</f>
        <v>0</v>
      </c>
      <c r="FY52" s="170" t="str">
        <f t="shared" si="132"/>
        <v>P</v>
      </c>
      <c r="FZ52" s="179">
        <f t="shared" si="203"/>
        <v>0</v>
      </c>
      <c r="GA52" s="258">
        <f>'Copia Provisional'!BK51</f>
        <v>0</v>
      </c>
      <c r="GB52" s="170" t="str">
        <f t="shared" si="133"/>
        <v>P</v>
      </c>
      <c r="GC52" s="179">
        <f t="shared" si="204"/>
        <v>0</v>
      </c>
      <c r="GD52" s="179">
        <f>'Copia Provisional'!BL51</f>
        <v>0</v>
      </c>
      <c r="GE52" s="170" t="str">
        <f t="shared" si="134"/>
        <v>P</v>
      </c>
      <c r="GF52" s="179">
        <f t="shared" si="205"/>
        <v>0</v>
      </c>
      <c r="GG52" s="262">
        <f>'Copia Provisional'!BM51</f>
        <v>0</v>
      </c>
      <c r="GH52" s="170" t="str">
        <f t="shared" si="135"/>
        <v>P</v>
      </c>
      <c r="GI52" s="179">
        <f t="shared" si="206"/>
        <v>0</v>
      </c>
      <c r="GJ52" s="179">
        <f>'Copia Provisional'!BN51</f>
        <v>0</v>
      </c>
      <c r="GK52" s="170" t="str">
        <f t="shared" si="136"/>
        <v>P</v>
      </c>
      <c r="GL52" s="179">
        <f t="shared" si="207"/>
        <v>0</v>
      </c>
      <c r="GM52" s="262">
        <f>'Copia Provisional'!BO51</f>
        <v>0</v>
      </c>
      <c r="GN52" s="170" t="str">
        <f t="shared" si="137"/>
        <v>P</v>
      </c>
      <c r="GO52" s="179">
        <f t="shared" si="208"/>
        <v>0</v>
      </c>
      <c r="GP52" s="182">
        <f>'Copia Provisional'!BP51</f>
        <v>0</v>
      </c>
      <c r="GQ52" s="170" t="str">
        <f t="shared" si="138"/>
        <v>P</v>
      </c>
      <c r="GR52" s="179">
        <f t="shared" si="209"/>
        <v>0</v>
      </c>
      <c r="GS52" s="182">
        <f>'Copia Provisional'!BQ51</f>
        <v>0</v>
      </c>
      <c r="GT52" s="170" t="str">
        <f t="shared" si="139"/>
        <v>P</v>
      </c>
      <c r="GU52" s="179">
        <f t="shared" si="210"/>
        <v>0</v>
      </c>
      <c r="GV52" s="258">
        <f>'Copia Provisional'!BR51</f>
        <v>0</v>
      </c>
      <c r="GW52" s="170" t="str">
        <f t="shared" si="140"/>
        <v>P</v>
      </c>
      <c r="GX52" s="179">
        <f t="shared" si="211"/>
        <v>0</v>
      </c>
      <c r="GY52" s="179">
        <f>'Copia Provisional'!BS51</f>
        <v>0</v>
      </c>
      <c r="GZ52" s="170" t="str">
        <f t="shared" si="141"/>
        <v>P</v>
      </c>
      <c r="HA52" s="179">
        <f t="shared" si="212"/>
        <v>0</v>
      </c>
      <c r="HB52" s="262">
        <f>'Copia Provisional'!BT51</f>
        <v>0</v>
      </c>
      <c r="HC52" s="170" t="str">
        <f t="shared" si="142"/>
        <v>P</v>
      </c>
      <c r="HD52" s="179">
        <f t="shared" si="213"/>
        <v>0</v>
      </c>
      <c r="HE52" s="179">
        <f>'Copia Provisional'!BU51</f>
        <v>0</v>
      </c>
      <c r="HF52" s="170" t="str">
        <f t="shared" si="143"/>
        <v>P</v>
      </c>
      <c r="HG52" s="179">
        <f t="shared" si="214"/>
        <v>0</v>
      </c>
      <c r="HH52" s="262">
        <f>'Copia Provisional'!BV51</f>
        <v>0</v>
      </c>
      <c r="HI52" s="170" t="str">
        <f t="shared" si="144"/>
        <v>P</v>
      </c>
      <c r="HJ52" s="179">
        <f t="shared" si="215"/>
        <v>0</v>
      </c>
      <c r="HK52" s="178">
        <f t="shared" si="216"/>
        <v>0</v>
      </c>
    </row>
  </sheetData>
  <mergeCells count="73">
    <mergeCell ref="HE1:HF1"/>
    <mergeCell ref="HH1:HI1"/>
    <mergeCell ref="GP1:GQ1"/>
    <mergeCell ref="GS1:GT1"/>
    <mergeCell ref="GV1:GW1"/>
    <mergeCell ref="GY1:GZ1"/>
    <mergeCell ref="HB1:HC1"/>
    <mergeCell ref="GA1:GB1"/>
    <mergeCell ref="GD1:GE1"/>
    <mergeCell ref="GG1:GH1"/>
    <mergeCell ref="GJ1:GK1"/>
    <mergeCell ref="GM1:GN1"/>
    <mergeCell ref="FL1:FM1"/>
    <mergeCell ref="FO1:FP1"/>
    <mergeCell ref="FR1:FS1"/>
    <mergeCell ref="FU1:FV1"/>
    <mergeCell ref="FX1:FY1"/>
    <mergeCell ref="DS1:DT1"/>
    <mergeCell ref="DV1:DW1"/>
    <mergeCell ref="HK1:HK2"/>
    <mergeCell ref="DY1:DZ1"/>
    <mergeCell ref="EB1:EC1"/>
    <mergeCell ref="EE1:EF1"/>
    <mergeCell ref="EH1:EI1"/>
    <mergeCell ref="EK1:EL1"/>
    <mergeCell ref="EN1:EO1"/>
    <mergeCell ref="EQ1:ER1"/>
    <mergeCell ref="FF1:FG1"/>
    <mergeCell ref="ET1:EU1"/>
    <mergeCell ref="EW1:EX1"/>
    <mergeCell ref="EZ1:FA1"/>
    <mergeCell ref="FC1:FD1"/>
    <mergeCell ref="FI1:FJ1"/>
    <mergeCell ref="DD1:DE1"/>
    <mergeCell ref="DG1:DH1"/>
    <mergeCell ref="DJ1:DK1"/>
    <mergeCell ref="DM1:DN1"/>
    <mergeCell ref="DP1:DQ1"/>
    <mergeCell ref="CO1:CP1"/>
    <mergeCell ref="CR1:CS1"/>
    <mergeCell ref="CU1:CV1"/>
    <mergeCell ref="CX1:CY1"/>
    <mergeCell ref="DA1:DB1"/>
    <mergeCell ref="BZ1:CA1"/>
    <mergeCell ref="CC1:CD1"/>
    <mergeCell ref="CF1:CG1"/>
    <mergeCell ref="CI1:CJ1"/>
    <mergeCell ref="CL1:CM1"/>
    <mergeCell ref="BK1:BL1"/>
    <mergeCell ref="BN1:BO1"/>
    <mergeCell ref="BQ1:BR1"/>
    <mergeCell ref="BT1:BU1"/>
    <mergeCell ref="BW1:BX1"/>
    <mergeCell ref="AV1:AW1"/>
    <mergeCell ref="AY1:AZ1"/>
    <mergeCell ref="BB1:BC1"/>
    <mergeCell ref="BE1:BF1"/>
    <mergeCell ref="BH1:BI1"/>
    <mergeCell ref="AG1:AH1"/>
    <mergeCell ref="AJ1:AK1"/>
    <mergeCell ref="AM1:AN1"/>
    <mergeCell ref="AP1:AQ1"/>
    <mergeCell ref="AS1:AT1"/>
    <mergeCell ref="R1:S1"/>
    <mergeCell ref="U1:V1"/>
    <mergeCell ref="X1:Y1"/>
    <mergeCell ref="AA1:AB1"/>
    <mergeCell ref="AD1:AE1"/>
    <mergeCell ref="C1:D1"/>
    <mergeCell ref="F1:G1"/>
    <mergeCell ref="I1:J1"/>
    <mergeCell ref="L1:M1"/>
    <mergeCell ref="O1:P1"/>
  </mergeCells>
  <phoneticPr fontId="80" type="noConversion"/>
  <printOptions horizontalCentered="1" verticalCentered="1" gridLines="1"/>
  <pageMargins left="0.75" right="0.75" top="1" bottom="1" header="0" footer="0"/>
  <pageSetup scale="55" orientation="landscape" horizontalDpi="300" verticalDpi="300"/>
  <colBreaks count="2" manualBreakCount="2">
    <brk id="86" max="1048575" man="1"/>
    <brk id="110" max="1048575" man="1"/>
  </colBreaks>
  <ignoredErrors>
    <ignoredError sqref="C3:HI52" unlockedFormula="1"/>
  </ignoredErrors>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autoPageBreaks="0" fitToPage="1"/>
  </sheetPr>
  <dimension ref="A2:AE127"/>
  <sheetViews>
    <sheetView showGridLines="0" showRowColHeaders="0" showOutlineSymbols="0" topLeftCell="A51" zoomScaleNormal="100" workbookViewId="0">
      <selection activeCell="D126" sqref="D126:H127"/>
    </sheetView>
  </sheetViews>
  <sheetFormatPr baseColWidth="10" defaultColWidth="11.5" defaultRowHeight="13"/>
  <cols>
    <col min="1" max="1" width="1.5" style="130" customWidth="1"/>
    <col min="2" max="2" width="9.5" style="130" customWidth="1"/>
    <col min="3" max="3" width="3.1640625" style="130" customWidth="1"/>
    <col min="4" max="4" width="1" style="130" customWidth="1"/>
    <col min="5" max="5" width="3.1640625" style="130" customWidth="1"/>
    <col min="6" max="6" width="10.33203125" style="130" customWidth="1"/>
    <col min="7" max="7" width="2.83203125" style="130" customWidth="1"/>
    <col min="8" max="8" width="2.33203125" style="130" customWidth="1"/>
    <col min="9" max="9" width="10" style="130" customWidth="1"/>
    <col min="10" max="10" width="3.1640625" style="130" customWidth="1"/>
    <col min="11" max="11" width="1" style="130" customWidth="1"/>
    <col min="12" max="12" width="3.1640625" style="130" customWidth="1"/>
    <col min="13" max="13" width="10.1640625" style="130" customWidth="1"/>
    <col min="14" max="15" width="1.5" style="130" customWidth="1"/>
    <col min="16" max="16" width="1.6640625" style="130" customWidth="1"/>
    <col min="17" max="17" width="9.83203125" style="130" customWidth="1"/>
    <col min="18" max="18" width="3.1640625" style="130" customWidth="1"/>
    <col min="19" max="19" width="1" style="130" customWidth="1"/>
    <col min="20" max="20" width="3.1640625" style="130" customWidth="1"/>
    <col min="21" max="21" width="9.5" style="130" customWidth="1"/>
    <col min="22" max="23" width="2.33203125" style="130" customWidth="1"/>
    <col min="24" max="24" width="10.1640625" style="130" customWidth="1"/>
    <col min="25" max="25" width="3.1640625" style="130" customWidth="1"/>
    <col min="26" max="26" width="1" style="130" customWidth="1"/>
    <col min="27" max="27" width="3.1640625" style="130" customWidth="1"/>
    <col min="28" max="28" width="9.83203125" style="130" customWidth="1"/>
    <col min="29" max="29" width="1" style="130" customWidth="1"/>
    <col min="30" max="31" width="6.6640625" style="130" customWidth="1"/>
    <col min="32" max="32" width="11.5" style="130"/>
    <col min="33" max="33" width="3.33203125" style="130" customWidth="1"/>
    <col min="34" max="34" width="4" style="130" customWidth="1"/>
    <col min="35" max="35" width="3.83203125" style="130" customWidth="1"/>
    <col min="36" max="16384" width="11.5" style="130"/>
  </cols>
  <sheetData>
    <row r="2" spans="2:28" ht="30" customHeight="1">
      <c r="B2" s="310" t="s">
        <v>411</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2"/>
    </row>
    <row r="4" spans="2:28" ht="5" customHeight="1" thickBot="1"/>
    <row r="5" spans="2:28" ht="14" thickBot="1">
      <c r="B5" s="307" t="s">
        <v>108</v>
      </c>
      <c r="C5" s="308"/>
      <c r="D5" s="308"/>
      <c r="E5" s="308"/>
      <c r="F5" s="309"/>
      <c r="I5" s="307" t="s">
        <v>109</v>
      </c>
      <c r="J5" s="308"/>
      <c r="K5" s="308"/>
      <c r="L5" s="308"/>
      <c r="M5" s="309"/>
      <c r="Q5" s="307" t="s">
        <v>110</v>
      </c>
      <c r="R5" s="308"/>
      <c r="S5" s="308"/>
      <c r="T5" s="308"/>
      <c r="U5" s="309"/>
      <c r="X5" s="307" t="s">
        <v>111</v>
      </c>
      <c r="Y5" s="308"/>
      <c r="Z5" s="308"/>
      <c r="AA5" s="308"/>
      <c r="AB5" s="309"/>
    </row>
    <row r="6" spans="2:28" ht="5" customHeight="1"/>
    <row r="7" spans="2:28">
      <c r="B7" s="131" t="str">
        <f>'- A -'!Q7</f>
        <v>México</v>
      </c>
      <c r="C7" s="158" t="str">
        <f>IF('- A -'!C6="","",IF('- A -'!E6="","",IF('- A -'!C6&gt;'- A -'!E6,"G",IF('- A -'!C6&lt;'- A -'!E6,"P",IF('- A -'!C6='- A -'!E6,"E")))))</f>
        <v/>
      </c>
      <c r="D7" s="133"/>
      <c r="E7" s="158" t="str">
        <f>IF('- A -'!C6="","",IF('- A -'!E6="","",IF('- A -'!C6&gt;'- A -'!E6,"P",IF('- A -'!C6&lt;'- A -'!E6,"G",IF('- A -'!C6='- A -'!E6,"E")))))</f>
        <v/>
      </c>
      <c r="F7" s="142" t="str">
        <f>'- A -'!Q9</f>
        <v>South Africa</v>
      </c>
      <c r="G7" s="131"/>
      <c r="H7" s="131"/>
      <c r="I7" s="131" t="str">
        <f>'- B -'!Q7</f>
        <v>Canada</v>
      </c>
      <c r="J7" s="158" t="str">
        <f>IF('- B -'!C6="","",IF('- B -'!E6="","",IF('- B -'!C6&gt;'- B -'!E6,"G",IF('- B -'!C6&lt;'- B -'!E6,"P",IF('- B -'!C6='- B -'!E6,"E")))))</f>
        <v/>
      </c>
      <c r="K7" s="133"/>
      <c r="L7" s="158" t="str">
        <f>IF('- B -'!C6="","",IF('- B -'!E6="","",IF('- B -'!C6&gt;'- B -'!E6,"P",IF('- B -'!C6&lt;'- B -'!E6,"G",IF('- B -'!C6='- B -'!E6,"E")))))</f>
        <v/>
      </c>
      <c r="M7" s="142" t="str">
        <f>'- B -'!Q9</f>
        <v>Bosnia -Herzegovina</v>
      </c>
      <c r="N7" s="131"/>
      <c r="O7" s="131"/>
      <c r="P7" s="131"/>
      <c r="Q7" s="131" t="str">
        <f>'- C -'!Q7</f>
        <v>Brazil</v>
      </c>
      <c r="R7" s="158" t="str">
        <f>IF('- C -'!C6="","",IF('- C -'!E6="","",IF('- C -'!C6&gt;'- C -'!E6,"G",IF('- C -'!C6&lt;'- C -'!E6,"P",IF('- C -'!C6='- C -'!E6,"E")))))</f>
        <v/>
      </c>
      <c r="S7" s="133"/>
      <c r="T7" s="158" t="str">
        <f>IF('- C -'!C6="","",IF('- C -'!E6="","",IF('- C -'!C6&gt;'- C -'!E6,"P",IF('- C -'!C6&lt;'- C -'!E6,"G",IF('- C -'!C6='- C -'!E6,"E")))))</f>
        <v/>
      </c>
      <c r="U7" s="142" t="str">
        <f>'- C -'!Q9</f>
        <v>Marruecos</v>
      </c>
      <c r="X7" s="131" t="str">
        <f>'- D -'!Q7</f>
        <v>Estados Unidos</v>
      </c>
      <c r="Y7" s="158" t="str">
        <f>IF('- D -'!C6="","",IF('- D -'!E6="","",IF('- D -'!C6&gt;'- D -'!E6,"G",IF('- D -'!C6&lt;'- D -'!E6,"P",IF('- D -'!C6='- D -'!E6,"E")))))</f>
        <v/>
      </c>
      <c r="Z7" s="133"/>
      <c r="AA7" s="158" t="str">
        <f>IF('- D -'!C6="","",IF('- D -'!E6="","",IF('- D -'!C6&gt;'- D -'!E6,"P",IF('- D -'!C6&lt;'- D -'!E6,"G",IF('- D -'!C6='- D -'!E6,"E")))))</f>
        <v/>
      </c>
      <c r="AB7" s="142" t="str">
        <f>'- D -'!Q9</f>
        <v>Paraguay</v>
      </c>
    </row>
    <row r="8" spans="2:28" ht="5" customHeight="1">
      <c r="B8" s="131"/>
      <c r="C8" s="133"/>
      <c r="D8" s="133"/>
      <c r="E8" s="133"/>
      <c r="F8" s="142"/>
      <c r="G8" s="131"/>
      <c r="H8" s="131"/>
      <c r="I8" s="131"/>
      <c r="J8" s="133"/>
      <c r="K8" s="133"/>
      <c r="L8" s="133"/>
      <c r="M8" s="142"/>
      <c r="N8" s="131"/>
      <c r="O8" s="131"/>
      <c r="P8" s="131"/>
      <c r="Q8" s="131"/>
      <c r="R8" s="133"/>
      <c r="S8" s="133"/>
      <c r="T8" s="133"/>
      <c r="U8" s="142"/>
      <c r="X8" s="131"/>
      <c r="Y8" s="133"/>
      <c r="Z8" s="133"/>
      <c r="AA8" s="133"/>
      <c r="AB8" s="142"/>
    </row>
    <row r="9" spans="2:28">
      <c r="B9" s="131" t="str">
        <f>'- A -'!Q11</f>
        <v>Corea del Sur</v>
      </c>
      <c r="C9" s="158" t="str">
        <f>IF('- A -'!C7="","",IF('- A -'!E7="","",IF('- A -'!C7&gt;'- A -'!E7,"G",IF('- A -'!C7&lt;'- A -'!E7,"P",IF('- A -'!C7='- A -'!E7,"E")))))</f>
        <v/>
      </c>
      <c r="D9" s="133"/>
      <c r="E9" s="158" t="str">
        <f>IF('- A -'!C7="","",IF('- A -'!E7="","",IF('- A -'!C7&gt;'- A -'!E7,"P",IF('- A -'!C7&lt;'- A -'!E7,"G",IF('- A -'!C7='- A -'!E7,"E")))))</f>
        <v/>
      </c>
      <c r="F9" s="142" t="str">
        <f>'- A -'!Q13</f>
        <v>Republica Checa</v>
      </c>
      <c r="G9" s="131"/>
      <c r="H9" s="131"/>
      <c r="I9" s="131" t="str">
        <f>'- B -'!Q11</f>
        <v>Qatar</v>
      </c>
      <c r="J9" s="158" t="str">
        <f>IF('- B -'!C7="","",IF('- B -'!E7="","",IF('- B -'!C7&gt;'- B -'!E7,"G",IF('- B -'!C7&lt;'- B -'!E7,"P",IF('- B -'!C7='- B -'!E7,"E")))))</f>
        <v/>
      </c>
      <c r="K9" s="133"/>
      <c r="L9" s="158" t="str">
        <f>IF('- B -'!C7="","",IF('- B -'!E7="","",IF('- B -'!C7&gt;'- B -'!E7,"P",IF('- B -'!C7&lt;'- B -'!E7,"G",IF('- B -'!C7='- B -'!E7,"E")))))</f>
        <v/>
      </c>
      <c r="M9" s="142" t="str">
        <f>'- B -'!Q13</f>
        <v>Suiza</v>
      </c>
      <c r="N9" s="131"/>
      <c r="O9" s="131"/>
      <c r="P9" s="131"/>
      <c r="Q9" s="131" t="str">
        <f>'- C -'!Q11</f>
        <v>Haiti</v>
      </c>
      <c r="R9" s="158" t="str">
        <f>IF('- C -'!C7="","",IF('- C -'!E7="","",IF('- C -'!C7&gt;'- C -'!E7,"G",IF('- C -'!C7&lt;'- C -'!E7,"P",IF('- C -'!C7='- C -'!E7,"E")))))</f>
        <v/>
      </c>
      <c r="S9" s="133"/>
      <c r="T9" s="158" t="str">
        <f>IF('- C -'!C7="","",IF('- C -'!E7="","",IF('- C -'!C7&gt;'- C -'!E7,"P",IF('- C -'!C7&lt;'- C -'!E7,"G",IF('- C -'!C7='- C -'!E7,"E")))))</f>
        <v/>
      </c>
      <c r="U9" s="142" t="str">
        <f>'- C -'!Q13</f>
        <v>Escocia</v>
      </c>
      <c r="X9" s="131" t="str">
        <f>'- D -'!Q11</f>
        <v>Australia</v>
      </c>
      <c r="Y9" s="158" t="str">
        <f>IF('- D -'!C7="","",IF('- D -'!E7="","",IF('- D -'!C7&gt;'- D -'!E7,"G",IF('- D -'!C7&lt;'- D -'!E7,"P",IF('- D -'!C7='- D -'!E7,"E")))))</f>
        <v/>
      </c>
      <c r="Z9" s="133"/>
      <c r="AA9" s="158" t="str">
        <f>IF('- D -'!C7="","",IF('- D -'!E7="","",IF('- D -'!C7&gt;'- D -'!E7,"P",IF('- D -'!C7&lt;'- D -'!E7,"G",IF('- D -'!C7='- D -'!E7,"E")))))</f>
        <v/>
      </c>
      <c r="AB9" s="142" t="str">
        <f>'- D -'!Q13</f>
        <v>Turquía</v>
      </c>
    </row>
    <row r="10" spans="2:28" ht="5" customHeight="1">
      <c r="B10" s="131"/>
      <c r="C10" s="133"/>
      <c r="D10" s="133"/>
      <c r="E10" s="133"/>
      <c r="F10" s="142"/>
      <c r="G10" s="131"/>
      <c r="H10" s="131"/>
      <c r="I10" s="131"/>
      <c r="J10" s="133"/>
      <c r="K10" s="133"/>
      <c r="L10" s="133"/>
      <c r="M10" s="142"/>
      <c r="N10" s="131"/>
      <c r="O10" s="131"/>
      <c r="P10" s="131"/>
      <c r="Q10" s="131"/>
      <c r="R10" s="133"/>
      <c r="S10" s="133"/>
      <c r="T10" s="133"/>
      <c r="U10" s="142"/>
      <c r="X10" s="131"/>
      <c r="Y10" s="133"/>
      <c r="Z10" s="133"/>
      <c r="AA10" s="133"/>
      <c r="AB10" s="142"/>
    </row>
    <row r="11" spans="2:28">
      <c r="B11" s="131" t="str">
        <f>B7</f>
        <v>México</v>
      </c>
      <c r="C11" s="158" t="str">
        <f>IF('- A -'!C8="","",IF('- A -'!E8="","",IF('- A -'!C8&gt;'- A -'!E8,"G",IF('- A -'!C8&lt;'- A -'!E8,"P",IF('- A -'!C8='- A -'!E8,"E")))))</f>
        <v/>
      </c>
      <c r="D11" s="133"/>
      <c r="E11" s="158" t="str">
        <f>IF('- A -'!C8="","",IF('- A -'!E8="","",IF('- A -'!C8&gt;'- A -'!E8,"P",IF('- A -'!C8&lt;'- A -'!E8,"G",IF('- A -'!C8='- A -'!E8,"E")))))</f>
        <v/>
      </c>
      <c r="F11" s="142" t="str">
        <f>B9</f>
        <v>Corea del Sur</v>
      </c>
      <c r="G11" s="131"/>
      <c r="H11" s="131"/>
      <c r="I11" s="131" t="str">
        <f>I7</f>
        <v>Canada</v>
      </c>
      <c r="J11" s="158" t="str">
        <f>IF('- B -'!C8="","",IF('- B -'!E8="","",IF('- B -'!C8&gt;'- B -'!E8,"G",IF('- B -'!C8&lt;'- B -'!E8,"P",IF('- B -'!C8='- B -'!E8,"E")))))</f>
        <v/>
      </c>
      <c r="K11" s="133"/>
      <c r="L11" s="158" t="str">
        <f>IF('- B -'!C8="","",IF('- B -'!E8="","",IF('- B -'!C8&gt;'- B -'!E8,"P",IF('- B -'!C8&lt;'- B -'!E8,"G",IF('- B -'!C8='- B -'!E8,"E")))))</f>
        <v/>
      </c>
      <c r="M11" s="142" t="str">
        <f>I9</f>
        <v>Qatar</v>
      </c>
      <c r="N11" s="131"/>
      <c r="O11" s="131"/>
      <c r="P11" s="131"/>
      <c r="Q11" s="131" t="str">
        <f>Q7</f>
        <v>Brazil</v>
      </c>
      <c r="R11" s="158" t="str">
        <f>IF('- C -'!C8="","",IF('- C -'!E8="","",IF('- C -'!C8&gt;'- C -'!E8,"G",IF('- C -'!C8&lt;'- C -'!E8,"P",IF('- C -'!C8='- C -'!E8,"E")))))</f>
        <v/>
      </c>
      <c r="S11" s="133"/>
      <c r="T11" s="158" t="str">
        <f>IF('- C -'!C8="","",IF('- C -'!E8="","",IF('- C -'!C8&gt;'- C -'!E8,"P",IF('- C -'!C8&lt;'- C -'!E8,"G",IF('- C -'!C8='- C -'!E8,"E")))))</f>
        <v/>
      </c>
      <c r="U11" s="142" t="str">
        <f>Q9</f>
        <v>Haiti</v>
      </c>
      <c r="X11" s="131" t="str">
        <f>X7</f>
        <v>Estados Unidos</v>
      </c>
      <c r="Y11" s="158" t="str">
        <f>IF('- D -'!C8="","",IF('- D -'!E8="","",IF('- D -'!C8&gt;'- D -'!E8,"G",IF('- D -'!C8&lt;'- D -'!E8,"P",IF('- D -'!C8='- D -'!E8,"E")))))</f>
        <v/>
      </c>
      <c r="Z11" s="133"/>
      <c r="AA11" s="158" t="str">
        <f>IF('- D -'!C8="","",IF('- D -'!E8="","",IF('- D -'!C8&gt;'- D -'!E8,"P",IF('- D -'!C8&lt;'- D -'!E8,"G",IF('- D -'!C8='- D -'!E8,"E")))))</f>
        <v/>
      </c>
      <c r="AB11" s="142" t="str">
        <f>X9</f>
        <v>Australia</v>
      </c>
    </row>
    <row r="12" spans="2:28" ht="5" customHeight="1">
      <c r="B12" s="131"/>
      <c r="C12" s="133"/>
      <c r="D12" s="133"/>
      <c r="E12" s="133"/>
      <c r="F12" s="142"/>
      <c r="G12" s="131"/>
      <c r="H12" s="131"/>
      <c r="I12" s="131"/>
      <c r="J12" s="133"/>
      <c r="K12" s="133"/>
      <c r="L12" s="133"/>
      <c r="M12" s="142"/>
      <c r="N12" s="131"/>
      <c r="O12" s="131"/>
      <c r="P12" s="131"/>
      <c r="Q12" s="131"/>
      <c r="R12" s="133"/>
      <c r="S12" s="133"/>
      <c r="T12" s="133"/>
      <c r="U12" s="142"/>
      <c r="X12" s="131"/>
      <c r="Y12" s="133"/>
      <c r="Z12" s="133"/>
      <c r="AA12" s="133"/>
      <c r="AB12" s="142"/>
    </row>
    <row r="13" spans="2:28">
      <c r="B13" s="131" t="str">
        <f>F9</f>
        <v>Republica Checa</v>
      </c>
      <c r="C13" s="158" t="str">
        <f>IF('- A -'!C9="","",IF('- A -'!E9="","",IF('- A -'!C9&gt;'- A -'!E9,"G",IF('- A -'!C9&lt;'- A -'!E9,"P",IF('- A -'!C9='- A -'!E9,"E")))))</f>
        <v/>
      </c>
      <c r="D13" s="133"/>
      <c r="E13" s="158" t="str">
        <f>IF('- A -'!C9="","",IF('- A -'!E9="","",IF('- A -'!C9&gt;'- A -'!E9,"P",IF('- A -'!C9&lt;'- A -'!E9,"G",IF('- A -'!C9='- A -'!E9,"E")))))</f>
        <v/>
      </c>
      <c r="F13" s="142" t="str">
        <f>F7</f>
        <v>South Africa</v>
      </c>
      <c r="G13" s="131"/>
      <c r="H13" s="131"/>
      <c r="I13" s="131" t="str">
        <f>M9</f>
        <v>Suiza</v>
      </c>
      <c r="J13" s="158" t="str">
        <f>IF('- B -'!C9="","",IF('- B -'!E9="","",IF('- B -'!C9&gt;'- B -'!E9,"G",IF('- B -'!C9&lt;'- B -'!E9,"P",IF('- B -'!C9='- B -'!E9,"E")))))</f>
        <v/>
      </c>
      <c r="K13" s="133"/>
      <c r="L13" s="158" t="str">
        <f>IF('- B -'!C9="","",IF('- B -'!E9="","",IF('- B -'!C9&gt;'- B -'!E9,"P",IF('- B -'!C9&lt;'- B -'!E9,"G",IF('- B -'!C9='- B -'!E9,"E")))))</f>
        <v/>
      </c>
      <c r="M13" s="142" t="str">
        <f>M7</f>
        <v>Bosnia -Herzegovina</v>
      </c>
      <c r="N13" s="131"/>
      <c r="O13" s="131"/>
      <c r="P13" s="131"/>
      <c r="Q13" s="131" t="str">
        <f>U9</f>
        <v>Escocia</v>
      </c>
      <c r="R13" s="158" t="str">
        <f>IF('- C -'!C9="","",IF('- C -'!E9="","",IF('- C -'!C9&gt;'- C -'!E9,"G",IF('- C -'!C9&lt;'- C -'!E9,"P",IF('- C -'!C9='- C -'!E9,"E")))))</f>
        <v/>
      </c>
      <c r="S13" s="133"/>
      <c r="T13" s="158" t="str">
        <f>IF('- C -'!C9="","",IF('- C -'!E9="","",IF('- C -'!C9&gt;'- C -'!E9,"P",IF('- C -'!C9&lt;'- C -'!E9,"G",IF('- C -'!C9='- C -'!E9,"E")))))</f>
        <v/>
      </c>
      <c r="U13" s="142" t="str">
        <f>U7</f>
        <v>Marruecos</v>
      </c>
      <c r="X13" s="131" t="str">
        <f>AB9</f>
        <v>Turquía</v>
      </c>
      <c r="Y13" s="158" t="str">
        <f>IF('- D -'!C9="","",IF('- D -'!E9="","",IF('- D -'!C9&gt;'- D -'!E9,"G",IF('- D -'!C9&lt;'- D -'!E9,"P",IF('- D -'!C9='- D -'!E9,"E")))))</f>
        <v/>
      </c>
      <c r="Z13" s="133"/>
      <c r="AA13" s="158" t="str">
        <f>IF('- D -'!C9="","",IF('- D -'!E9="","",IF('- D -'!C9&gt;'- D -'!E9,"P",IF('- D -'!C9&lt;'- D -'!E9,"G",IF('- D -'!C9='- D -'!E9,"E")))))</f>
        <v/>
      </c>
      <c r="AB13" s="142" t="str">
        <f>AB7</f>
        <v>Paraguay</v>
      </c>
    </row>
    <row r="14" spans="2:28" ht="5" customHeight="1">
      <c r="B14" s="131"/>
      <c r="C14" s="133"/>
      <c r="D14" s="133"/>
      <c r="E14" s="133"/>
      <c r="F14" s="142"/>
      <c r="G14" s="131"/>
      <c r="H14" s="131"/>
      <c r="I14" s="131"/>
      <c r="J14" s="133"/>
      <c r="K14" s="133"/>
      <c r="L14" s="133"/>
      <c r="M14" s="142"/>
      <c r="N14" s="131"/>
      <c r="O14" s="131"/>
      <c r="P14" s="131"/>
      <c r="Q14" s="131"/>
      <c r="R14" s="133"/>
      <c r="S14" s="133"/>
      <c r="T14" s="133"/>
      <c r="U14" s="142"/>
      <c r="X14" s="131"/>
      <c r="Y14" s="133"/>
      <c r="Z14" s="133"/>
      <c r="AA14" s="133"/>
      <c r="AB14" s="142"/>
    </row>
    <row r="15" spans="2:28">
      <c r="B15" s="131" t="str">
        <f>F9</f>
        <v>Republica Checa</v>
      </c>
      <c r="C15" s="158" t="str">
        <f>IF('- A -'!C10="","",IF('- A -'!E10="","",IF('- A -'!C10&gt;'- A -'!E10,"G",IF('- A -'!C10&lt;'- A -'!E10,"P",IF('- A -'!C10='- A -'!E10,"E")))))</f>
        <v/>
      </c>
      <c r="D15" s="133"/>
      <c r="E15" s="158" t="str">
        <f>IF('- A -'!C10="","",IF('- A -'!E10="","",IF('- A -'!C10&gt;'- A -'!E10,"P",IF('- A -'!C10&lt;'- A -'!E10,"G",IF('- A -'!C10='- A -'!E10,"E")))))</f>
        <v/>
      </c>
      <c r="F15" s="142" t="str">
        <f>B7</f>
        <v>México</v>
      </c>
      <c r="G15" s="131"/>
      <c r="H15" s="131"/>
      <c r="I15" s="131" t="str">
        <f>M9</f>
        <v>Suiza</v>
      </c>
      <c r="J15" s="158" t="str">
        <f>IF('- B -'!C10="","",IF('- B -'!E10="","",IF('- B -'!C10&gt;'- B -'!E10,"G",IF('- B -'!C10&lt;'- B -'!E10,"P",IF('- B -'!C10='- B -'!E10,"E")))))</f>
        <v/>
      </c>
      <c r="K15" s="133"/>
      <c r="L15" s="158" t="str">
        <f>IF('- B -'!C10="","",IF('- B -'!E10="","",IF('- B -'!C10&gt;'- B -'!E10,"P",IF('- B -'!C10&lt;'- B -'!E10,"G",IF('- B -'!C10='- B -'!E10,"E")))))</f>
        <v/>
      </c>
      <c r="M15" s="142" t="str">
        <f>I7</f>
        <v>Canada</v>
      </c>
      <c r="N15" s="131"/>
      <c r="O15" s="131"/>
      <c r="P15" s="131"/>
      <c r="Q15" s="131" t="str">
        <f>U9</f>
        <v>Escocia</v>
      </c>
      <c r="R15" s="158" t="str">
        <f>IF('- C -'!C10="","",IF('- C -'!E10="","",IF('- C -'!C10&gt;'- C -'!E10,"G",IF('- C -'!C10&lt;'- C -'!E10,"P",IF('- C -'!C10='- C -'!E10,"E")))))</f>
        <v/>
      </c>
      <c r="S15" s="133"/>
      <c r="T15" s="158" t="str">
        <f>IF('- C -'!C10="","",IF('- C -'!E10="","",IF('- C -'!C10&gt;'- C -'!E10,"P",IF('- C -'!C10&lt;'- C -'!E10,"G",IF('- C -'!C10='- C -'!E10,"E")))))</f>
        <v/>
      </c>
      <c r="U15" s="142" t="str">
        <f>Q7</f>
        <v>Brazil</v>
      </c>
      <c r="X15" s="131" t="str">
        <f>AB9</f>
        <v>Turquía</v>
      </c>
      <c r="Y15" s="158" t="str">
        <f>IF('- D -'!C10="","",IF('- D -'!E10="","",IF('- D -'!C10&gt;'- D -'!E10,"G",IF('- D -'!C10&lt;'- D -'!E10,"P",IF('- D -'!C10='- D -'!E10,"E")))))</f>
        <v/>
      </c>
      <c r="Z15" s="133"/>
      <c r="AA15" s="158" t="str">
        <f>IF('- D -'!C10="","",IF('- D -'!E10="","",IF('- D -'!C10&gt;'- D -'!E10,"P",IF('- D -'!C10&lt;'- D -'!E10,"G",IF('- D -'!C10='- D -'!E10,"E")))))</f>
        <v/>
      </c>
      <c r="AB15" s="142" t="str">
        <f>X7</f>
        <v>Estados Unidos</v>
      </c>
    </row>
    <row r="16" spans="2:28" ht="5" customHeight="1">
      <c r="B16" s="131"/>
      <c r="C16" s="133"/>
      <c r="D16" s="133"/>
      <c r="E16" s="133"/>
      <c r="F16" s="142"/>
      <c r="G16" s="131"/>
      <c r="H16" s="131"/>
      <c r="I16" s="131"/>
      <c r="J16" s="133"/>
      <c r="K16" s="133"/>
      <c r="L16" s="133"/>
      <c r="M16" s="142"/>
      <c r="N16" s="131"/>
      <c r="O16" s="131"/>
      <c r="P16" s="131"/>
      <c r="Q16" s="131"/>
      <c r="R16" s="133"/>
      <c r="S16" s="133"/>
      <c r="T16" s="133"/>
      <c r="U16" s="142"/>
      <c r="X16" s="131"/>
      <c r="Y16" s="133"/>
      <c r="Z16" s="133"/>
      <c r="AA16" s="133"/>
      <c r="AB16" s="142"/>
    </row>
    <row r="17" spans="2:28">
      <c r="B17" s="131" t="str">
        <f>F7</f>
        <v>South Africa</v>
      </c>
      <c r="C17" s="158" t="str">
        <f>IF('- A -'!C11="","",IF('- A -'!E11="","",IF('- A -'!C11&gt;'- A -'!E11,"G",IF('- A -'!C11&lt;'- A -'!E11,"P",IF('- A -'!C11='- A -'!E11,"E")))))</f>
        <v/>
      </c>
      <c r="D17" s="133"/>
      <c r="E17" s="158" t="str">
        <f>IF('- A -'!C11="","",IF('- A -'!E11="","",IF('- A -'!C11&gt;'- A -'!E11,"P",IF('- A -'!C11&lt;'- A -'!E11,"G",IF('- A -'!C11='- A -'!E11,"E")))))</f>
        <v/>
      </c>
      <c r="F17" s="142" t="str">
        <f>B9</f>
        <v>Corea del Sur</v>
      </c>
      <c r="G17" s="131"/>
      <c r="H17" s="131"/>
      <c r="I17" s="131" t="str">
        <f>M7</f>
        <v>Bosnia -Herzegovina</v>
      </c>
      <c r="J17" s="158" t="str">
        <f>IF('- B -'!C11="","",IF('- B -'!E11="","",IF('- B -'!C11&gt;'- B -'!E11,"G",IF('- B -'!C11&lt;'- B -'!E11,"P",IF('- B -'!C11='- B -'!E11,"E")))))</f>
        <v/>
      </c>
      <c r="K17" s="133"/>
      <c r="L17" s="158" t="str">
        <f>IF('- B -'!C11="","",IF('- B -'!E11="","",IF('- B -'!C11&gt;'- B -'!E11,"P",IF('- B -'!C11&lt;'- B -'!E11,"G",IF('- B -'!C11='- B -'!E11,"E")))))</f>
        <v/>
      </c>
      <c r="M17" s="142" t="str">
        <f>I9</f>
        <v>Qatar</v>
      </c>
      <c r="N17" s="131"/>
      <c r="O17" s="131"/>
      <c r="P17" s="131"/>
      <c r="Q17" s="131" t="str">
        <f>U7</f>
        <v>Marruecos</v>
      </c>
      <c r="R17" s="158" t="str">
        <f>IF('- C -'!C11="","",IF('- C -'!E11="","",IF('- C -'!C11&gt;'- C -'!E11,"G",IF('- C -'!C11&lt;'- C -'!E11,"P",IF('- C -'!C11='- C -'!E11,"E")))))</f>
        <v/>
      </c>
      <c r="S17" s="133"/>
      <c r="T17" s="158" t="str">
        <f>IF('- C -'!C11="","",IF('- C -'!E11="","",IF('- C -'!C11&gt;'- C -'!E11,"P",IF('- C -'!C11&lt;'- C -'!E11,"G",IF('- C -'!C11='- C -'!E11,"E")))))</f>
        <v/>
      </c>
      <c r="U17" s="142" t="str">
        <f>Q9</f>
        <v>Haiti</v>
      </c>
      <c r="X17" s="131" t="str">
        <f>AB7</f>
        <v>Paraguay</v>
      </c>
      <c r="Y17" s="158" t="str">
        <f>IF('- D -'!C11="","",IF('- D -'!E11="","",IF('- D -'!C11&gt;'- D -'!E11,"G",IF('- D -'!C11&lt;'- D -'!E11,"P",IF('- D -'!C11='- D -'!E11,"E")))))</f>
        <v/>
      </c>
      <c r="Z17" s="133"/>
      <c r="AA17" s="158" t="str">
        <f>IF('- D -'!C11="","",IF('- D -'!E11="","",IF('- D -'!C11&gt;'- D -'!E11,"P",IF('- D -'!C11&lt;'- D -'!E11,"G",IF('- D -'!C11='- D -'!E11,"E")))))</f>
        <v/>
      </c>
      <c r="AB17" s="142" t="str">
        <f>X9</f>
        <v>Australia</v>
      </c>
    </row>
    <row r="18" spans="2:28" ht="5" customHeight="1" thickBot="1"/>
    <row r="19" spans="2:28" ht="14" thickBot="1">
      <c r="B19" s="307" t="s">
        <v>115</v>
      </c>
      <c r="C19" s="308"/>
      <c r="D19" s="308"/>
      <c r="E19" s="308"/>
      <c r="F19" s="309"/>
      <c r="I19" s="307" t="s">
        <v>114</v>
      </c>
      <c r="J19" s="308"/>
      <c r="K19" s="308"/>
      <c r="L19" s="308"/>
      <c r="M19" s="309"/>
      <c r="Q19" s="307" t="s">
        <v>113</v>
      </c>
      <c r="R19" s="308"/>
      <c r="S19" s="308"/>
      <c r="T19" s="308"/>
      <c r="U19" s="309"/>
      <c r="X19" s="307" t="s">
        <v>112</v>
      </c>
      <c r="Y19" s="308"/>
      <c r="Z19" s="308"/>
      <c r="AA19" s="308"/>
      <c r="AB19" s="309"/>
    </row>
    <row r="20" spans="2:28" ht="4.5" customHeight="1"/>
    <row r="21" spans="2:28">
      <c r="B21" s="131" t="str">
        <f>'- E -'!Q7</f>
        <v>Alemania</v>
      </c>
      <c r="C21" s="158" t="str">
        <f>IF('- E -'!C6="","",IF('- E -'!E6="","",IF('- E -'!C6&gt;'- E -'!E6,"G",IF('- E -'!C6&lt;'- E -'!E6,"P",IF('- E -'!C6='- E -'!E6,"E")))))</f>
        <v/>
      </c>
      <c r="D21" s="133"/>
      <c r="E21" s="158" t="str">
        <f>IF('- E -'!C6="","",IF('- E -'!E6="","",IF('- E -'!C6&gt;'- E -'!E6,"P",IF('- E -'!C6&lt;'- E -'!E6,"G",IF('- E -'!C6='- E -'!E6,"E")))))</f>
        <v/>
      </c>
      <c r="F21" s="142" t="str">
        <f>'- E -'!Q9</f>
        <v>Curazao</v>
      </c>
      <c r="G21" s="131"/>
      <c r="H21" s="131"/>
      <c r="I21" s="131" t="str">
        <f>'- F -'!Q7</f>
        <v>Paises Bajos</v>
      </c>
      <c r="J21" s="158" t="str">
        <f>IF('- F -'!C6="","",IF('- F -'!E6="","",IF('- F -'!C6&gt;'- F -'!E6,"G",IF('- F -'!C6&lt;'- F -'!E6,"P",IF('- F -'!C6='- F -'!E6,"E")))))</f>
        <v/>
      </c>
      <c r="K21" s="133"/>
      <c r="L21" s="158" t="str">
        <f>IF('- F -'!C6="","",IF('- F -'!E6="","",IF('- F -'!C6&gt;'- F -'!E6,"P",IF('- F -'!C6&lt;'- F -'!E6,"G",IF('- F -'!C6='- F -'!E6,"E")))))</f>
        <v/>
      </c>
      <c r="M21" s="142" t="str">
        <f>'- F -'!Q9</f>
        <v>Japon</v>
      </c>
      <c r="N21" s="131"/>
      <c r="O21" s="131"/>
      <c r="P21" s="131"/>
      <c r="Q21" s="131" t="str">
        <f>'- G -'!Q7</f>
        <v>Belgica</v>
      </c>
      <c r="R21" s="158" t="str">
        <f>IF('- G -'!C6="","",IF('- G -'!E6="","",IF('- G -'!C6&gt;'- G -'!E6,"G",IF('- G -'!C6&lt;'- G -'!E6,"P",IF('- G -'!C6='- G -'!E6,"E")))))</f>
        <v/>
      </c>
      <c r="S21" s="133"/>
      <c r="T21" s="158" t="str">
        <f>IF('- G -'!C6="","",IF('- G -'!E6="","",IF('- G -'!C6&gt;'- G -'!E6,"P",IF('- G -'!C6&lt;'- G -'!E6,"G",IF('- G -'!C6='- G -'!E6,"E")))))</f>
        <v/>
      </c>
      <c r="U21" s="142" t="str">
        <f>'- G -'!Q9</f>
        <v>Egipto</v>
      </c>
      <c r="X21" s="131" t="str">
        <f>'- H -'!Q7</f>
        <v>España</v>
      </c>
      <c r="Y21" s="158" t="str">
        <f>IF('- H -'!C6="","",IF('- H -'!E6="","",IF('- H -'!C6&gt;'- H -'!E6,"G",IF('- H -'!C6&lt;'- H -'!E6,"P",IF('- H -'!C6='- H -'!E6,"E")))))</f>
        <v/>
      </c>
      <c r="Z21" s="133"/>
      <c r="AA21" s="158" t="str">
        <f>IF('- H -'!C6="","",IF('- H -'!E6="","",IF('- H -'!C6&gt;'- H -'!E6,"P",IF('- H -'!C6&lt;'- H -'!E6,"G",IF('- H -'!C6='- H -'!E6,"E")))))</f>
        <v/>
      </c>
      <c r="AB21" s="142" t="str">
        <f>'- H -'!Q9</f>
        <v>Cabo Verde</v>
      </c>
    </row>
    <row r="22" spans="2:28" ht="4.5" customHeight="1">
      <c r="B22" s="131"/>
      <c r="C22" s="133"/>
      <c r="D22" s="133"/>
      <c r="E22" s="133"/>
      <c r="F22" s="142"/>
      <c r="G22" s="131"/>
      <c r="H22" s="131"/>
      <c r="I22" s="131"/>
      <c r="J22" s="133"/>
      <c r="K22" s="133"/>
      <c r="L22" s="133"/>
      <c r="M22" s="142"/>
      <c r="N22" s="131"/>
      <c r="O22" s="131"/>
      <c r="P22" s="131"/>
      <c r="Q22" s="131"/>
      <c r="R22" s="133"/>
      <c r="S22" s="133"/>
      <c r="T22" s="133"/>
      <c r="U22" s="142"/>
      <c r="X22" s="131"/>
      <c r="Y22" s="133"/>
      <c r="Z22" s="133"/>
      <c r="AA22" s="133"/>
      <c r="AB22" s="142"/>
    </row>
    <row r="23" spans="2:28">
      <c r="B23" s="131" t="str">
        <f>'- E -'!Q11</f>
        <v>Costa de Marfil</v>
      </c>
      <c r="C23" s="158" t="str">
        <f>IF('- E -'!C7="","",IF('- E -'!E7="","",IF('- E -'!C7&gt;'- E -'!E7,"G",IF('- E -'!C7&lt;'- E -'!E7,"P",IF('- E -'!C7='- E -'!E7,"E")))))</f>
        <v/>
      </c>
      <c r="D23" s="133"/>
      <c r="E23" s="158" t="str">
        <f>IF('- E -'!C7="","",IF('- E -'!E7="","",IF('- E -'!C7&gt;'- E -'!E7,"P",IF('- E -'!C7&lt;'- E -'!E7,"G",IF('- E -'!C7='- E -'!E7,"E")))))</f>
        <v/>
      </c>
      <c r="F23" s="142" t="str">
        <f>'- E -'!Q13</f>
        <v>Ecuador</v>
      </c>
      <c r="G23" s="131"/>
      <c r="H23" s="131"/>
      <c r="I23" s="131" t="str">
        <f>'- F -'!Q11</f>
        <v>Sweden</v>
      </c>
      <c r="J23" s="158" t="str">
        <f>IF('- F -'!C7="","",IF('- F -'!E7="","",IF('- F -'!C7&gt;'- F -'!E7,"G",IF('- F -'!C7&lt;'- F -'!E7,"P",IF('- F -'!C7='- F -'!E7,"E")))))</f>
        <v/>
      </c>
      <c r="K23" s="133"/>
      <c r="L23" s="158" t="str">
        <f>IF('- F -'!C7="","",IF('- F -'!E7="","",IF('- F -'!C7&gt;'- F -'!E7,"P",IF('- F -'!C7&lt;'- F -'!E7,"G",IF('- F -'!C7='- F -'!E7,"E")))))</f>
        <v/>
      </c>
      <c r="M23" s="142" t="str">
        <f>'- F -'!Q13</f>
        <v>Tunez</v>
      </c>
      <c r="N23" s="131"/>
      <c r="O23" s="131"/>
      <c r="P23" s="131"/>
      <c r="Q23" s="131" t="str">
        <f>'- G -'!Q11</f>
        <v>irán</v>
      </c>
      <c r="R23" s="158" t="str">
        <f>IF('- G -'!C7="","",IF('- G -'!E7="","",IF('- G -'!C7&gt;'- G -'!E7,"G",IF('- G -'!C7&lt;'- G -'!E7,"P",IF('- G -'!C7='- G -'!E7,"E")))))</f>
        <v/>
      </c>
      <c r="S23" s="133"/>
      <c r="T23" s="158" t="str">
        <f>IF('- G -'!C7="","",IF('- G -'!E7="","",IF('- G -'!C7&gt;'- G -'!E7,"P",IF('- G -'!C7&lt;'- G -'!E7,"G",IF('- G -'!C7='- G -'!E7,"E")))))</f>
        <v/>
      </c>
      <c r="U23" s="142" t="str">
        <f>'- G -'!Q13</f>
        <v>Nueva Zelanda</v>
      </c>
      <c r="X23" s="131" t="str">
        <f>'- H -'!Q11</f>
        <v>Arabia Saudita</v>
      </c>
      <c r="Y23" s="158" t="str">
        <f>IF('- H -'!C7="","",IF('- H -'!E7="","",IF('- H -'!C7&gt;'- H -'!E7,"G",IF('- H -'!C7&lt;'- H -'!E7,"P",IF('- H -'!C7='- H -'!E7,"E")))))</f>
        <v/>
      </c>
      <c r="Z23" s="133"/>
      <c r="AA23" s="158" t="str">
        <f>IF('- H -'!C7="","",IF('- H -'!E7="","",IF('- H -'!C7&gt;'- H -'!E7,"P",IF('- H -'!C7&lt;'- H -'!E7,"G",IF('- H -'!C7='- H -'!E7,"E")))))</f>
        <v/>
      </c>
      <c r="AB23" s="142" t="str">
        <f>'- H -'!Q13</f>
        <v>Uruguay</v>
      </c>
    </row>
    <row r="24" spans="2:28" ht="4.5" customHeight="1">
      <c r="B24" s="131"/>
      <c r="C24" s="133"/>
      <c r="D24" s="133"/>
      <c r="E24" s="133"/>
      <c r="F24" s="142"/>
      <c r="G24" s="131"/>
      <c r="H24" s="131"/>
      <c r="I24" s="131"/>
      <c r="J24" s="133"/>
      <c r="K24" s="133"/>
      <c r="L24" s="133"/>
      <c r="M24" s="142"/>
      <c r="N24" s="131"/>
      <c r="O24" s="131"/>
      <c r="P24" s="131"/>
      <c r="Q24" s="131"/>
      <c r="R24" s="133"/>
      <c r="S24" s="133"/>
      <c r="T24" s="133"/>
      <c r="U24" s="142"/>
      <c r="X24" s="131"/>
      <c r="Y24" s="133"/>
      <c r="Z24" s="133"/>
      <c r="AA24" s="133"/>
      <c r="AB24" s="142"/>
    </row>
    <row r="25" spans="2:28">
      <c r="B25" s="131" t="str">
        <f>B21</f>
        <v>Alemania</v>
      </c>
      <c r="C25" s="158" t="str">
        <f>IF('- E -'!C8="","",IF('- E -'!E8="","",IF('- E -'!C8&gt;'- E -'!E8,"G",IF('- E -'!C8&lt;'- E -'!E8,"P",IF('- E -'!C8='- E -'!E8,"E")))))</f>
        <v/>
      </c>
      <c r="D25" s="133"/>
      <c r="E25" s="158" t="str">
        <f>IF('- E -'!C8="","",IF('- E -'!E8="","",IF('- E -'!C8&gt;'- E -'!E8,"P",IF('- E -'!C8&lt;'- E -'!E8,"G",IF('- E -'!C8='- E -'!E8,"E")))))</f>
        <v/>
      </c>
      <c r="F25" s="142" t="str">
        <f>B23</f>
        <v>Costa de Marfil</v>
      </c>
      <c r="G25" s="131"/>
      <c r="H25" s="131"/>
      <c r="I25" s="131" t="str">
        <f>I21</f>
        <v>Paises Bajos</v>
      </c>
      <c r="J25" s="158" t="str">
        <f>IF('- F -'!C8="","",IF('- F -'!E8="","",IF('- F -'!C8&gt;'- F -'!E8,"G",IF('- F -'!C8&lt;'- F -'!E8,"P",IF('- F -'!C8='- F -'!E8,"E")))))</f>
        <v/>
      </c>
      <c r="K25" s="133"/>
      <c r="L25" s="158" t="str">
        <f>IF('- F -'!C8="","",IF('- F -'!E8="","",IF('- F -'!C8&gt;'- F -'!E8,"P",IF('- F -'!C8&lt;'- F -'!E8,"G",IF('- F -'!C8='- F -'!E8,"E")))))</f>
        <v/>
      </c>
      <c r="M25" s="142" t="str">
        <f>I23</f>
        <v>Sweden</v>
      </c>
      <c r="N25" s="131"/>
      <c r="O25" s="131"/>
      <c r="P25" s="131"/>
      <c r="Q25" s="131" t="str">
        <f>Q21</f>
        <v>Belgica</v>
      </c>
      <c r="R25" s="158" t="str">
        <f>IF('- G -'!C8="","",IF('- G -'!E8="","",IF('- G -'!C8&gt;'- G -'!E8,"G",IF('- G -'!C8&lt;'- G -'!E8,"P",IF('- G -'!C8='- G -'!E8,"E")))))</f>
        <v/>
      </c>
      <c r="S25" s="133"/>
      <c r="T25" s="158" t="str">
        <f>IF('- G -'!C8="","",IF('- G -'!E8="","",IF('- G -'!C8&gt;'- G -'!E8,"P",IF('- G -'!C8&lt;'- G -'!E8,"G",IF('- G -'!C8='- G -'!E8,"E")))))</f>
        <v/>
      </c>
      <c r="U25" s="142" t="str">
        <f>Q23</f>
        <v>irán</v>
      </c>
      <c r="X25" s="131" t="str">
        <f>X21</f>
        <v>España</v>
      </c>
      <c r="Y25" s="158" t="str">
        <f>IF('- H -'!C8="","",IF('- H -'!E8="","",IF('- H -'!C8&gt;'- H -'!E8,"G",IF('- H -'!C8&lt;'- H -'!E8,"P",IF('- H -'!C8='- H -'!E8,"E")))))</f>
        <v/>
      </c>
      <c r="Z25" s="133"/>
      <c r="AA25" s="158" t="str">
        <f>IF('- H -'!C8="","",IF('- H -'!E8="","",IF('- H -'!C8&gt;'- H -'!E8,"P",IF('- H -'!C8&lt;'- H -'!E8,"G",IF('- H -'!C8='- H -'!E8,"E")))))</f>
        <v/>
      </c>
      <c r="AB25" s="142" t="str">
        <f>X23</f>
        <v>Arabia Saudita</v>
      </c>
    </row>
    <row r="26" spans="2:28" ht="4.5" customHeight="1">
      <c r="B26" s="131"/>
      <c r="C26" s="133"/>
      <c r="D26" s="133"/>
      <c r="E26" s="133"/>
      <c r="F26" s="142"/>
      <c r="G26" s="131"/>
      <c r="H26" s="131"/>
      <c r="I26" s="131"/>
      <c r="J26" s="133"/>
      <c r="K26" s="133"/>
      <c r="L26" s="133"/>
      <c r="M26" s="142"/>
      <c r="N26" s="131"/>
      <c r="O26" s="131"/>
      <c r="P26" s="131"/>
      <c r="Q26" s="131"/>
      <c r="R26" s="133"/>
      <c r="S26" s="133"/>
      <c r="T26" s="133"/>
      <c r="U26" s="142"/>
      <c r="X26" s="131"/>
      <c r="Y26" s="133"/>
      <c r="Z26" s="133"/>
      <c r="AA26" s="133"/>
      <c r="AB26" s="142"/>
    </row>
    <row r="27" spans="2:28">
      <c r="B27" s="131" t="str">
        <f>F23</f>
        <v>Ecuador</v>
      </c>
      <c r="C27" s="158" t="str">
        <f>IF('- E -'!C9="","",IF('- E -'!E9="","",IF('- E -'!C9&gt;'- E -'!E9,"G",IF('- E -'!C9&lt;'- E -'!E9,"P",IF('- E -'!C9='- E -'!E9,"E")))))</f>
        <v/>
      </c>
      <c r="D27" s="133"/>
      <c r="E27" s="158" t="str">
        <f>IF('- E -'!C9="","",IF('- E -'!E9="","",IF('- E -'!C9&gt;'- E -'!E9,"P",IF('- E -'!C9&lt;'- E -'!E9,"G",IF('- E -'!C9='- E -'!E9,"E")))))</f>
        <v/>
      </c>
      <c r="F27" s="142" t="str">
        <f>F21</f>
        <v>Curazao</v>
      </c>
      <c r="G27" s="131"/>
      <c r="H27" s="131"/>
      <c r="I27" s="131" t="str">
        <f>M23</f>
        <v>Tunez</v>
      </c>
      <c r="J27" s="158" t="str">
        <f>IF('- F -'!C9="","",IF('- F -'!E9="","",IF('- F -'!C9&gt;'- F -'!E9,"G",IF('- F -'!C9&lt;'- F -'!E9,"P",IF('- F -'!C9='- F -'!E9,"E")))))</f>
        <v/>
      </c>
      <c r="K27" s="133"/>
      <c r="L27" s="158" t="str">
        <f>IF('- F -'!C9="","",IF('- F -'!E9="","",IF('- F -'!C9&gt;'- F -'!E9,"P",IF('- F -'!C9&lt;'- F -'!E9,"G",IF('- F -'!C9='- F -'!E9,"E")))))</f>
        <v/>
      </c>
      <c r="M27" s="142" t="str">
        <f>M21</f>
        <v>Japon</v>
      </c>
      <c r="N27" s="131"/>
      <c r="O27" s="131"/>
      <c r="P27" s="131"/>
      <c r="Q27" s="131" t="str">
        <f>U23</f>
        <v>Nueva Zelanda</v>
      </c>
      <c r="R27" s="158" t="str">
        <f>IF('- G -'!C9="","",IF('- G -'!E9="","",IF('- G -'!C9&gt;'- G -'!E9,"G",IF('- G -'!C9&lt;'- G -'!E9,"P",IF('- G -'!C9='- G -'!E9,"E")))))</f>
        <v/>
      </c>
      <c r="S27" s="133"/>
      <c r="T27" s="158" t="str">
        <f>IF('- G -'!C9="","",IF('- G -'!E9="","",IF('- G -'!C9&gt;'- G -'!E9,"P",IF('- G -'!C9&lt;'- G -'!E9,"G",IF('- G -'!C9='- G -'!E9,"E")))))</f>
        <v/>
      </c>
      <c r="U27" s="142" t="str">
        <f>U21</f>
        <v>Egipto</v>
      </c>
      <c r="X27" s="131" t="str">
        <f>AB23</f>
        <v>Uruguay</v>
      </c>
      <c r="Y27" s="158" t="str">
        <f>IF('- H -'!C9="","",IF('- H -'!E9="","",IF('- H -'!C9&gt;'- H -'!E9,"G",IF('- H -'!C9&lt;'- H -'!E9,"P",IF('- H -'!C9='- H -'!E9,"E")))))</f>
        <v/>
      </c>
      <c r="Z27" s="133"/>
      <c r="AA27" s="158" t="str">
        <f>IF('- H -'!C9="","",IF('- H -'!E9="","",IF('- H -'!C9&gt;'- H -'!E9,"P",IF('- H -'!C9&lt;'- H -'!E9,"G",IF('- H -'!C9='- H -'!E9,"E")))))</f>
        <v/>
      </c>
      <c r="AB27" s="142" t="str">
        <f>AB21</f>
        <v>Cabo Verde</v>
      </c>
    </row>
    <row r="28" spans="2:28" ht="4.5" customHeight="1">
      <c r="B28" s="131"/>
      <c r="C28" s="133"/>
      <c r="D28" s="133"/>
      <c r="E28" s="133"/>
      <c r="F28" s="142"/>
      <c r="G28" s="131"/>
      <c r="H28" s="131"/>
      <c r="I28" s="131"/>
      <c r="J28" s="133"/>
      <c r="K28" s="133"/>
      <c r="L28" s="133"/>
      <c r="M28" s="142"/>
      <c r="N28" s="131"/>
      <c r="O28" s="131"/>
      <c r="P28" s="131"/>
      <c r="Q28" s="131"/>
      <c r="R28" s="133"/>
      <c r="S28" s="133"/>
      <c r="T28" s="133"/>
      <c r="U28" s="142"/>
      <c r="X28" s="131"/>
      <c r="Y28" s="133"/>
      <c r="Z28" s="133"/>
      <c r="AA28" s="133"/>
      <c r="AB28" s="142"/>
    </row>
    <row r="29" spans="2:28">
      <c r="B29" s="131" t="str">
        <f>F23</f>
        <v>Ecuador</v>
      </c>
      <c r="C29" s="158" t="str">
        <f>IF('- E -'!C10="","",IF('- E -'!E10="","",IF('- E -'!C10&gt;'- E -'!E10,"G",IF('- E -'!C10&lt;'- E -'!E10,"P",IF('- E -'!C10='- E -'!E10,"E")))))</f>
        <v/>
      </c>
      <c r="D29" s="133"/>
      <c r="E29" s="158" t="str">
        <f>IF('- E -'!C10="","",IF('- E -'!E10="","",IF('- E -'!C10&gt;'- E -'!E10,"P",IF('- E -'!C10&lt;'- E -'!E10,"G",IF('- E -'!C10='- E -'!E10,"E")))))</f>
        <v/>
      </c>
      <c r="F29" s="142" t="str">
        <f>B21</f>
        <v>Alemania</v>
      </c>
      <c r="G29" s="131"/>
      <c r="H29" s="131"/>
      <c r="I29" s="131" t="str">
        <f>M23</f>
        <v>Tunez</v>
      </c>
      <c r="J29" s="158" t="str">
        <f>IF('- F -'!C10="","",IF('- F -'!E10="","",IF('- F -'!C10&gt;'- F -'!E10,"G",IF('- F -'!C10&lt;'- F -'!E10,"P",IF('- F -'!C10='- F -'!E10,"E")))))</f>
        <v/>
      </c>
      <c r="K29" s="133"/>
      <c r="L29" s="158" t="str">
        <f>IF('- F -'!C10="","",IF('- F -'!E10="","",IF('- F -'!C10&gt;'- F -'!E10,"P",IF('- F -'!C10&lt;'- F -'!E10,"G",IF('- F -'!C10='- F -'!E10,"E")))))</f>
        <v/>
      </c>
      <c r="M29" s="142" t="str">
        <f>I21</f>
        <v>Paises Bajos</v>
      </c>
      <c r="N29" s="131"/>
      <c r="O29" s="131"/>
      <c r="P29" s="131"/>
      <c r="Q29" s="131" t="str">
        <f>U23</f>
        <v>Nueva Zelanda</v>
      </c>
      <c r="R29" s="158" t="str">
        <f>IF('- G -'!C10="","",IF('- G -'!E10="","",IF('- G -'!C10&gt;'- G -'!E10,"G",IF('- G -'!C10&lt;'- G -'!E10,"P",IF('- G -'!C10='- G -'!E10,"E")))))</f>
        <v/>
      </c>
      <c r="S29" s="133"/>
      <c r="T29" s="158" t="str">
        <f>IF('- G -'!C10="","",IF('- G -'!E10="","",IF('- G -'!C10&gt;'- G -'!E10,"P",IF('- G -'!C10&lt;'- G -'!E10,"G",IF('- G -'!C10='- G -'!E10,"E")))))</f>
        <v/>
      </c>
      <c r="U29" s="142" t="str">
        <f>Q21</f>
        <v>Belgica</v>
      </c>
      <c r="X29" s="131" t="str">
        <f>AB23</f>
        <v>Uruguay</v>
      </c>
      <c r="Y29" s="158" t="str">
        <f>IF('- H -'!C10="","",IF('- H -'!E10="","",IF('- H -'!C10&gt;'- H -'!E10,"G",IF('- H -'!C10&lt;'- H -'!E10,"P",IF('- H -'!C10='- H -'!E10,"E")))))</f>
        <v/>
      </c>
      <c r="Z29" s="133"/>
      <c r="AA29" s="158" t="str">
        <f>IF('- H -'!C10="","",IF('- H -'!E10="","",IF('- H -'!C10&gt;'- H -'!E10,"P",IF('- H -'!C10&lt;'- H -'!E10,"G",IF('- H -'!C10='- H -'!E10,"E")))))</f>
        <v/>
      </c>
      <c r="AB29" s="142" t="str">
        <f>X21</f>
        <v>España</v>
      </c>
    </row>
    <row r="30" spans="2:28" ht="4.5" customHeight="1">
      <c r="B30" s="131"/>
      <c r="C30" s="133"/>
      <c r="D30" s="133"/>
      <c r="E30" s="133"/>
      <c r="F30" s="142"/>
      <c r="G30" s="131"/>
      <c r="H30" s="131"/>
      <c r="I30" s="131"/>
      <c r="J30" s="133"/>
      <c r="K30" s="133"/>
      <c r="L30" s="133"/>
      <c r="M30" s="142"/>
      <c r="N30" s="131"/>
      <c r="O30" s="131"/>
      <c r="P30" s="131"/>
      <c r="Q30" s="131"/>
      <c r="R30" s="133"/>
      <c r="S30" s="133"/>
      <c r="T30" s="133"/>
      <c r="U30" s="142"/>
      <c r="X30" s="131"/>
      <c r="Y30" s="133"/>
      <c r="Z30" s="133"/>
      <c r="AA30" s="133"/>
      <c r="AB30" s="142"/>
    </row>
    <row r="31" spans="2:28">
      <c r="B31" s="131" t="str">
        <f>F21</f>
        <v>Curazao</v>
      </c>
      <c r="C31" s="158" t="str">
        <f>IF('- E -'!C11="","",IF('- E -'!E11="","",IF('- E -'!C11&gt;'- E -'!E11,"G",IF('- E -'!C11&lt;'- E -'!E11,"P",IF('- E -'!C11='- E -'!E11,"E")))))</f>
        <v/>
      </c>
      <c r="D31" s="133"/>
      <c r="E31" s="158" t="str">
        <f>IF('- E -'!C11="","",IF('- E -'!E11="","",IF('- E -'!C11&gt;'- E -'!E11,"P",IF('- E -'!C11&lt;'- E -'!E11,"G",IF('- E -'!C11='- E -'!E11,"E")))))</f>
        <v/>
      </c>
      <c r="F31" s="142" t="str">
        <f>B23</f>
        <v>Costa de Marfil</v>
      </c>
      <c r="G31" s="131"/>
      <c r="H31" s="131"/>
      <c r="I31" s="131" t="str">
        <f>M21</f>
        <v>Japon</v>
      </c>
      <c r="J31" s="158" t="str">
        <f>IF('- F -'!C11="","",IF('- F -'!E11="","",IF('- F -'!C11&gt;'- F -'!E11,"G",IF('- F -'!C11&lt;'- F -'!E11,"P",IF('- F -'!C11='- F -'!E11,"E")))))</f>
        <v/>
      </c>
      <c r="K31" s="133"/>
      <c r="L31" s="158" t="str">
        <f>IF('- F -'!C11="","",IF('- F -'!E11="","",IF('- F -'!C11&gt;'- F -'!E11,"P",IF('- F -'!C11&lt;'- F -'!E11,"G",IF('- F -'!C11='- F -'!E11,"E")))))</f>
        <v/>
      </c>
      <c r="M31" s="142" t="str">
        <f>I23</f>
        <v>Sweden</v>
      </c>
      <c r="N31" s="131"/>
      <c r="O31" s="131"/>
      <c r="P31" s="131"/>
      <c r="Q31" s="131" t="str">
        <f>U21</f>
        <v>Egipto</v>
      </c>
      <c r="R31" s="158" t="str">
        <f>IF('- G -'!C11="","",IF('- G -'!E11="","",IF('- G -'!C11&gt;'- G -'!E11,"G",IF('- G -'!C11&lt;'- G -'!E11,"P",IF('- G -'!C11='- G -'!E11,"E")))))</f>
        <v/>
      </c>
      <c r="S31" s="133"/>
      <c r="T31" s="158" t="str">
        <f>IF('- G -'!C11="","",IF('- G -'!E11="","",IF('- G -'!C11&gt;'- G -'!E11,"P",IF('- G -'!C11&lt;'- G -'!E11,"G",IF('- G -'!C11='- G -'!E11,"E")))))</f>
        <v/>
      </c>
      <c r="U31" s="142" t="str">
        <f>Q23</f>
        <v>irán</v>
      </c>
      <c r="X31" s="131" t="str">
        <f>AB21</f>
        <v>Cabo Verde</v>
      </c>
      <c r="Y31" s="158" t="str">
        <f>IF('- H -'!C11="","",IF('- H -'!E11="","",IF('- H -'!C11&gt;'- H -'!E11,"G",IF('- H -'!C11&lt;'- H -'!E11,"P",IF('- H -'!C11='- H -'!E11,"E")))))</f>
        <v/>
      </c>
      <c r="Z31" s="133"/>
      <c r="AA31" s="158" t="str">
        <f>IF('- H -'!C11="","",IF('- H -'!E11="","",IF('- H -'!C11&gt;'- H -'!E11,"P",IF('- H -'!C11&lt;'- H -'!E11,"G",IF('- H -'!C11='- H -'!E11,"E")))))</f>
        <v/>
      </c>
      <c r="AB31" s="142" t="str">
        <f>X23</f>
        <v>Arabia Saudita</v>
      </c>
    </row>
    <row r="32" spans="2:28" ht="9.75" customHeight="1" thickBot="1"/>
    <row r="33" spans="2:28" ht="17" customHeight="1" thickBot="1">
      <c r="B33" s="307" t="s">
        <v>406</v>
      </c>
      <c r="C33" s="308"/>
      <c r="D33" s="308"/>
      <c r="E33" s="308"/>
      <c r="F33" s="309"/>
      <c r="I33" s="307" t="s">
        <v>407</v>
      </c>
      <c r="J33" s="308"/>
      <c r="K33" s="308"/>
      <c r="L33" s="308"/>
      <c r="M33" s="309"/>
      <c r="Q33" s="307" t="s">
        <v>408</v>
      </c>
      <c r="R33" s="308"/>
      <c r="S33" s="308"/>
      <c r="T33" s="308"/>
      <c r="U33" s="309"/>
      <c r="X33" s="307" t="s">
        <v>409</v>
      </c>
      <c r="Y33" s="308"/>
      <c r="Z33" s="308"/>
      <c r="AA33" s="308"/>
      <c r="AB33" s="309"/>
    </row>
    <row r="34" spans="2:28" ht="5" customHeight="1"/>
    <row r="35" spans="2:28" ht="14" customHeight="1">
      <c r="B35" s="131" t="str">
        <f>'- I -'!Q7</f>
        <v>Francia</v>
      </c>
      <c r="C35" s="158" t="str">
        <f>IF('- I -'!C6="","",IF('- I -'!E6="","",IF('- I -'!C6&gt;'- I -'!E6,"G",IF('- I -'!C6&lt;'- I -'!E6,"P",IF('- I -'!C6='- I -'!E6,"E")))))</f>
        <v/>
      </c>
      <c r="D35" s="133"/>
      <c r="E35" s="158" t="str">
        <f>IF('- I -'!C6="","",IF('- I -'!E6="","",IF('- I -'!C6&gt;'- I -'!E6,"P",IF('- I -'!C6&lt;'- I -'!E6,"G",IF('- I -'!C6='- I -'!E6,"E")))))</f>
        <v/>
      </c>
      <c r="F35" s="142" t="str">
        <f>'- I -'!Q9</f>
        <v>Senegal</v>
      </c>
      <c r="G35" s="131"/>
      <c r="H35" s="131"/>
      <c r="I35" s="131" t="str">
        <f>'- J -'!Q7</f>
        <v>Argentina</v>
      </c>
      <c r="J35" s="158" t="str">
        <f>IF('- J -'!C6="","",IF('- J -'!E6="","",IF('- J -'!C6&gt;'- J -'!E6,"G",IF('- J -'!C6&lt;'- J -'!E6,"P",IF('- J -'!C6='- J -'!E6,"E")))))</f>
        <v/>
      </c>
      <c r="K35" s="133"/>
      <c r="L35" s="158" t="str">
        <f>IF('- J -'!C6="","",IF('- J -'!E6="","",IF('- J -'!C6&gt;'- J -'!E6,"P",IF('- J -'!C6&lt;'- J -'!E6,"G",IF('- J -'!C6='- J -'!E6,"E")))))</f>
        <v/>
      </c>
      <c r="M35" s="142" t="str">
        <f>'- J -'!Q9</f>
        <v>Argelia</v>
      </c>
      <c r="N35" s="131"/>
      <c r="O35" s="131"/>
      <c r="P35" s="131"/>
      <c r="Q35" s="131" t="str">
        <f>'- K -'!Q7</f>
        <v>Portugal</v>
      </c>
      <c r="R35" s="158" t="str">
        <f>IF('- K -'!C6="","",IF('- K -'!E6="","",IF('- K -'!C6&gt;'- K -'!E6,"G",IF('- K -'!C6&lt;'- K -'!E6,"P",IF('- K -'!C6='- K -'!E6,"E")))))</f>
        <v/>
      </c>
      <c r="S35" s="133"/>
      <c r="T35" s="158" t="str">
        <f>IF('- K -'!C6="","",IF('- K -'!E6="","",IF('- K -'!C6&gt;'- K -'!E6,"P",IF('- K -'!C6&lt;'- K -'!E6,"G",IF('- K -'!C6='- K -'!E6,"E")))))</f>
        <v/>
      </c>
      <c r="U35" s="142" t="str">
        <f>'- K -'!Q9</f>
        <v xml:space="preserve">Congo </v>
      </c>
      <c r="X35" s="131" t="str">
        <f>'- L -'!Q7</f>
        <v>Inglaterra</v>
      </c>
      <c r="Y35" s="158" t="str">
        <f>IF('- L -'!C6="","",IF('- L -'!E6="","",IF('- L -'!C6&gt;'- L -'!E6,"G",IF('- L -'!C6&lt;'- L -'!E6,"P",IF('- L -'!C6='- L -'!E6,"E")))))</f>
        <v/>
      </c>
      <c r="Z35" s="133"/>
      <c r="AA35" s="158" t="str">
        <f>IF('- L -'!C6="","",IF('- L -'!E6="","",IF('- L -'!C6&gt;'- L -'!E6,"P",IF('- L -'!C6&lt;'- L -'!E6,"G",IF('- L -'!C6='- L -'!E6,"E")))))</f>
        <v/>
      </c>
      <c r="AB35" s="142" t="str">
        <f>'- L -'!Q9</f>
        <v>Croacia</v>
      </c>
    </row>
    <row r="36" spans="2:28" ht="6" customHeight="1">
      <c r="B36" s="131"/>
      <c r="C36" s="133"/>
      <c r="D36" s="133"/>
      <c r="E36" s="133"/>
      <c r="F36" s="142"/>
      <c r="G36" s="131"/>
      <c r="H36" s="131"/>
      <c r="I36" s="131"/>
      <c r="J36" s="133"/>
      <c r="K36" s="133"/>
      <c r="L36" s="133"/>
      <c r="M36" s="142"/>
      <c r="N36" s="131"/>
      <c r="O36" s="131"/>
      <c r="P36" s="131"/>
      <c r="Q36" s="131"/>
      <c r="R36" s="133"/>
      <c r="S36" s="133"/>
      <c r="T36" s="133"/>
      <c r="U36" s="142"/>
      <c r="X36" s="131"/>
      <c r="Y36" s="133"/>
      <c r="Z36" s="133"/>
      <c r="AA36" s="133"/>
      <c r="AB36" s="142"/>
    </row>
    <row r="37" spans="2:28" ht="13" customHeight="1">
      <c r="B37" s="131" t="str">
        <f>'- I -'!Q11</f>
        <v>Iraq</v>
      </c>
      <c r="C37" s="158" t="str">
        <f>IF('- I -'!C7="","",IF('- I -'!E7="","",IF('- I -'!C7&gt;'- I -'!E7,"G",IF('- I -'!C7&lt;'- I -'!E7,"P",IF('- I -'!C7='- I -'!E7,"E")))))</f>
        <v/>
      </c>
      <c r="D37" s="133"/>
      <c r="E37" s="158" t="str">
        <f>IF('- I -'!C7="","",IF('- I -'!E7="","",IF('- I -'!C7&gt;'- I -'!E7,"P",IF('- I -'!C7&lt;'- I -'!E7,"G",IF('- I -'!C7='- I -'!E7,"E")))))</f>
        <v/>
      </c>
      <c r="F37" s="142" t="str">
        <f>'- I -'!Q13</f>
        <v>Noruega</v>
      </c>
      <c r="G37" s="131"/>
      <c r="H37" s="131"/>
      <c r="I37" s="131" t="str">
        <f>'- J -'!Q11</f>
        <v>Austria</v>
      </c>
      <c r="J37" s="158" t="str">
        <f>IF('- J -'!C7="","",IF('- J -'!E7="","",IF('- J -'!C7&gt;'- J -'!E7,"G",IF('- J -'!C7&lt;'- J -'!E7,"P",IF('- J -'!C7='- J -'!E7,"E")))))</f>
        <v/>
      </c>
      <c r="K37" s="133"/>
      <c r="L37" s="158" t="str">
        <f>IF('- J -'!C7="","",IF('- J -'!E7="","",IF('- J -'!C7&gt;'- J -'!E7,"P",IF('- J -'!C7&lt;'- J -'!E7,"G",IF('- J -'!C7='- J -'!E7,"E")))))</f>
        <v/>
      </c>
      <c r="M37" s="142" t="str">
        <f>'- J -'!Q13</f>
        <v>Jordania</v>
      </c>
      <c r="N37" s="131"/>
      <c r="O37" s="131"/>
      <c r="P37" s="131"/>
      <c r="Q37" s="131" t="str">
        <f>'- K -'!Q11</f>
        <v>Uzbekistan</v>
      </c>
      <c r="R37" s="158" t="str">
        <f>IF('- K -'!C7="","",IF('- K -'!E7="","",IF('- K -'!C7&gt;'- K -'!E7,"G",IF('- K -'!C7&lt;'- K -'!E7,"P",IF('- K -'!C7='- K -'!E7,"E")))))</f>
        <v/>
      </c>
      <c r="S37" s="133"/>
      <c r="T37" s="158" t="str">
        <f>IF('- K -'!C7="","",IF('- K -'!E7="","",IF('- K -'!C7&gt;'- K -'!E7,"P",IF('- K -'!C7&lt;'- K -'!E7,"G",IF('- K -'!C7='- K -'!E7,"E")))))</f>
        <v/>
      </c>
      <c r="U37" s="142" t="str">
        <f>'- K -'!Q13</f>
        <v>Colombia</v>
      </c>
      <c r="X37" s="131" t="str">
        <f>'- L -'!Q11</f>
        <v>Ghana</v>
      </c>
      <c r="Y37" s="158" t="str">
        <f>IF('- L -'!C7="","",IF('- L -'!E7="","",IF('- L -'!C7&gt;'- L -'!E7,"G",IF('- L -'!C7&lt;'- L -'!E7,"P",IF('- L -'!C7='- L -'!E7,"E")))))</f>
        <v/>
      </c>
      <c r="Z37" s="133"/>
      <c r="AA37" s="158" t="str">
        <f>IF('- L -'!C7="","",IF('- L -'!E7="","",IF('- L -'!C7&gt;'- L -'!E7,"P",IF('- L -'!C7&lt;'- L -'!E7,"G",IF('- L -'!C7='- L -'!E7,"E")))))</f>
        <v/>
      </c>
      <c r="AB37" s="142" t="str">
        <f>'- L -'!Q13</f>
        <v>Panamá</v>
      </c>
    </row>
    <row r="38" spans="2:28" ht="5" customHeight="1">
      <c r="B38" s="131"/>
      <c r="C38" s="133"/>
      <c r="D38" s="133"/>
      <c r="E38" s="133"/>
      <c r="F38" s="142"/>
      <c r="G38" s="131"/>
      <c r="H38" s="131"/>
      <c r="I38" s="131"/>
      <c r="J38" s="133"/>
      <c r="K38" s="133"/>
      <c r="L38" s="133"/>
      <c r="M38" s="142"/>
      <c r="N38" s="131"/>
      <c r="O38" s="131"/>
      <c r="P38" s="131"/>
      <c r="Q38" s="131"/>
      <c r="R38" s="133"/>
      <c r="S38" s="133"/>
      <c r="T38" s="133"/>
      <c r="U38" s="142"/>
      <c r="X38" s="131"/>
      <c r="Y38" s="133"/>
      <c r="Z38" s="133"/>
      <c r="AA38" s="133"/>
      <c r="AB38" s="142"/>
    </row>
    <row r="39" spans="2:28" ht="13" customHeight="1">
      <c r="B39" s="131" t="str">
        <f>B35</f>
        <v>Francia</v>
      </c>
      <c r="C39" s="158" t="str">
        <f>IF('- I -'!C8="","",IF('- I -'!E8="","",IF('- I -'!C8&gt;'- I -'!E8,"G",IF('- I -'!C8&lt;'- I -'!E8,"P",IF('- I -'!C8='- I -'!E8,"E")))))</f>
        <v/>
      </c>
      <c r="D39" s="133"/>
      <c r="E39" s="158" t="str">
        <f>IF('- I -'!C8="","",IF('- I -'!E8="","",IF('- I -'!C8&gt;'- I -'!E8,"P",IF('- I -'!C8&lt;'- I -'!E8,"G",IF('- I -'!C8='- I -'!E8,"E")))))</f>
        <v/>
      </c>
      <c r="F39" s="142" t="str">
        <f>B37</f>
        <v>Iraq</v>
      </c>
      <c r="G39" s="131"/>
      <c r="H39" s="131"/>
      <c r="I39" s="131" t="str">
        <f>I35</f>
        <v>Argentina</v>
      </c>
      <c r="J39" s="158" t="str">
        <f>IF('- J -'!C8="","",IF('- J -'!E8="","",IF('- J -'!C8&gt;'- J -'!E8,"G",IF('- J -'!C8&lt;'- J -'!E8,"P",IF('- J -'!C8='- J -'!E8,"E")))))</f>
        <v/>
      </c>
      <c r="K39" s="133"/>
      <c r="L39" s="158" t="str">
        <f>IF('- J -'!C8="","",IF('- J -'!E8="","",IF('- J -'!C8&gt;'- J -'!E8,"P",IF('- J -'!C8&lt;'- J -'!E8,"G",IF('- J -'!C8='- J -'!E8,"E")))))</f>
        <v/>
      </c>
      <c r="M39" s="142" t="str">
        <f>I37</f>
        <v>Austria</v>
      </c>
      <c r="N39" s="131"/>
      <c r="O39" s="131"/>
      <c r="P39" s="131"/>
      <c r="Q39" s="131" t="str">
        <f>Q35</f>
        <v>Portugal</v>
      </c>
      <c r="R39" s="158" t="str">
        <f>IF('- K -'!C8="","",IF('- K -'!E8="","",IF('- K -'!C8&gt;'- K -'!E8,"G",IF('- K -'!C8&lt;'- K -'!E8,"P",IF('- K -'!C8='- K -'!E8,"E")))))</f>
        <v/>
      </c>
      <c r="S39" s="133"/>
      <c r="T39" s="158" t="str">
        <f>IF('- K -'!C8="","",IF('- K -'!E8="","",IF('- K -'!C8&gt;'- K -'!E8,"P",IF('- K -'!C8&lt;'- K -'!E8,"G",IF('- K -'!C8='- K -'!E8,"E")))))</f>
        <v/>
      </c>
      <c r="U39" s="142" t="str">
        <f>Q37</f>
        <v>Uzbekistan</v>
      </c>
      <c r="X39" s="131" t="str">
        <f>X35</f>
        <v>Inglaterra</v>
      </c>
      <c r="Y39" s="158" t="str">
        <f>IF('- L -'!C8="","",IF('- L -'!E8="","",IF('- L -'!C8&gt;'- L -'!E8,"G",IF('- L -'!C8&lt;'- L -'!E8,"P",IF('- L -'!C8='- L -'!E8,"E")))))</f>
        <v/>
      </c>
      <c r="Z39" s="133"/>
      <c r="AA39" s="158" t="str">
        <f>IF('- L -'!C8="","",IF('- L -'!E8="","",IF('- L -'!C8&gt;'- L -'!E8,"P",IF('- L -'!C8&lt;'- L -'!E8,"G",IF('- L -'!C8='- L -'!E8,"E")))))</f>
        <v/>
      </c>
      <c r="AB39" s="142" t="str">
        <f>X37</f>
        <v>Ghana</v>
      </c>
    </row>
    <row r="40" spans="2:28" ht="7" customHeight="1">
      <c r="B40" s="131"/>
      <c r="C40" s="133"/>
      <c r="D40" s="133"/>
      <c r="E40" s="133"/>
      <c r="F40" s="142"/>
      <c r="G40" s="131"/>
      <c r="H40" s="131"/>
      <c r="I40" s="131"/>
      <c r="J40" s="133"/>
      <c r="K40" s="133"/>
      <c r="L40" s="133"/>
      <c r="M40" s="142"/>
      <c r="N40" s="131"/>
      <c r="O40" s="131"/>
      <c r="P40" s="131"/>
      <c r="Q40" s="131"/>
      <c r="R40" s="133"/>
      <c r="S40" s="133"/>
      <c r="T40" s="133"/>
      <c r="U40" s="142"/>
      <c r="X40" s="131"/>
      <c r="Y40" s="133"/>
      <c r="Z40" s="133"/>
      <c r="AA40" s="133"/>
      <c r="AB40" s="142"/>
    </row>
    <row r="41" spans="2:28" ht="13" customHeight="1">
      <c r="B41" s="131" t="str">
        <f>F37</f>
        <v>Noruega</v>
      </c>
      <c r="C41" s="158" t="str">
        <f>IF('- I -'!C9="","",IF('- I -'!E9="","",IF('- I -'!C9&gt;'- I -'!E9,"G",IF('- I -'!C9&lt;'- I -'!E9,"P",IF('- I -'!C9='- I -'!E9,"E")))))</f>
        <v/>
      </c>
      <c r="D41" s="133"/>
      <c r="E41" s="158" t="str">
        <f>IF('- I -'!C9="","",IF('- I -'!E9="","",IF('- I -'!C9&gt;'- I -'!E9,"P",IF('- I -'!C9&lt;'- I -'!E9,"G",IF('- I -'!C9='- I -'!E9,"E")))))</f>
        <v/>
      </c>
      <c r="F41" s="142" t="str">
        <f>F35</f>
        <v>Senegal</v>
      </c>
      <c r="G41" s="131"/>
      <c r="H41" s="131"/>
      <c r="I41" s="131" t="str">
        <f>M37</f>
        <v>Jordania</v>
      </c>
      <c r="J41" s="158" t="str">
        <f>IF('- J -'!C9="","",IF('- J -'!E9="","",IF('- J -'!C9&gt;'- J -'!E9,"G",IF('- J -'!C9&lt;'- J -'!E9,"P",IF('- J -'!C9='- J -'!E9,"E")))))</f>
        <v/>
      </c>
      <c r="K41" s="133"/>
      <c r="L41" s="158" t="str">
        <f>IF('- J -'!C9="","",IF('- J -'!E9="","",IF('- J -'!C9&gt;'- J -'!E9,"P",IF('- J -'!C9&lt;'- J -'!E9,"G",IF('- J -'!C9='- J -'!E9,"E")))))</f>
        <v/>
      </c>
      <c r="M41" s="142" t="str">
        <f>M35</f>
        <v>Argelia</v>
      </c>
      <c r="N41" s="131"/>
      <c r="O41" s="131"/>
      <c r="P41" s="131"/>
      <c r="Q41" s="131" t="str">
        <f>U37</f>
        <v>Colombia</v>
      </c>
      <c r="R41" s="158" t="str">
        <f>IF('- K -'!C9="","",IF('- K -'!E9="","",IF('- K -'!C9&gt;'- K -'!E9,"G",IF('- K -'!C9&lt;'- K -'!E9,"P",IF('- K -'!C9='- K -'!E9,"E")))))</f>
        <v/>
      </c>
      <c r="S41" s="133"/>
      <c r="T41" s="158" t="str">
        <f>IF('- K -'!C9="","",IF('- K -'!E9="","",IF('- K -'!C9&gt;'- K -'!E9,"P",IF('- K -'!C9&lt;'- K -'!E9,"G",IF('- K -'!C9='- K -'!E9,"E")))))</f>
        <v/>
      </c>
      <c r="U41" s="142" t="str">
        <f>U35</f>
        <v xml:space="preserve">Congo </v>
      </c>
      <c r="X41" s="131" t="str">
        <f>AB37</f>
        <v>Panamá</v>
      </c>
      <c r="Y41" s="158" t="str">
        <f>IF('- L -'!C9="","",IF('- L -'!E9="","",IF('- L -'!C9&gt;'- L -'!E9,"G",IF('- L -'!C9&lt;'- L -'!E9,"P",IF('- L -'!C9='- L -'!E9,"E")))))</f>
        <v/>
      </c>
      <c r="Z41" s="133"/>
      <c r="AA41" s="158" t="str">
        <f>IF('- L -'!C9="","",IF('- L -'!E9="","",IF('- L -'!C9&gt;'- L -'!E9,"P",IF('- L -'!C9&lt;'- L -'!E9,"G",IF('- L -'!C9='- L -'!E9,"E")))))</f>
        <v/>
      </c>
      <c r="AB41" s="142" t="str">
        <f>AB35</f>
        <v>Croacia</v>
      </c>
    </row>
    <row r="42" spans="2:28" ht="6" customHeight="1">
      <c r="B42" s="131"/>
      <c r="C42" s="133"/>
      <c r="D42" s="133"/>
      <c r="E42" s="133"/>
      <c r="F42" s="142"/>
      <c r="G42" s="131"/>
      <c r="H42" s="131"/>
      <c r="I42" s="131"/>
      <c r="J42" s="133"/>
      <c r="K42" s="133"/>
      <c r="L42" s="133"/>
      <c r="M42" s="142"/>
      <c r="N42" s="131"/>
      <c r="O42" s="131"/>
      <c r="P42" s="131"/>
      <c r="Q42" s="131"/>
      <c r="R42" s="133"/>
      <c r="S42" s="133"/>
      <c r="T42" s="133"/>
      <c r="U42" s="142"/>
      <c r="X42" s="131"/>
      <c r="Y42" s="133"/>
      <c r="Z42" s="133"/>
      <c r="AA42" s="133"/>
      <c r="AB42" s="142"/>
    </row>
    <row r="43" spans="2:28" ht="13" customHeight="1">
      <c r="B43" s="131" t="str">
        <f>F37</f>
        <v>Noruega</v>
      </c>
      <c r="C43" s="158" t="str">
        <f>IF('- I -'!C10="","",IF('- I -'!E10="","",IF('- I -'!C10&gt;'- I -'!E10,"G",IF('- I -'!C10&lt;'- I -'!E10,"P",IF('- I -'!C10='- I -'!E10,"E")))))</f>
        <v/>
      </c>
      <c r="D43" s="133"/>
      <c r="E43" s="158" t="str">
        <f>IF('- I -'!C10="","",IF('- I -'!E10="","",IF('- I -'!C10&gt;'- I -'!E10,"P",IF('- I -'!C10&lt;'- I -'!E10,"G",IF('- I -'!C10='- I -'!E10,"E")))))</f>
        <v/>
      </c>
      <c r="F43" s="142" t="str">
        <f>B35</f>
        <v>Francia</v>
      </c>
      <c r="G43" s="131"/>
      <c r="H43" s="131"/>
      <c r="I43" s="131" t="str">
        <f>M37</f>
        <v>Jordania</v>
      </c>
      <c r="J43" s="158" t="str">
        <f>IF('- J -'!C10="","",IF('- J -'!E10="","",IF('- J -'!C10&gt;'- J -'!E10,"G",IF('- J -'!C10&lt;'- J -'!E10,"P",IF('- J -'!C10='- J -'!E10,"E")))))</f>
        <v/>
      </c>
      <c r="K43" s="133"/>
      <c r="L43" s="158" t="str">
        <f>IF('- J -'!C10="","",IF('- J -'!E10="","",IF('- J -'!C10&gt;'- J -'!E10,"P",IF('- J -'!C10&lt;'- J -'!E10,"G",IF('- J -'!C10='- J -'!E10,"E")))))</f>
        <v/>
      </c>
      <c r="M43" s="142" t="str">
        <f>I35</f>
        <v>Argentina</v>
      </c>
      <c r="N43" s="131"/>
      <c r="O43" s="131"/>
      <c r="P43" s="131"/>
      <c r="Q43" s="131" t="str">
        <f>U37</f>
        <v>Colombia</v>
      </c>
      <c r="R43" s="158" t="str">
        <f>IF('- K -'!C10="","",IF('- K -'!E10="","",IF('- K -'!C10&gt;'- K -'!E10,"G",IF('- K -'!C10&lt;'- K -'!E10,"P",IF('- K -'!C10='- K -'!E10,"E")))))</f>
        <v/>
      </c>
      <c r="S43" s="133"/>
      <c r="T43" s="158" t="str">
        <f>IF('- K -'!C10="","",IF('- K -'!E10="","",IF('- K -'!C10&gt;'- K -'!E10,"P",IF('- K -'!C10&lt;'- K -'!E10,"G",IF('- K -'!C10='- K -'!E10,"E")))))</f>
        <v/>
      </c>
      <c r="U43" s="142" t="str">
        <f>Q35</f>
        <v>Portugal</v>
      </c>
      <c r="X43" s="131" t="str">
        <f>AB37</f>
        <v>Panamá</v>
      </c>
      <c r="Y43" s="158" t="str">
        <f>IF('- L -'!C10="","",IF('- L -'!E10="","",IF('- L -'!C10&gt;'- L -'!E10,"G",IF('- L -'!C10&lt;'- L -'!E10,"P",IF('- L -'!C10='- L -'!E10,"E")))))</f>
        <v/>
      </c>
      <c r="Z43" s="133"/>
      <c r="AA43" s="158" t="str">
        <f>IF('- L -'!C10="","",IF('- L -'!E10="","",IF('- L -'!C10&gt;'- L -'!E10,"P",IF('- L -'!C10&lt;'- L -'!E10,"G",IF('- L -'!C10='- L -'!E10,"E")))))</f>
        <v/>
      </c>
      <c r="AB43" s="142" t="str">
        <f>X35</f>
        <v>Inglaterra</v>
      </c>
    </row>
    <row r="44" spans="2:28" ht="4" customHeight="1">
      <c r="B44" s="131"/>
      <c r="C44" s="133"/>
      <c r="D44" s="133"/>
      <c r="E44" s="133"/>
      <c r="F44" s="142"/>
      <c r="G44" s="131"/>
      <c r="H44" s="131"/>
      <c r="I44" s="131"/>
      <c r="J44" s="133"/>
      <c r="K44" s="133"/>
      <c r="L44" s="133"/>
      <c r="M44" s="142"/>
      <c r="N44" s="131"/>
      <c r="O44" s="131"/>
      <c r="P44" s="131"/>
      <c r="Q44" s="131"/>
      <c r="R44" s="133"/>
      <c r="S44" s="133"/>
      <c r="T44" s="133"/>
      <c r="U44" s="142"/>
      <c r="X44" s="131"/>
      <c r="Y44" s="133"/>
      <c r="Z44" s="133"/>
      <c r="AA44" s="133"/>
      <c r="AB44" s="142"/>
    </row>
    <row r="45" spans="2:28" ht="13" customHeight="1">
      <c r="B45" s="131" t="str">
        <f>F35</f>
        <v>Senegal</v>
      </c>
      <c r="C45" s="158" t="str">
        <f>IF('- I -'!C11="","",IF('- I -'!E11="","",IF('- I -'!C11&gt;'- I -'!E11,"G",IF('- I -'!C11&lt;'- I -'!E11,"P",IF('- I -'!C11='- I -'!E11,"E")))))</f>
        <v/>
      </c>
      <c r="D45" s="133"/>
      <c r="E45" s="158" t="str">
        <f>IF('- I -'!C11="","",IF('- I -'!E11="","",IF('- I -'!C11&gt;'- I -'!E11,"P",IF('- I -'!C11&lt;'- I -'!E11,"G",IF('- I -'!C11='- I -'!E11,"E")))))</f>
        <v/>
      </c>
      <c r="F45" s="142" t="str">
        <f>B37</f>
        <v>Iraq</v>
      </c>
      <c r="G45" s="131"/>
      <c r="H45" s="131"/>
      <c r="I45" s="131" t="str">
        <f>M35</f>
        <v>Argelia</v>
      </c>
      <c r="J45" s="158" t="str">
        <f>IF('- J -'!C11="","",IF('- J -'!E11="","",IF('- J -'!C11&gt;'- J -'!E11,"G",IF('- J -'!C11&lt;'- J -'!E11,"P",IF('- J -'!C11='- J -'!E11,"E")))))</f>
        <v/>
      </c>
      <c r="K45" s="133"/>
      <c r="L45" s="158" t="str">
        <f>IF('- J -'!C11="","",IF('- J -'!E11="","",IF('- J -'!C11&gt;'- J -'!E11,"P",IF('- J -'!C11&lt;'- J -'!E11,"G",IF('- J -'!C11='- J -'!E11,"E")))))</f>
        <v/>
      </c>
      <c r="M45" s="142" t="str">
        <f>I37</f>
        <v>Austria</v>
      </c>
      <c r="N45" s="131"/>
      <c r="O45" s="131"/>
      <c r="P45" s="131"/>
      <c r="Q45" s="131" t="str">
        <f>U35</f>
        <v xml:space="preserve">Congo </v>
      </c>
      <c r="R45" s="158" t="str">
        <f>IF('- K -'!C11="","",IF('- K -'!E11="","",IF('- K -'!C11&gt;'- K -'!E11,"G",IF('- K -'!C11&lt;'- K -'!E11,"P",IF('- K -'!C11='- K -'!E11,"E")))))</f>
        <v/>
      </c>
      <c r="S45" s="133"/>
      <c r="T45" s="158" t="str">
        <f>IF('- K -'!C11="","",IF('- K -'!E11="","",IF('- K -'!C11&gt;'- K -'!E11,"P",IF('- K -'!C11&lt;'- K -'!E11,"G",IF('- K -'!C11='- K -'!E11,"E")))))</f>
        <v/>
      </c>
      <c r="U45" s="142" t="str">
        <f>Q37</f>
        <v>Uzbekistan</v>
      </c>
      <c r="X45" s="131" t="str">
        <f>AB35</f>
        <v>Croacia</v>
      </c>
      <c r="Y45" s="253" t="str">
        <f>IF('- L -'!C11="","",IF('- L -'!E11="","",IF('- L -'!C11&gt;'- L -'!E11,"G",IF('- L -'!C11&lt;'- L -'!E11,"P",IF('- L -'!C11='- L -'!E11,"E")))))</f>
        <v/>
      </c>
      <c r="Z45" s="133"/>
      <c r="AA45" s="158" t="str">
        <f>IF('- L -'!C11="","",IF('- L -'!E11="","",IF('- L -'!C11&gt;'- L -'!E11,"P",IF('- L -'!C11&lt;'- L -'!E11,"G",IF('- L -'!C11='- L -'!E11,"E")))))</f>
        <v/>
      </c>
      <c r="AB45" s="142" t="str">
        <f>X37</f>
        <v>Ghana</v>
      </c>
    </row>
    <row r="46" spans="2:28" ht="9.75" customHeight="1" thickBot="1"/>
    <row r="47" spans="2:28" ht="14" thickBot="1">
      <c r="B47" s="307" t="s">
        <v>520</v>
      </c>
      <c r="C47" s="308"/>
      <c r="D47" s="308"/>
      <c r="E47" s="308"/>
      <c r="F47" s="309"/>
    </row>
    <row r="48" spans="2:28" ht="3" customHeight="1">
      <c r="B48" s="243"/>
      <c r="C48" s="243"/>
      <c r="D48" s="243"/>
      <c r="E48" s="243"/>
      <c r="F48" s="243"/>
    </row>
    <row r="49" spans="2:28" s="254" customFormat="1" ht="16" customHeight="1">
      <c r="B49" s="267" t="s">
        <v>43</v>
      </c>
      <c r="C49" s="288">
        <v>73</v>
      </c>
      <c r="D49" s="288"/>
      <c r="E49" s="288"/>
      <c r="F49" s="268" t="s">
        <v>45</v>
      </c>
      <c r="I49" s="267" t="s">
        <v>50</v>
      </c>
      <c r="J49" s="288">
        <v>74</v>
      </c>
      <c r="K49" s="288"/>
      <c r="L49" s="288"/>
      <c r="M49" s="268" t="s">
        <v>438</v>
      </c>
      <c r="Q49" s="267" t="s">
        <v>52</v>
      </c>
      <c r="R49" s="288">
        <v>75</v>
      </c>
      <c r="S49" s="288"/>
      <c r="T49" s="288"/>
      <c r="U49" s="268" t="s">
        <v>47</v>
      </c>
      <c r="X49" s="267" t="s">
        <v>46</v>
      </c>
      <c r="Y49" s="288">
        <v>76</v>
      </c>
      <c r="Z49" s="288"/>
      <c r="AA49" s="288"/>
      <c r="AB49" s="268" t="s">
        <v>53</v>
      </c>
    </row>
    <row r="50" spans="2:28" ht="9.75" customHeight="1">
      <c r="B50" s="285" t="str">
        <f>'Dieciseisavos de Final'!$E$15</f>
        <v>2do Grupo A</v>
      </c>
      <c r="C50" s="283" t="str">
        <f>IF('Dieciseisavos de Final'!$F$15="","",IF('Dieciseisavos de Final'!$F$17="","",IF('Dieciseisavos de Final'!$J$16='Dieciseisavos de Final'!$E$15,"G","P")))</f>
        <v/>
      </c>
      <c r="D50" s="133"/>
      <c r="E50" s="283" t="str">
        <f>IF(C50="","",IF(C50="G","P","G"))</f>
        <v/>
      </c>
      <c r="F50" s="285" t="str">
        <f>'Dieciseisavos de Final'!$E$17</f>
        <v>2do Grupo B</v>
      </c>
      <c r="I50" s="285" t="str">
        <f>'Dieciseisavos de Final'!$E$7</f>
        <v>1ero Grupo E</v>
      </c>
      <c r="J50" s="283" t="str">
        <f>IF('Dieciseisavos de Final'!$F$7="","",IF('Dieciseisavos de Final'!$F$9="","",IF('Dieciseisavos de Final'!$J$8='Dieciseisavos de Final'!$E$7,"G","P")))</f>
        <v/>
      </c>
      <c r="K50" s="133"/>
      <c r="L50" s="283" t="str">
        <f>IF(J50="","",IF(J50="G","P","G"))</f>
        <v/>
      </c>
      <c r="M50" s="285" t="str">
        <f>'Dieciseisavos de Final'!$E$9</f>
        <v>Tercero ABCDF</v>
      </c>
      <c r="Q50" s="285" t="str">
        <f>'Dieciseisavos de Final'!$E$19</f>
        <v>1ero Grupo F</v>
      </c>
      <c r="R50" s="283" t="str">
        <f>IF('Dieciseisavos de Final'!$F$19="","",IF('Dieciseisavos de Final'!$F$21="","",IF('Dieciseisavos de Final'!$J$20='Dieciseisavos de Final'!$E$19,"G","P")))</f>
        <v/>
      </c>
      <c r="S50" s="133"/>
      <c r="T50" s="283" t="str">
        <f>IF(R50="","",IF(R50="G","P","G"))</f>
        <v/>
      </c>
      <c r="U50" s="285" t="str">
        <f>'Dieciseisavos de Final'!$E$21</f>
        <v>2do Grupo C</v>
      </c>
      <c r="X50" s="285" t="str">
        <f>'Dieciseisavos de Final'!$E$41</f>
        <v>1ero Grupo C</v>
      </c>
      <c r="Y50" s="283" t="str">
        <f>IF('Dieciseisavos de Final'!$F$41="","",IF('Dieciseisavos de Final'!$F$43="","",IF('Dieciseisavos de Final'!$J$42='Dieciseisavos de Final'!$E$41,"G","P")))</f>
        <v/>
      </c>
      <c r="Z50" s="133"/>
      <c r="AA50" s="283" t="str">
        <f>IF(Y50="","",IF(Y50="G","P","G"))</f>
        <v/>
      </c>
      <c r="AB50" s="285" t="str">
        <f>'Dieciseisavos de Final'!$E$43</f>
        <v>2do Grupo F</v>
      </c>
    </row>
    <row r="51" spans="2:28" ht="9.75" customHeight="1">
      <c r="B51" s="286"/>
      <c r="C51" s="284"/>
      <c r="D51" s="133"/>
      <c r="E51" s="284"/>
      <c r="F51" s="286"/>
      <c r="I51" s="286"/>
      <c r="J51" s="284"/>
      <c r="K51" s="133"/>
      <c r="L51" s="284"/>
      <c r="M51" s="286"/>
      <c r="Q51" s="286"/>
      <c r="R51" s="284"/>
      <c r="S51" s="133"/>
      <c r="T51" s="284"/>
      <c r="U51" s="286"/>
      <c r="X51" s="286"/>
      <c r="Y51" s="284"/>
      <c r="Z51" s="133"/>
      <c r="AA51" s="284"/>
      <c r="AB51" s="286"/>
    </row>
    <row r="52" spans="2:28" ht="2" customHeight="1">
      <c r="B52" s="133"/>
      <c r="C52" s="131"/>
      <c r="D52" s="131"/>
      <c r="E52" s="131"/>
      <c r="F52" s="133"/>
      <c r="I52" s="133"/>
      <c r="J52" s="131"/>
      <c r="K52" s="131"/>
      <c r="L52" s="131"/>
      <c r="M52" s="133"/>
      <c r="Q52" s="133"/>
      <c r="R52" s="131"/>
      <c r="S52" s="131"/>
      <c r="T52" s="131"/>
      <c r="U52" s="133"/>
      <c r="X52" s="133"/>
      <c r="Y52" s="131"/>
      <c r="Z52" s="131"/>
      <c r="AA52" s="131"/>
      <c r="AB52" s="133"/>
    </row>
    <row r="53" spans="2:28" ht="18" customHeight="1">
      <c r="B53" s="267" t="s">
        <v>430</v>
      </c>
      <c r="C53" s="288">
        <v>77</v>
      </c>
      <c r="D53" s="288"/>
      <c r="E53" s="288"/>
      <c r="F53" s="268" t="s">
        <v>439</v>
      </c>
      <c r="G53" s="254"/>
      <c r="H53" s="254"/>
      <c r="I53" s="267" t="s">
        <v>51</v>
      </c>
      <c r="J53" s="288">
        <v>78</v>
      </c>
      <c r="K53" s="288"/>
      <c r="L53" s="288"/>
      <c r="M53" s="268" t="s">
        <v>431</v>
      </c>
      <c r="N53" s="254"/>
      <c r="O53" s="254"/>
      <c r="P53" s="254"/>
      <c r="Q53" s="267" t="s">
        <v>42</v>
      </c>
      <c r="R53" s="288">
        <v>79</v>
      </c>
      <c r="S53" s="288"/>
      <c r="T53" s="288"/>
      <c r="U53" s="268" t="s">
        <v>440</v>
      </c>
      <c r="V53" s="254"/>
      <c r="W53" s="254"/>
      <c r="X53" s="267" t="s">
        <v>435</v>
      </c>
      <c r="Y53" s="288">
        <v>80</v>
      </c>
      <c r="Z53" s="288"/>
      <c r="AA53" s="288"/>
      <c r="AB53" s="268" t="s">
        <v>441</v>
      </c>
    </row>
    <row r="54" spans="2:28" ht="9.75" customHeight="1">
      <c r="B54" s="285" t="str">
        <f>'Dieciseisavos de Final'!$E$11</f>
        <v>1ero Grupo I</v>
      </c>
      <c r="C54" s="283" t="str">
        <f>IF('Dieciseisavos de Final'!$F$11="","",IF('Dieciseisavos de Final'!$F$13="","",IF('Dieciseisavos de Final'!$J$12='Dieciseisavos de Final'!$E$11,"G","P")))</f>
        <v/>
      </c>
      <c r="D54" s="133"/>
      <c r="E54" s="283" t="str">
        <f>IF(C54="","",IF(C54="G","P","G"))</f>
        <v/>
      </c>
      <c r="F54" s="285" t="str">
        <f>'Dieciseisavos de Final'!$E$13</f>
        <v>Tercero CDFGH</v>
      </c>
      <c r="I54" s="285" t="str">
        <f>'Dieciseisavos de Final'!$E$45</f>
        <v>2do Grupo E</v>
      </c>
      <c r="J54" s="283" t="str">
        <f>IF('Dieciseisavos de Final'!$F$45="","",IF('Dieciseisavos de Final'!$F$47="","",IF('Dieciseisavos de Final'!$J$46='Dieciseisavos de Final'!$E$45,"G","P")))</f>
        <v/>
      </c>
      <c r="K54" s="133"/>
      <c r="L54" s="283" t="str">
        <f>IF(J54="","",IF(J54="G","P","G"))</f>
        <v/>
      </c>
      <c r="M54" s="285" t="str">
        <f>'Dieciseisavos de Final'!$E$47</f>
        <v>2do Grupo I</v>
      </c>
      <c r="Q54" s="285" t="str">
        <f>'Dieciseisavos de Final'!$E$49</f>
        <v>1ero Grupo A</v>
      </c>
      <c r="R54" s="283" t="str">
        <f>IF('Dieciseisavos de Final'!$F$49="","",IF('Dieciseisavos de Final'!$F$51="","",IF('Dieciseisavos de Final'!$J$50='Dieciseisavos de Final'!$E$49,"G","P")))</f>
        <v/>
      </c>
      <c r="S54" s="133"/>
      <c r="T54" s="283" t="str">
        <f>IF(R54="","",IF(R54="G","P","G"))</f>
        <v/>
      </c>
      <c r="U54" s="285" t="str">
        <f>'Dieciseisavos de Final'!$E$51</f>
        <v>Tercero CEFHI</v>
      </c>
      <c r="X54" s="285" t="str">
        <f>'Dieciseisavos de Final'!$E$53</f>
        <v>1ero Grupo L</v>
      </c>
      <c r="Y54" s="283" t="str">
        <f>IF('Dieciseisavos de Final'!$F$53="","",IF('Dieciseisavos de Final'!$F$55="","",IF('Dieciseisavos de Final'!$J$54='Dieciseisavos de Final'!$E$53,"G","P")))</f>
        <v/>
      </c>
      <c r="Z54" s="133"/>
      <c r="AA54" s="283" t="str">
        <f>IF(Y54="","",IF(Y54="G","P","G"))</f>
        <v/>
      </c>
      <c r="AB54" s="285" t="str">
        <f>'Dieciseisavos de Final'!$E$55</f>
        <v>Tercero EIHJK</v>
      </c>
    </row>
    <row r="55" spans="2:28" ht="9.75" customHeight="1">
      <c r="B55" s="286"/>
      <c r="C55" s="284"/>
      <c r="D55" s="133"/>
      <c r="E55" s="284"/>
      <c r="F55" s="286"/>
      <c r="I55" s="286"/>
      <c r="J55" s="284"/>
      <c r="K55" s="133"/>
      <c r="L55" s="284"/>
      <c r="M55" s="286"/>
      <c r="Q55" s="286"/>
      <c r="R55" s="284"/>
      <c r="S55" s="133"/>
      <c r="T55" s="284"/>
      <c r="U55" s="286"/>
      <c r="X55" s="286"/>
      <c r="Y55" s="284"/>
      <c r="Z55" s="133"/>
      <c r="AA55" s="284"/>
      <c r="AB55" s="286"/>
    </row>
    <row r="56" spans="2:28" ht="4" customHeight="1">
      <c r="B56" s="133"/>
      <c r="C56" s="131"/>
      <c r="D56" s="131"/>
      <c r="E56" s="131"/>
      <c r="F56" s="133"/>
      <c r="I56" s="133"/>
      <c r="J56" s="131"/>
      <c r="K56" s="131"/>
      <c r="L56" s="131"/>
      <c r="M56" s="133"/>
      <c r="Q56" s="133"/>
      <c r="R56" s="131"/>
      <c r="S56" s="131"/>
      <c r="T56" s="131"/>
      <c r="U56" s="133"/>
      <c r="X56" s="133"/>
      <c r="Y56" s="131"/>
      <c r="Z56" s="131"/>
      <c r="AA56" s="131"/>
      <c r="AB56" s="133"/>
    </row>
    <row r="57" spans="2:28" ht="14" customHeight="1">
      <c r="B57" s="267" t="s">
        <v>48</v>
      </c>
      <c r="C57" s="288">
        <v>81</v>
      </c>
      <c r="D57" s="288"/>
      <c r="E57" s="288"/>
      <c r="F57" s="268" t="s">
        <v>442</v>
      </c>
      <c r="G57" s="254"/>
      <c r="H57" s="254"/>
      <c r="I57" s="267" t="s">
        <v>54</v>
      </c>
      <c r="J57" s="288">
        <v>82</v>
      </c>
      <c r="K57" s="288"/>
      <c r="L57" s="288"/>
      <c r="M57" s="268" t="s">
        <v>443</v>
      </c>
      <c r="N57" s="254"/>
      <c r="O57" s="254"/>
      <c r="P57" s="254"/>
      <c r="Q57" s="267" t="s">
        <v>359</v>
      </c>
      <c r="R57" s="288">
        <v>83</v>
      </c>
      <c r="S57" s="288"/>
      <c r="T57" s="288"/>
      <c r="U57" s="268" t="s">
        <v>436</v>
      </c>
      <c r="V57" s="254"/>
      <c r="W57" s="254"/>
      <c r="X57" s="267" t="s">
        <v>56</v>
      </c>
      <c r="Y57" s="288">
        <v>84</v>
      </c>
      <c r="Z57" s="288"/>
      <c r="AA57" s="288"/>
      <c r="AB57" s="268" t="s">
        <v>433</v>
      </c>
    </row>
    <row r="58" spans="2:28" ht="9.75" customHeight="1">
      <c r="B58" s="285" t="str">
        <f>'Dieciseisavos de Final'!$E$33</f>
        <v>1ero Grupo D</v>
      </c>
      <c r="C58" s="283" t="str">
        <f>IF('Dieciseisavos de Final'!$F$33="","",IF('Dieciseisavos de Final'!$F$35="","",IF('Dieciseisavos de Final'!$J$34='Dieciseisavos de Final'!$E$33,"G","P")))</f>
        <v/>
      </c>
      <c r="D58" s="133"/>
      <c r="E58" s="283" t="str">
        <f>IF(C58="","",IF(C58="G","P","G"))</f>
        <v/>
      </c>
      <c r="F58" s="285" t="str">
        <f>'Dieciseisavos de Final'!$E$35</f>
        <v>Tercero BEFIJ</v>
      </c>
      <c r="I58" s="285" t="str">
        <f>'Dieciseisavos de Final'!$E$37</f>
        <v>1ero Grupo G</v>
      </c>
      <c r="J58" s="283" t="str">
        <f>IF('Dieciseisavos de Final'!$F$37="","",IF('Dieciseisavos de Final'!$F$39="","",IF('Dieciseisavos de Final'!$J$38='Dieciseisavos de Final'!$E$37,"G","P")))</f>
        <v/>
      </c>
      <c r="K58" s="133"/>
      <c r="L58" s="283" t="str">
        <f>IF(J58="","",IF(J58="G","P","G"))</f>
        <v/>
      </c>
      <c r="M58" s="285" t="str">
        <f>'Dieciseisavos de Final'!$E$39</f>
        <v>Tercero AEHIJ</v>
      </c>
      <c r="Q58" s="285" t="str">
        <f>'Dieciseisavos de Final'!$E$23</f>
        <v>2do Grupo K</v>
      </c>
      <c r="R58" s="283" t="str">
        <f>IF('Dieciseisavos de Final'!$F$23="","",IF('Dieciseisavos de Final'!$F$25="","",IF('Dieciseisavos de Final'!$J$24='Dieciseisavos de Final'!$E$23,"G","P")))</f>
        <v/>
      </c>
      <c r="S58" s="133"/>
      <c r="T58" s="283" t="str">
        <f>IF(R58="","",IF(R58="G","P","G"))</f>
        <v/>
      </c>
      <c r="U58" s="285" t="str">
        <f>'Dieciseisavos de Final'!$E$25</f>
        <v>2do Grupo L</v>
      </c>
      <c r="X58" s="285" t="str">
        <f>'Dieciseisavos de Final'!$E$29</f>
        <v>1ero Grupo H</v>
      </c>
      <c r="Y58" s="283" t="str">
        <f>IF('Dieciseisavos de Final'!$F$29="","",IF('Dieciseisavos de Final'!$F$31="","",IF('Dieciseisavos de Final'!$J$30='Dieciseisavos de Final'!$E$29,"G","P")))</f>
        <v/>
      </c>
      <c r="Z58" s="133"/>
      <c r="AA58" s="283" t="str">
        <f>IF(Y58="","",IF(Y58="G","P","G"))</f>
        <v/>
      </c>
      <c r="AB58" s="285" t="str">
        <f>'Dieciseisavos de Final'!$E$31</f>
        <v>2do Grupo J</v>
      </c>
    </row>
    <row r="59" spans="2:28" ht="9.75" customHeight="1">
      <c r="B59" s="286"/>
      <c r="C59" s="284"/>
      <c r="D59" s="133"/>
      <c r="E59" s="284"/>
      <c r="F59" s="286"/>
      <c r="I59" s="286"/>
      <c r="J59" s="284"/>
      <c r="K59" s="133"/>
      <c r="L59" s="284"/>
      <c r="M59" s="286"/>
      <c r="Q59" s="286"/>
      <c r="R59" s="284"/>
      <c r="S59" s="133"/>
      <c r="T59" s="284"/>
      <c r="U59" s="286"/>
      <c r="X59" s="286"/>
      <c r="Y59" s="284"/>
      <c r="Z59" s="133"/>
      <c r="AA59" s="284"/>
      <c r="AB59" s="286"/>
    </row>
    <row r="60" spans="2:28" ht="5" customHeight="1">
      <c r="B60" s="133"/>
      <c r="C60" s="131"/>
      <c r="D60" s="131"/>
      <c r="E60" s="131"/>
      <c r="F60" s="133"/>
      <c r="I60" s="133"/>
      <c r="J60" s="131"/>
      <c r="K60" s="131"/>
      <c r="L60" s="131"/>
      <c r="M60" s="133"/>
      <c r="Q60" s="133"/>
      <c r="R60" s="131"/>
      <c r="S60" s="131"/>
      <c r="T60" s="131"/>
      <c r="U60" s="133"/>
      <c r="X60" s="133"/>
      <c r="Y60" s="131"/>
      <c r="Z60" s="131"/>
      <c r="AA60" s="131"/>
      <c r="AB60" s="133"/>
    </row>
    <row r="61" spans="2:28" ht="17" customHeight="1">
      <c r="B61" s="267" t="s">
        <v>44</v>
      </c>
      <c r="C61" s="288">
        <v>85</v>
      </c>
      <c r="D61" s="288"/>
      <c r="E61" s="288"/>
      <c r="F61" s="268" t="s">
        <v>444</v>
      </c>
      <c r="G61" s="254"/>
      <c r="H61" s="254"/>
      <c r="I61" s="267" t="s">
        <v>432</v>
      </c>
      <c r="J61" s="288">
        <v>86</v>
      </c>
      <c r="K61" s="288"/>
      <c r="L61" s="288"/>
      <c r="M61" s="268" t="s">
        <v>57</v>
      </c>
      <c r="N61" s="254"/>
      <c r="O61" s="254"/>
      <c r="P61" s="254"/>
      <c r="Q61" s="267" t="s">
        <v>434</v>
      </c>
      <c r="R61" s="288">
        <v>87</v>
      </c>
      <c r="S61" s="288"/>
      <c r="T61" s="288"/>
      <c r="U61" s="268" t="s">
        <v>445</v>
      </c>
      <c r="V61" s="254"/>
      <c r="W61" s="254"/>
      <c r="X61" s="267" t="s">
        <v>49</v>
      </c>
      <c r="Y61" s="288">
        <v>88</v>
      </c>
      <c r="Z61" s="288"/>
      <c r="AA61" s="288"/>
      <c r="AB61" s="268" t="s">
        <v>55</v>
      </c>
    </row>
    <row r="62" spans="2:28" ht="9.75" customHeight="1">
      <c r="B62" s="285" t="str">
        <f>'Dieciseisavos de Final'!$E$65</f>
        <v>1ero Grupo B</v>
      </c>
      <c r="C62" s="283" t="str">
        <f>IF('Dieciseisavos de Final'!$F$65="","",IF('Dieciseisavos de Final'!$F$67="","",IF('Dieciseisavos de Final'!$J$66='Dieciseisavos de Final'!$E$65,"G","P")))</f>
        <v/>
      </c>
      <c r="D62" s="133"/>
      <c r="E62" s="283" t="str">
        <f>IF(C62="","",IF(C62="G","P","G"))</f>
        <v/>
      </c>
      <c r="F62" s="285" t="str">
        <f>'Dieciseisavos de Final'!$E$67</f>
        <v>Tercero EFGIJ</v>
      </c>
      <c r="I62" s="285" t="str">
        <f>'Dieciseisavos de Final'!$E$57</f>
        <v>1ero Grupo J</v>
      </c>
      <c r="J62" s="283" t="str">
        <f>IF('Dieciseisavos de Final'!$F$57="","",IF('Dieciseisavos de Final'!$F$59="","",IF('Dieciseisavos de Final'!$J$58='Dieciseisavos de Final'!$E$57,"G","P")))</f>
        <v/>
      </c>
      <c r="K62" s="133"/>
      <c r="L62" s="283" t="str">
        <f>IF(J62="","",IF(J62="G","P","G"))</f>
        <v/>
      </c>
      <c r="M62" s="285" t="str">
        <f>'Dieciseisavos de Final'!$E$59</f>
        <v>2do Grupo H</v>
      </c>
      <c r="Q62" s="285" t="str">
        <f>'Dieciseisavos de Final'!$E$69</f>
        <v>1ero Grupo K</v>
      </c>
      <c r="R62" s="283" t="str">
        <f>IF('Dieciseisavos de Final'!$F$69="","",IF('Dieciseisavos de Final'!$F$71="","",IF('Dieciseisavos de Final'!$J$70='Dieciseisavos de Final'!$E$69,"G","P")))</f>
        <v/>
      </c>
      <c r="S62" s="133"/>
      <c r="T62" s="283" t="str">
        <f>IF(R62="","",IF(R62="G","P","G"))</f>
        <v/>
      </c>
      <c r="U62" s="285" t="str">
        <f>'Dieciseisavos de Final'!$E$71</f>
        <v>Tercero DEIJL</v>
      </c>
      <c r="X62" s="285" t="str">
        <f>'Dieciseisavos de Final'!$E$61</f>
        <v>2do Grupo D</v>
      </c>
      <c r="Y62" s="283" t="str">
        <f>IF('Dieciseisavos de Final'!$F$61="","",IF('Dieciseisavos de Final'!$F$63="","",IF('Dieciseisavos de Final'!$J$62='Dieciseisavos de Final'!$E$61,"G","P")))</f>
        <v/>
      </c>
      <c r="Z62" s="133"/>
      <c r="AA62" s="283" t="str">
        <f>IF(Y62="","",IF(Y62="G","P","G"))</f>
        <v/>
      </c>
      <c r="AB62" s="285" t="str">
        <f>'Dieciseisavos de Final'!$E$63</f>
        <v>2do Grupo G</v>
      </c>
    </row>
    <row r="63" spans="2:28" ht="9.75" customHeight="1">
      <c r="B63" s="286"/>
      <c r="C63" s="284"/>
      <c r="D63" s="133"/>
      <c r="E63" s="284"/>
      <c r="F63" s="286"/>
      <c r="I63" s="286"/>
      <c r="J63" s="284"/>
      <c r="K63" s="133"/>
      <c r="L63" s="284"/>
      <c r="M63" s="286"/>
      <c r="Q63" s="286"/>
      <c r="R63" s="284"/>
      <c r="S63" s="133"/>
      <c r="T63" s="284"/>
      <c r="U63" s="286"/>
      <c r="X63" s="286"/>
      <c r="Y63" s="284"/>
      <c r="Z63" s="133"/>
      <c r="AA63" s="284"/>
      <c r="AB63" s="286"/>
    </row>
    <row r="64" spans="2:28" ht="9.75" customHeight="1"/>
    <row r="65" spans="2:28" ht="9.75" customHeight="1" thickBot="1"/>
    <row r="66" spans="2:28" ht="14" thickBot="1">
      <c r="B66" s="307" t="s">
        <v>177</v>
      </c>
      <c r="C66" s="308"/>
      <c r="D66" s="308"/>
      <c r="E66" s="308"/>
      <c r="F66" s="309"/>
      <c r="X66" s="143"/>
      <c r="Y66" s="143"/>
      <c r="Z66" s="143"/>
      <c r="AA66" s="143"/>
      <c r="AB66" s="143"/>
    </row>
    <row r="67" spans="2:28" ht="4.5" customHeight="1" thickBot="1"/>
    <row r="68" spans="2:28" s="131" customFormat="1" ht="12.75" customHeight="1" thickBot="1">
      <c r="B68" s="273">
        <v>74</v>
      </c>
      <c r="C68" s="288">
        <v>89</v>
      </c>
      <c r="D68" s="288"/>
      <c r="E68" s="288"/>
      <c r="F68" s="268">
        <v>77</v>
      </c>
      <c r="I68" s="307" t="s">
        <v>98</v>
      </c>
      <c r="J68" s="308"/>
      <c r="K68" s="308"/>
      <c r="L68" s="308"/>
      <c r="M68" s="309"/>
    </row>
    <row r="69" spans="2:28" s="131" customFormat="1" ht="6.75" customHeight="1">
      <c r="B69" s="285" t="str">
        <f>IF('Octavos de Final'!E7="1ero Grupo A","",'Octavos de Final'!E7)</f>
        <v>DF1</v>
      </c>
      <c r="C69" s="283" t="str">
        <f>IF('Octavos de Final'!F7="","",IF('Octavos de Final'!F9="","",IF('Octavos de Final'!F7&gt;'Octavos de Final'!F9,"G",IF('Octavos de Final'!F7&lt;'Octavos de Final'!F9,"P",IF('Octavos de Final'!F7='Octavos de Final'!F9,IF('Octavos de Final'!G7&gt;'Octavos de Final'!G9,"G",IF('Octavos de Final'!G7='Octavos de Final'!G9,"","P")))))))</f>
        <v/>
      </c>
      <c r="D69" s="133"/>
      <c r="E69" s="283" t="str">
        <f>IF(C69="","",IF(C69="G","P","G"))</f>
        <v/>
      </c>
      <c r="F69" s="285" t="str">
        <f>IF('Octavos de Final'!E9="2do Grupo B","",'Octavos de Final'!E9)</f>
        <v>DF2</v>
      </c>
      <c r="G69" s="144"/>
    </row>
    <row r="70" spans="2:28" s="131" customFormat="1" ht="6.75" customHeight="1">
      <c r="B70" s="286"/>
      <c r="C70" s="284"/>
      <c r="D70" s="133"/>
      <c r="E70" s="284"/>
      <c r="F70" s="286"/>
      <c r="G70" s="145"/>
    </row>
    <row r="71" spans="2:28" s="131" customFormat="1" ht="8.25" customHeight="1">
      <c r="B71" s="133"/>
      <c r="F71" s="133"/>
      <c r="G71" s="146"/>
      <c r="H71" s="144"/>
      <c r="I71" s="285" t="str">
        <f>IF('Octavos de Final'!J8="OF1","",'Octavos de Final'!J8)</f>
        <v/>
      </c>
      <c r="J71" s="283" t="str">
        <f>IF('Cuartos de Final'!F7="","",IF('Cuartos de Final'!F9="","",IF('Cuartos de Final'!F7&gt;'Cuartos de Final'!F9,"G",IF('Cuartos de Final'!F7&lt;'Cuartos de Final'!F9,"P",IF('Cuartos de Final'!G7&gt;'Cuartos de Final'!G9,"G",IF('Cuartos de Final'!G7='Cuartos de Final'!G9,"","P"))))))</f>
        <v/>
      </c>
      <c r="K71" s="133"/>
      <c r="L71" s="283" t="str">
        <f>IF(J71="","",IF(J71="G","P","G"))</f>
        <v/>
      </c>
      <c r="M71" s="285" t="str">
        <f>IF('Octavos de Final'!J12="OF2","",'Octavos de Final'!J12)</f>
        <v/>
      </c>
      <c r="N71" s="144"/>
      <c r="AB71" s="147"/>
    </row>
    <row r="72" spans="2:28" s="131" customFormat="1" ht="6.75" customHeight="1" thickBot="1">
      <c r="B72" s="133"/>
      <c r="F72" s="133"/>
      <c r="G72" s="146"/>
      <c r="I72" s="286"/>
      <c r="J72" s="284"/>
      <c r="K72" s="133"/>
      <c r="L72" s="284"/>
      <c r="M72" s="286"/>
      <c r="N72" s="148"/>
      <c r="O72" s="145"/>
    </row>
    <row r="73" spans="2:28" s="131" customFormat="1" ht="12.75" customHeight="1" thickBot="1">
      <c r="B73" s="273">
        <v>73</v>
      </c>
      <c r="C73" s="288">
        <v>90</v>
      </c>
      <c r="D73" s="288"/>
      <c r="E73" s="288"/>
      <c r="F73" s="268">
        <v>75</v>
      </c>
      <c r="G73" s="146"/>
      <c r="I73" s="273">
        <v>89</v>
      </c>
      <c r="J73" s="288">
        <v>97</v>
      </c>
      <c r="K73" s="288"/>
      <c r="L73" s="288"/>
      <c r="M73" s="268">
        <v>90</v>
      </c>
      <c r="O73" s="146"/>
      <c r="Q73" s="307" t="s">
        <v>99</v>
      </c>
      <c r="R73" s="308"/>
      <c r="S73" s="308"/>
      <c r="T73" s="308"/>
      <c r="U73" s="309"/>
    </row>
    <row r="74" spans="2:28" s="131" customFormat="1" ht="7.5" customHeight="1">
      <c r="B74" s="285" t="str">
        <f>IF('Octavos de Final'!E11="1ero Grupo C","",'Octavos de Final'!E11)</f>
        <v>DF3</v>
      </c>
      <c r="C74" s="283" t="str">
        <f>IF('Octavos de Final'!F11="","",IF('Octavos de Final'!F13="","",IF('Octavos de Final'!F11&gt;'Octavos de Final'!F13,"G",IF('Octavos de Final'!F11&lt;'Octavos de Final'!F13,"P",IF('Octavos de Final'!F11='Octavos de Final'!F13,IF('Octavos de Final'!G11&gt;'Octavos de Final'!G13,"G",IF('Octavos de Final'!G11='Octavos de Final'!G13,"","P")))))))</f>
        <v/>
      </c>
      <c r="D74" s="133"/>
      <c r="E74" s="283" t="str">
        <f>IF(C74="","",IF(C74="G","P","G"))</f>
        <v/>
      </c>
      <c r="F74" s="285" t="str">
        <f>IF('Octavos de Final'!E13="2do Grupo D","",'Octavos de Final'!E13)</f>
        <v>DF4</v>
      </c>
      <c r="G74" s="149"/>
      <c r="M74" s="268"/>
      <c r="O74" s="146"/>
    </row>
    <row r="75" spans="2:28" s="131" customFormat="1" ht="7.5" customHeight="1">
      <c r="B75" s="286"/>
      <c r="C75" s="284"/>
      <c r="D75" s="133"/>
      <c r="E75" s="284"/>
      <c r="F75" s="286"/>
      <c r="O75" s="146"/>
    </row>
    <row r="76" spans="2:28" s="131" customFormat="1" ht="8.25" customHeight="1">
      <c r="B76" s="133"/>
      <c r="F76" s="133"/>
      <c r="O76" s="146"/>
      <c r="P76" s="144"/>
      <c r="Q76" s="285" t="str">
        <f>IF('Cuartos de Final'!J8="CF1","",'Cuartos de Final'!J8)</f>
        <v/>
      </c>
      <c r="R76" s="283" t="str">
        <f>IF(Semifinal!F7="","",IF(Semifinal!F9="","",IF(Semifinal!F7&gt;Semifinal!F9,"G",IF(Semifinal!F7&lt;Semifinal!F9,"P",IF(Semifinal!F7=Semifinal!F9,IF(Semifinal!G7&gt;Semifinal!G9,"G",IF(Semifinal!G7=Semifinal!G9,"","P")))))))</f>
        <v/>
      </c>
      <c r="S76" s="133"/>
      <c r="T76" s="283" t="str">
        <f>IF(R76="","",IF(R76="G","P","G"))</f>
        <v/>
      </c>
      <c r="U76" s="285" t="str">
        <f>IF('Cuartos de Final'!J12="CF2","",'Cuartos de Final'!J12)</f>
        <v/>
      </c>
      <c r="V76" s="144"/>
    </row>
    <row r="77" spans="2:28" s="131" customFormat="1" ht="7.5" customHeight="1">
      <c r="B77" s="133"/>
      <c r="F77" s="133"/>
      <c r="P77" s="150"/>
      <c r="Q77" s="286"/>
      <c r="R77" s="284"/>
      <c r="S77" s="133"/>
      <c r="T77" s="284"/>
      <c r="U77" s="286"/>
      <c r="V77" s="145"/>
    </row>
    <row r="78" spans="2:28" s="131" customFormat="1" ht="12.75" customHeight="1" thickBot="1">
      <c r="B78" s="273">
        <v>83</v>
      </c>
      <c r="C78" s="288">
        <v>93</v>
      </c>
      <c r="D78" s="288"/>
      <c r="E78" s="288"/>
      <c r="F78" s="268">
        <v>84</v>
      </c>
      <c r="P78" s="151"/>
      <c r="Q78" s="273">
        <v>97</v>
      </c>
      <c r="R78" s="288">
        <v>101</v>
      </c>
      <c r="S78" s="288"/>
      <c r="T78" s="288"/>
      <c r="U78" s="268">
        <v>98</v>
      </c>
      <c r="V78" s="146"/>
    </row>
    <row r="79" spans="2:28" s="131" customFormat="1" ht="7.5" customHeight="1">
      <c r="B79" s="285" t="str">
        <f>IF('Octavos de Final'!E23="1ero Grupo E","",'Octavos de Final'!E23)</f>
        <v>DF5</v>
      </c>
      <c r="C79" s="283" t="str">
        <f>IF('Octavos de Final'!F23="","",IF('Octavos de Final'!F25="","",IF('Octavos de Final'!F23&gt;'Octavos de Final'!F25,"G",IF('Octavos de Final'!F23&lt;'Octavos de Final'!F25,"P",IF('Octavos de Final'!F23='Octavos de Final'!F25,IF('Octavos de Final'!G23&gt;'Octavos de Final'!G25,"G",IF('Octavos de Final'!G23='Octavos de Final'!G25,"","P")))))))</f>
        <v/>
      </c>
      <c r="D79" s="133"/>
      <c r="E79" s="283" t="str">
        <f>IF(C79="","",IF(C79="G","P","G"))</f>
        <v/>
      </c>
      <c r="F79" s="285" t="str">
        <f>IF('Octavos de Final'!E25="2do Grupo F","",'Octavos de Final'!E25)</f>
        <v>DF6</v>
      </c>
      <c r="G79" s="144"/>
      <c r="P79" s="151"/>
      <c r="Q79" s="314"/>
      <c r="R79" s="314"/>
      <c r="T79" s="314"/>
      <c r="U79" s="314"/>
      <c r="V79" s="146"/>
      <c r="X79" s="317" t="s">
        <v>106</v>
      </c>
      <c r="Y79" s="318"/>
      <c r="Z79" s="318"/>
      <c r="AA79" s="318"/>
      <c r="AB79" s="319"/>
    </row>
    <row r="80" spans="2:28" s="131" customFormat="1" ht="7.5" customHeight="1" thickBot="1">
      <c r="B80" s="286"/>
      <c r="C80" s="284"/>
      <c r="D80" s="133"/>
      <c r="E80" s="284"/>
      <c r="F80" s="286"/>
      <c r="G80" s="145"/>
      <c r="P80" s="151"/>
      <c r="V80" s="146"/>
      <c r="X80" s="320"/>
      <c r="Y80" s="321"/>
      <c r="Z80" s="321"/>
      <c r="AA80" s="321"/>
      <c r="AB80" s="322"/>
    </row>
    <row r="81" spans="2:31" s="131" customFormat="1" ht="7.5" customHeight="1">
      <c r="B81" s="133"/>
      <c r="F81" s="133"/>
      <c r="G81" s="146"/>
      <c r="H81" s="144"/>
      <c r="I81" s="285" t="str">
        <f>IF('Octavos de Final'!J24="OF5","",'Octavos de Final'!J24)</f>
        <v/>
      </c>
      <c r="J81" s="283" t="str">
        <f>IF('Cuartos de Final'!F11="","",IF('Cuartos de Final'!F13="","",IF('Cuartos de Final'!F11&gt;'Cuartos de Final'!F13,"G",IF('Cuartos de Final'!F11&lt;'Cuartos de Final'!F13,"P",IF('Cuartos de Final'!F11='Cuartos de Final'!F13,IF('Cuartos de Final'!G11&gt;'Cuartos de Final'!G13,"G",IF('Cuartos de Final'!G11='Cuartos de Final'!G13,"","P")))))))</f>
        <v/>
      </c>
      <c r="K81" s="133"/>
      <c r="L81" s="283" t="str">
        <f>IF(J81="","",IF(J81="G","P","G"))</f>
        <v/>
      </c>
      <c r="M81" s="285" t="str">
        <f>IF('Octavos de Final'!J30="OF6","",'Octavos de Final'!J30)</f>
        <v/>
      </c>
      <c r="N81" s="153"/>
      <c r="O81" s="149"/>
      <c r="P81" s="151"/>
      <c r="V81" s="146"/>
      <c r="AD81" s="316"/>
      <c r="AE81" s="316"/>
    </row>
    <row r="82" spans="2:31" s="131" customFormat="1" ht="8.25" customHeight="1">
      <c r="B82" s="133"/>
      <c r="F82" s="133"/>
      <c r="G82" s="146"/>
      <c r="I82" s="286"/>
      <c r="J82" s="284"/>
      <c r="K82" s="133"/>
      <c r="L82" s="284"/>
      <c r="M82" s="286"/>
      <c r="V82" s="146"/>
      <c r="AD82" s="316"/>
      <c r="AE82" s="316"/>
    </row>
    <row r="83" spans="2:31" s="131" customFormat="1" ht="12.75" customHeight="1">
      <c r="B83" s="273">
        <v>81</v>
      </c>
      <c r="C83" s="288">
        <v>94</v>
      </c>
      <c r="D83" s="288"/>
      <c r="E83" s="288"/>
      <c r="F83" s="268">
        <v>82</v>
      </c>
      <c r="G83" s="146"/>
      <c r="I83" s="273">
        <v>93</v>
      </c>
      <c r="J83" s="288">
        <v>98</v>
      </c>
      <c r="K83" s="288"/>
      <c r="L83" s="288"/>
      <c r="M83" s="268">
        <v>94</v>
      </c>
      <c r="V83" s="146"/>
      <c r="X83" s="273">
        <v>101</v>
      </c>
      <c r="Y83" s="288">
        <v>104</v>
      </c>
      <c r="Z83" s="288"/>
      <c r="AA83" s="288"/>
      <c r="AB83" s="268">
        <v>102</v>
      </c>
    </row>
    <row r="84" spans="2:31" s="131" customFormat="1" ht="8.25" customHeight="1">
      <c r="B84" s="285" t="str">
        <f>IF('Octavos de Final'!E29="1ero Grupo G","",'Octavos de Final'!E29)</f>
        <v>DF7</v>
      </c>
      <c r="C84" s="283" t="str">
        <f>IF('Octavos de Final'!F29="","",IF('Octavos de Final'!F31="","",IF('Octavos de Final'!F29&gt;'Octavos de Final'!F31,"G",IF('Octavos de Final'!F29&lt;'Octavos de Final'!F31,"P",IF('Octavos de Final'!F29='Octavos de Final'!F31,IF('Octavos de Final'!G29&gt;'Octavos de Final'!G31,"G",IF('Octavos de Final'!G29='Octavos de Final'!G31,"","P")))))))</f>
        <v/>
      </c>
      <c r="D84" s="133"/>
      <c r="E84" s="283" t="str">
        <f>IF(C84="","",IF(C84="G","P","G"))</f>
        <v/>
      </c>
      <c r="F84" s="285" t="str">
        <f>IF('Octavos de Final'!E31="2do Grupo H","",'Octavos de Final'!E31)</f>
        <v>DF8</v>
      </c>
      <c r="G84" s="149"/>
      <c r="V84" s="146"/>
      <c r="W84" s="152"/>
      <c r="X84" s="285" t="str">
        <f>IF('3er puesto y FINAL'!E15="SF1","",IF('3er puesto y FINAL'!E15="Review Prior Phase","",'3er puesto y FINAL'!E15))</f>
        <v/>
      </c>
      <c r="Y84" s="283" t="str">
        <f>IF('3er puesto y FINAL'!F15="","",IF('3er puesto y FINAL'!F17="","",IF('3er puesto y FINAL'!F15&gt;'3er puesto y FINAL'!F17,"G",IF('3er puesto y FINAL'!F15&lt;'3er puesto y FINAL'!F17,"P",IF('3er puesto y FINAL'!F15='3er puesto y FINAL'!F17,IF('3er puesto y FINAL'!G15&gt;'3er puesto y FINAL'!G17,"G",IF('3er puesto y FINAL'!G15='3er puesto y FINAL'!G17,"","P")))))))</f>
        <v/>
      </c>
      <c r="Z84" s="133"/>
      <c r="AA84" s="283" t="str">
        <f>IF(Y84="","",IF(Y84="G","P","G"))</f>
        <v/>
      </c>
      <c r="AB84" s="285" t="str">
        <f>IF('3er puesto y FINAL'!E17="SF2","",IF('3er puesto y FINAL'!E17="Review Prior Phase","",'3er puesto y FINAL'!E17))</f>
        <v/>
      </c>
    </row>
    <row r="85" spans="2:31" s="131" customFormat="1" ht="8.25" customHeight="1">
      <c r="B85" s="286"/>
      <c r="C85" s="284"/>
      <c r="D85" s="133"/>
      <c r="E85" s="284"/>
      <c r="F85" s="286"/>
      <c r="V85" s="146"/>
      <c r="X85" s="286"/>
      <c r="Y85" s="284"/>
      <c r="Z85" s="133"/>
      <c r="AA85" s="284"/>
      <c r="AB85" s="286"/>
    </row>
    <row r="86" spans="2:31" s="131" customFormat="1" ht="12.75" customHeight="1" thickBot="1">
      <c r="B86" s="133"/>
      <c r="F86" s="133"/>
      <c r="V86" s="146"/>
    </row>
    <row r="87" spans="2:31" s="131" customFormat="1" ht="18" customHeight="1" thickBot="1">
      <c r="B87" s="133"/>
      <c r="F87" s="133"/>
      <c r="V87" s="146"/>
      <c r="X87" s="323" t="str">
        <f>IF('3er puesto y FINAL'!J16="CAMPEON","",'3er puesto y FINAL'!J16)</f>
        <v/>
      </c>
      <c r="Y87" s="324"/>
      <c r="Z87" s="324"/>
      <c r="AA87" s="324"/>
      <c r="AB87" s="325"/>
    </row>
    <row r="88" spans="2:31" s="131" customFormat="1" ht="12.75" customHeight="1">
      <c r="B88" s="273">
        <v>76</v>
      </c>
      <c r="C88" s="288">
        <v>91</v>
      </c>
      <c r="D88" s="288"/>
      <c r="E88" s="288"/>
      <c r="F88" s="268">
        <v>78</v>
      </c>
      <c r="V88" s="146"/>
      <c r="X88" s="315" t="s">
        <v>136</v>
      </c>
      <c r="Y88" s="315"/>
      <c r="Z88" s="315"/>
      <c r="AA88" s="315"/>
      <c r="AB88" s="315"/>
    </row>
    <row r="89" spans="2:31" s="131" customFormat="1" ht="7.5" customHeight="1">
      <c r="B89" s="285" t="str">
        <f>IF('Octavos de Final'!E15="1ero Grupo B","",'Octavos de Final'!E15)</f>
        <v>DF9</v>
      </c>
      <c r="C89" s="283" t="str">
        <f>IF('Octavos de Final'!F15="","",IF('Octavos de Final'!F17="","",IF('Octavos de Final'!F15&gt;'Octavos de Final'!F17,"G",IF('Octavos de Final'!F15&lt;'Octavos de Final'!F17,"P",IF('Octavos de Final'!F15='Octavos de Final'!F17,IF('Octavos de Final'!G15&gt;'Octavos de Final'!G17,"G",IF('Octavos de Final'!G15='Octavos de Final'!G17,"","P")))))))</f>
        <v/>
      </c>
      <c r="D89" s="133"/>
      <c r="E89" s="283" t="str">
        <f>IF(C89="","",IF(C89="G","P","G"))</f>
        <v/>
      </c>
      <c r="F89" s="285" t="str">
        <f>IF('Octavos de Final'!E17="2do Grupo A","",'Octavos de Final'!E17)</f>
        <v>DF10</v>
      </c>
      <c r="G89" s="144"/>
      <c r="V89" s="146"/>
    </row>
    <row r="90" spans="2:31" s="131" customFormat="1" ht="7.5" customHeight="1" thickBot="1">
      <c r="B90" s="286"/>
      <c r="C90" s="284"/>
      <c r="D90" s="133"/>
      <c r="E90" s="284"/>
      <c r="F90" s="286"/>
      <c r="G90" s="145"/>
      <c r="V90" s="146"/>
    </row>
    <row r="91" spans="2:31" s="131" customFormat="1" ht="7.5" customHeight="1">
      <c r="B91" s="133"/>
      <c r="F91" s="133"/>
      <c r="G91" s="146"/>
      <c r="H91" s="144"/>
      <c r="I91" s="285" t="str">
        <f>IF('Octavos de Final'!J16="OF3","",'Octavos de Final'!J16)</f>
        <v/>
      </c>
      <c r="J91" s="283" t="str">
        <f>IF('Cuartos de Final'!F15="","",IF('Cuartos de Final'!F17="","",IF('Cuartos de Final'!F15&gt;'Cuartos de Final'!F17,"G",IF('Cuartos de Final'!F15&lt;'Cuartos de Final'!F17,"P",IF('Cuartos de Final'!F15='Cuartos de Final'!F17,IF('Cuartos de Final'!G15&gt;'Cuartos de Final'!G17,"G",IF('Cuartos de Final'!G15='Cuartos de Final'!G17,"","P")))))))</f>
        <v/>
      </c>
      <c r="K91" s="133"/>
      <c r="L91" s="283" t="str">
        <f>IF(J91="","",IF(J91="G","P","G"))</f>
        <v/>
      </c>
      <c r="M91" s="285" t="str">
        <f>IF('Octavos de Final'!J20="OF4","",'Octavos de Final'!J20)</f>
        <v/>
      </c>
      <c r="O91" s="144"/>
      <c r="V91" s="146"/>
      <c r="X91" s="317" t="s">
        <v>107</v>
      </c>
      <c r="Y91" s="318"/>
      <c r="Z91" s="318"/>
      <c r="AA91" s="318"/>
      <c r="AB91" s="319"/>
    </row>
    <row r="92" spans="2:31" s="131" customFormat="1" ht="8.25" customHeight="1" thickBot="1">
      <c r="B92" s="133"/>
      <c r="F92" s="133"/>
      <c r="G92" s="146"/>
      <c r="I92" s="286"/>
      <c r="J92" s="284"/>
      <c r="K92" s="133"/>
      <c r="L92" s="284"/>
      <c r="M92" s="286"/>
      <c r="N92" s="159"/>
      <c r="O92" s="145"/>
      <c r="V92" s="146"/>
      <c r="X92" s="320"/>
      <c r="Y92" s="321"/>
      <c r="Z92" s="321"/>
      <c r="AA92" s="321"/>
      <c r="AB92" s="322"/>
    </row>
    <row r="93" spans="2:31" s="131" customFormat="1" ht="12.75" customHeight="1">
      <c r="B93" s="273">
        <v>79</v>
      </c>
      <c r="C93" s="288">
        <v>92</v>
      </c>
      <c r="D93" s="288"/>
      <c r="E93" s="288"/>
      <c r="F93" s="268">
        <v>80</v>
      </c>
      <c r="G93" s="146"/>
      <c r="I93" s="273">
        <v>91</v>
      </c>
      <c r="J93" s="288">
        <v>99</v>
      </c>
      <c r="K93" s="288"/>
      <c r="L93" s="288"/>
      <c r="M93" s="268">
        <v>92</v>
      </c>
      <c r="O93" s="146"/>
      <c r="V93" s="146"/>
    </row>
    <row r="94" spans="2:31" s="131" customFormat="1" ht="8.25" customHeight="1">
      <c r="B94" s="285" t="str">
        <f>IF('Octavos de Final'!E19="1ero Grupo D","",'Octavos de Final'!E19)</f>
        <v>DF11</v>
      </c>
      <c r="C94" s="283" t="str">
        <f>IF('Octavos de Final'!F19="","",IF('Octavos de Final'!F21="","",IF('Octavos de Final'!F19&gt;'Octavos de Final'!F21,"G",IF('Octavos de Final'!F19&lt;'Octavos de Final'!F21,"P",IF('Octavos de Final'!F19='Octavos de Final'!F21,IF('Octavos de Final'!G19&gt;'Octavos de Final'!G21,"G",IF('Octavos de Final'!G19='Octavos de Final'!G21,"","P")))))))</f>
        <v/>
      </c>
      <c r="D94" s="133"/>
      <c r="E94" s="283" t="str">
        <f>IF(C94="","",IF(C94="G","P","G"))</f>
        <v/>
      </c>
      <c r="F94" s="285" t="str">
        <f>IF('Octavos de Final'!E21="2do Grupo C","",'Octavos de Final'!E21)</f>
        <v>DF12</v>
      </c>
      <c r="G94" s="149"/>
      <c r="I94" s="314"/>
      <c r="J94" s="314"/>
      <c r="L94" s="314"/>
      <c r="M94" s="314"/>
      <c r="O94" s="146"/>
      <c r="Q94" s="314"/>
      <c r="R94" s="314"/>
      <c r="T94" s="314"/>
      <c r="U94" s="314"/>
      <c r="V94" s="146"/>
      <c r="W94" s="152"/>
      <c r="X94" s="285" t="str">
        <f>IF('3er puesto y FINAL'!E8="SF1-2","",IF('3er puesto y FINAL'!E8="Review Prior Phase","",'3er puesto y FINAL'!E8))</f>
        <v/>
      </c>
      <c r="Y94" s="283" t="str">
        <f>IF('3er puesto y FINAL'!F8="","",IF('3er puesto y FINAL'!F10="","",IF('3er puesto y FINAL'!F8&gt;'3er puesto y FINAL'!F10,"G",IF('3er puesto y FINAL'!F8&lt;'3er puesto y FINAL'!F10,"P",IF('3er puesto y FINAL'!F8='3er puesto y FINAL'!F10,IF('3er puesto y FINAL'!G8&gt;'3er puesto y FINAL'!G10,"G",IF('3er puesto y FINAL'!G8='3er puesto y FINAL'!G10,"","P")))))))</f>
        <v/>
      </c>
      <c r="Z94" s="133"/>
      <c r="AA94" s="283" t="str">
        <f>IF(Y94="","",IF(Y94="G","P","G"))</f>
        <v/>
      </c>
      <c r="AB94" s="285" t="str">
        <f>IF('3er puesto y FINAL'!E10="SF2-2","",IF('3er puesto y FINAL'!E10="Review Prior Phase","",'3er puesto y FINAL'!E10))</f>
        <v/>
      </c>
    </row>
    <row r="95" spans="2:31" s="131" customFormat="1" ht="7.5" customHeight="1">
      <c r="B95" s="286"/>
      <c r="C95" s="284"/>
      <c r="D95" s="133"/>
      <c r="E95" s="284"/>
      <c r="F95" s="286"/>
      <c r="O95" s="146"/>
      <c r="V95" s="146"/>
      <c r="X95" s="286"/>
      <c r="Y95" s="284"/>
      <c r="Z95" s="133"/>
      <c r="AA95" s="284"/>
      <c r="AB95" s="286"/>
    </row>
    <row r="96" spans="2:31" s="131" customFormat="1" ht="15" customHeight="1">
      <c r="B96" s="133"/>
      <c r="F96" s="133"/>
      <c r="O96" s="146"/>
      <c r="P96" s="144"/>
      <c r="Q96" s="285" t="str">
        <f>IF('Cuartos de Final'!J16="CF3","",'Cuartos de Final'!J16)</f>
        <v/>
      </c>
      <c r="R96" s="283" t="str">
        <f>IF(Semifinal!F11="","",IF(Semifinal!F13="","",IF(Semifinal!F11&gt;Semifinal!F13,"G",IF(Semifinal!F11&lt;Semifinal!F13,"P",IF(Semifinal!F11=Semifinal!F13,IF(Semifinal!G11&gt;Semifinal!G13,"G",IF(Semifinal!G11=Semifinal!G13,"","P")))))))</f>
        <v/>
      </c>
      <c r="S96" s="133"/>
      <c r="T96" s="283" t="str">
        <f>IF(R96="","",IF(R96="G","P","G"))</f>
        <v/>
      </c>
      <c r="U96" s="285" t="str">
        <f>IF('Cuartos de Final'!J20="CF4","",'Cuartos de Final'!J20)</f>
        <v/>
      </c>
      <c r="V96" s="149"/>
      <c r="X96" s="273">
        <v>101</v>
      </c>
      <c r="Y96" s="288">
        <v>103</v>
      </c>
      <c r="Z96" s="288"/>
      <c r="AA96" s="288"/>
      <c r="AB96" s="268">
        <v>102</v>
      </c>
    </row>
    <row r="97" spans="1:29" s="131" customFormat="1" ht="6.75" customHeight="1">
      <c r="B97" s="133"/>
      <c r="F97" s="133"/>
      <c r="O97" s="146"/>
      <c r="Q97" s="286"/>
      <c r="R97" s="284"/>
      <c r="S97" s="133"/>
      <c r="T97" s="284"/>
      <c r="U97" s="286"/>
    </row>
    <row r="98" spans="1:29" s="131" customFormat="1" ht="14" customHeight="1">
      <c r="B98" s="273">
        <v>86</v>
      </c>
      <c r="C98" s="288">
        <v>95</v>
      </c>
      <c r="D98" s="288"/>
      <c r="E98" s="288"/>
      <c r="F98" s="268">
        <v>88</v>
      </c>
      <c r="O98" s="146"/>
      <c r="Q98" s="273">
        <v>99</v>
      </c>
      <c r="R98" s="288">
        <v>102</v>
      </c>
      <c r="S98" s="288"/>
      <c r="T98" s="288"/>
      <c r="U98" s="268">
        <v>100</v>
      </c>
      <c r="X98" s="287"/>
      <c r="Y98" s="287"/>
      <c r="Z98" s="287"/>
      <c r="AA98" s="287"/>
      <c r="AB98" s="287"/>
    </row>
    <row r="99" spans="1:29" s="131" customFormat="1" ht="6.75" customHeight="1">
      <c r="B99" s="285" t="str">
        <f>IF('Octavos de Final'!E33="1ero Grupo F","",'Octavos de Final'!E33)</f>
        <v>DF13</v>
      </c>
      <c r="C99" s="283" t="str">
        <f>IF('Octavos de Final'!F33="","",IF('Octavos de Final'!F35="","",IF('Octavos de Final'!F33&gt;'Octavos de Final'!F35,"G",IF('Octavos de Final'!F33&lt;'Octavos de Final'!F35,"P",IF('Octavos de Final'!F33='Octavos de Final'!F35,IF('Octavos de Final'!G33&gt;'Octavos de Final'!G35,"G",IF('Octavos de Final'!G33='Octavos de Final'!G35,"","P")))))))</f>
        <v/>
      </c>
      <c r="D99" s="133"/>
      <c r="E99" s="283" t="str">
        <f>IF(C99="","",IF(C99="G","P","G"))</f>
        <v/>
      </c>
      <c r="F99" s="285" t="str">
        <f>IF('Octavos de Final'!E35="2do Grupo E","",'Octavos de Final'!E35)</f>
        <v>DF14</v>
      </c>
      <c r="G99" s="144"/>
      <c r="O99" s="146"/>
      <c r="U99" s="313" t="s">
        <v>162</v>
      </c>
      <c r="V99" s="313"/>
      <c r="X99" s="291" t="str">
        <f>IF(Y84="","",IF(AA84="","",IF(Y84="G",AB84,X84)))</f>
        <v/>
      </c>
      <c r="Y99" s="292"/>
      <c r="Z99" s="292"/>
      <c r="AA99" s="292"/>
      <c r="AB99" s="293"/>
    </row>
    <row r="100" spans="1:29" s="131" customFormat="1" ht="12" customHeight="1">
      <c r="B100" s="286"/>
      <c r="C100" s="284"/>
      <c r="D100" s="133"/>
      <c r="E100" s="284"/>
      <c r="F100" s="286"/>
      <c r="G100" s="145"/>
      <c r="O100" s="146"/>
      <c r="U100" s="313"/>
      <c r="V100" s="313"/>
      <c r="X100" s="294"/>
      <c r="Y100" s="295"/>
      <c r="Z100" s="295"/>
      <c r="AA100" s="295"/>
      <c r="AB100" s="296"/>
    </row>
    <row r="101" spans="1:29" s="131" customFormat="1" ht="7.5" customHeight="1">
      <c r="B101" s="133"/>
      <c r="F101" s="133"/>
      <c r="G101" s="146"/>
      <c r="H101" s="144"/>
      <c r="I101" s="285" t="str">
        <f>IF('Octavos de Final'!J34="OF7","",'Octavos de Final'!J34)</f>
        <v/>
      </c>
      <c r="J101" s="283" t="str">
        <f>IF('Cuartos de Final'!F19="","",IF('Cuartos de Final'!F21="","",IF('Cuartos de Final'!F19&gt;'Cuartos de Final'!F21,"G",IF('Cuartos de Final'!F19&lt;'Cuartos de Final'!F21,"P",IF('Cuartos de Final'!F19='Cuartos de Final'!F21,IF('Cuartos de Final'!G19&gt;'Cuartos de Final'!G21,"G",IF('Cuartos de Final'!G19='Cuartos de Final'!G21,"","P")))))))</f>
        <v/>
      </c>
      <c r="K101" s="133"/>
      <c r="L101" s="283" t="str">
        <f>IF(J101="","",IF(J101="G","P","G"))</f>
        <v/>
      </c>
      <c r="M101" s="285" t="str">
        <f>IF('Octavos de Final'!J38="OF8","",'Octavos de Final'!J38)</f>
        <v/>
      </c>
      <c r="N101" s="144"/>
      <c r="O101" s="149"/>
    </row>
    <row r="102" spans="1:29" s="131" customFormat="1" ht="6" customHeight="1">
      <c r="B102" s="133"/>
      <c r="F102" s="133"/>
      <c r="G102" s="146"/>
      <c r="I102" s="286"/>
      <c r="J102" s="284"/>
      <c r="K102" s="133"/>
      <c r="L102" s="284"/>
      <c r="M102" s="286"/>
      <c r="U102" s="313" t="s">
        <v>163</v>
      </c>
      <c r="V102" s="313"/>
      <c r="X102" s="291" t="str">
        <f>IF(Y94="","",IF(AA94="","",IF(Y94="P",AB94,X94)))</f>
        <v/>
      </c>
      <c r="Y102" s="292"/>
      <c r="Z102" s="292"/>
      <c r="AA102" s="292"/>
      <c r="AB102" s="293"/>
    </row>
    <row r="103" spans="1:29" s="131" customFormat="1" ht="14" customHeight="1">
      <c r="B103" s="273">
        <v>85</v>
      </c>
      <c r="C103" s="288">
        <v>96</v>
      </c>
      <c r="D103" s="288"/>
      <c r="E103" s="288"/>
      <c r="F103" s="268">
        <v>87</v>
      </c>
      <c r="G103" s="146"/>
      <c r="I103" s="273">
        <v>95</v>
      </c>
      <c r="J103" s="288">
        <v>100</v>
      </c>
      <c r="K103" s="288"/>
      <c r="L103" s="288"/>
      <c r="M103" s="268">
        <v>96</v>
      </c>
      <c r="U103" s="313"/>
      <c r="V103" s="313"/>
      <c r="X103" s="294"/>
      <c r="Y103" s="295"/>
      <c r="Z103" s="295"/>
      <c r="AA103" s="295"/>
      <c r="AB103" s="296"/>
    </row>
    <row r="104" spans="1:29" ht="9" customHeight="1">
      <c r="B104" s="285" t="str">
        <f>IF('Octavos de Final'!E37="1ero Grupo H","",'Octavos de Final'!E37)</f>
        <v>DF15</v>
      </c>
      <c r="C104" s="283" t="str">
        <f>IF('Octavos de Final'!F37="","",IF('Octavos de Final'!F39="","",IF('Octavos de Final'!F37&gt;'Octavos de Final'!F39,"G",IF('Octavos de Final'!F37&lt;'Octavos de Final'!F39,"P",IF('Octavos de Final'!F37='Octavos de Final'!F39,IF('Octavos de Final'!G37&gt;'Octavos de Final'!G39,"G",IF('Octavos de Final'!G37='Octavos de Final'!G39,"","P")))))))</f>
        <v/>
      </c>
      <c r="D104" s="154"/>
      <c r="E104" s="283" t="str">
        <f>IF(C104="","",IF(C104="G","P","G"))</f>
        <v/>
      </c>
      <c r="F104" s="285" t="str">
        <f>IF('Octavos de Final'!E39="2do Grupo G","",'Octavos de Final'!E39)</f>
        <v>DF16</v>
      </c>
      <c r="G104" s="155"/>
    </row>
    <row r="105" spans="1:29" ht="11" customHeight="1">
      <c r="B105" s="286"/>
      <c r="C105" s="284"/>
      <c r="D105" s="154"/>
      <c r="E105" s="284"/>
      <c r="F105" s="286"/>
      <c r="U105" s="313" t="s">
        <v>164</v>
      </c>
      <c r="V105" s="313"/>
      <c r="X105" s="291" t="str">
        <f>IF(Y94="","",IF(AA94="","",IF(Y94="G",AB94,X94)))</f>
        <v/>
      </c>
      <c r="Y105" s="292"/>
      <c r="Z105" s="292"/>
      <c r="AA105" s="292"/>
      <c r="AB105" s="293"/>
    </row>
    <row r="106" spans="1:29" ht="7.5" customHeight="1">
      <c r="B106" s="156"/>
      <c r="C106" s="157"/>
      <c r="D106" s="154"/>
      <c r="E106" s="157"/>
      <c r="F106" s="156"/>
      <c r="U106" s="313"/>
      <c r="V106" s="313"/>
      <c r="X106" s="294"/>
      <c r="Y106" s="295"/>
      <c r="Z106" s="295"/>
      <c r="AA106" s="295"/>
      <c r="AB106" s="296"/>
    </row>
    <row r="107" spans="1:29" ht="15" customHeight="1">
      <c r="B107" s="156"/>
      <c r="C107" s="157"/>
      <c r="D107" s="154"/>
      <c r="E107" s="157"/>
      <c r="F107" s="156"/>
      <c r="X107" s="290"/>
      <c r="Y107" s="290"/>
      <c r="Z107" s="290"/>
      <c r="AA107" s="290"/>
      <c r="AB107" s="290"/>
    </row>
    <row r="108" spans="1:29" ht="5.25" customHeight="1">
      <c r="X108" s="290"/>
      <c r="Y108" s="290"/>
      <c r="Z108" s="290"/>
      <c r="AA108" s="290"/>
      <c r="AB108" s="290"/>
    </row>
    <row r="109" spans="1:29" ht="12.75" customHeight="1">
      <c r="B109" s="130" t="s">
        <v>94</v>
      </c>
    </row>
    <row r="110" spans="1:29" ht="5" customHeight="1">
      <c r="A110" s="134"/>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6"/>
    </row>
    <row r="111" spans="1:29" ht="12.75" customHeight="1">
      <c r="A111" s="137"/>
      <c r="X111" s="297"/>
      <c r="Y111" s="298"/>
      <c r="Z111" s="298"/>
      <c r="AA111" s="298"/>
      <c r="AB111" s="299"/>
      <c r="AC111" s="138"/>
    </row>
    <row r="112" spans="1:29">
      <c r="A112" s="137"/>
      <c r="B112" s="130" t="s">
        <v>86</v>
      </c>
      <c r="S112" s="306" t="s">
        <v>93</v>
      </c>
      <c r="T112" s="306"/>
      <c r="U112" s="306"/>
      <c r="V112" s="306"/>
      <c r="X112" s="300"/>
      <c r="Y112" s="301"/>
      <c r="Z112" s="301"/>
      <c r="AA112" s="301"/>
      <c r="AB112" s="302"/>
      <c r="AC112" s="138"/>
    </row>
    <row r="113" spans="1:29">
      <c r="A113" s="137"/>
      <c r="B113" s="277" t="str">
        <f>IF(Portada!B26="","",Portada!B26)</f>
        <v/>
      </c>
      <c r="C113" s="278"/>
      <c r="D113" s="278"/>
      <c r="E113" s="278"/>
      <c r="F113" s="278"/>
      <c r="G113" s="278"/>
      <c r="H113" s="278"/>
      <c r="I113" s="278"/>
      <c r="J113" s="278"/>
      <c r="K113" s="278"/>
      <c r="L113" s="278"/>
      <c r="M113" s="278"/>
      <c r="N113" s="278"/>
      <c r="O113" s="278"/>
      <c r="P113" s="278"/>
      <c r="Q113" s="279"/>
      <c r="X113" s="303"/>
      <c r="Y113" s="304"/>
      <c r="Z113" s="304"/>
      <c r="AA113" s="304"/>
      <c r="AB113" s="305"/>
      <c r="AC113" s="138"/>
    </row>
    <row r="114" spans="1:29" ht="5" customHeight="1">
      <c r="A114" s="137"/>
      <c r="AC114" s="138"/>
    </row>
    <row r="115" spans="1:29">
      <c r="A115" s="137"/>
      <c r="B115" s="130" t="s">
        <v>87</v>
      </c>
      <c r="S115" s="130" t="s">
        <v>88</v>
      </c>
      <c r="X115" s="130" t="s">
        <v>91</v>
      </c>
      <c r="AC115" s="138"/>
    </row>
    <row r="116" spans="1:29">
      <c r="A116" s="137"/>
      <c r="B116" s="277" t="str">
        <f>IF(Portada!B29="","",Portada!B29)</f>
        <v/>
      </c>
      <c r="C116" s="278"/>
      <c r="D116" s="278"/>
      <c r="E116" s="278"/>
      <c r="F116" s="278"/>
      <c r="G116" s="278"/>
      <c r="H116" s="278"/>
      <c r="I116" s="278"/>
      <c r="J116" s="278"/>
      <c r="K116" s="278"/>
      <c r="L116" s="278"/>
      <c r="M116" s="278"/>
      <c r="N116" s="278"/>
      <c r="O116" s="278"/>
      <c r="P116" s="278"/>
      <c r="Q116" s="279"/>
      <c r="S116" s="280" t="str">
        <f>IF(Portada!B32="","",Portada!B32)</f>
        <v/>
      </c>
      <c r="T116" s="281"/>
      <c r="U116" s="281"/>
      <c r="V116" s="282"/>
      <c r="X116" s="280" t="str">
        <f>IF(Portada!F32="","",Portada!F32)</f>
        <v/>
      </c>
      <c r="Y116" s="281"/>
      <c r="Z116" s="281"/>
      <c r="AA116" s="281"/>
      <c r="AB116" s="282"/>
      <c r="AC116" s="138"/>
    </row>
    <row r="117" spans="1:29" ht="5" customHeight="1">
      <c r="A117" s="137"/>
      <c r="AC117" s="138"/>
    </row>
    <row r="118" spans="1:29">
      <c r="A118" s="137"/>
      <c r="B118" s="130" t="s">
        <v>89</v>
      </c>
      <c r="F118" s="130" t="s">
        <v>90</v>
      </c>
      <c r="K118" s="130" t="s">
        <v>92</v>
      </c>
      <c r="AC118" s="138"/>
    </row>
    <row r="119" spans="1:29">
      <c r="A119" s="137"/>
      <c r="B119" s="280" t="str">
        <f>IF(Portada!J29="","",Portada!J29)</f>
        <v/>
      </c>
      <c r="C119" s="281"/>
      <c r="D119" s="282"/>
      <c r="F119" s="280" t="str">
        <f>IF(Portada!J32="","",Portada!J32)</f>
        <v/>
      </c>
      <c r="G119" s="281"/>
      <c r="H119" s="281"/>
      <c r="I119" s="282"/>
      <c r="K119" s="280" t="str">
        <f>IF(Portada!B35="","",Portada!B35)</f>
        <v/>
      </c>
      <c r="L119" s="281"/>
      <c r="M119" s="281"/>
      <c r="N119" s="281"/>
      <c r="O119" s="281"/>
      <c r="P119" s="281"/>
      <c r="Q119" s="281"/>
      <c r="R119" s="281"/>
      <c r="S119" s="281"/>
      <c r="T119" s="281"/>
      <c r="U119" s="281"/>
      <c r="V119" s="281"/>
      <c r="W119" s="281"/>
      <c r="X119" s="281"/>
      <c r="Y119" s="281"/>
      <c r="Z119" s="281"/>
      <c r="AA119" s="281"/>
      <c r="AB119" s="282"/>
      <c r="AC119" s="138"/>
    </row>
    <row r="120" spans="1:29" ht="5" customHeight="1">
      <c r="A120" s="139"/>
      <c r="B120" s="140"/>
      <c r="C120" s="140"/>
      <c r="D120" s="140"/>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c r="AA120" s="140"/>
      <c r="AB120" s="140"/>
      <c r="AC120" s="141"/>
    </row>
    <row r="121" spans="1:29" ht="5" customHeight="1"/>
    <row r="122" spans="1:29">
      <c r="A122" s="131" t="s">
        <v>211</v>
      </c>
    </row>
    <row r="123" spans="1:29">
      <c r="A123" s="131" t="s">
        <v>95</v>
      </c>
    </row>
    <row r="126" spans="1:29">
      <c r="D126" s="276" t="s">
        <v>182</v>
      </c>
      <c r="E126" s="276"/>
      <c r="F126" s="276"/>
      <c r="G126" s="276"/>
      <c r="H126" s="276"/>
      <c r="T126" s="289"/>
      <c r="U126" s="289"/>
      <c r="V126" s="289"/>
      <c r="W126" s="289"/>
      <c r="X126" s="289"/>
    </row>
    <row r="127" spans="1:29">
      <c r="D127" s="276"/>
      <c r="E127" s="276"/>
      <c r="F127" s="276"/>
      <c r="G127" s="276"/>
      <c r="H127" s="276"/>
      <c r="T127" s="289"/>
      <c r="U127" s="289"/>
      <c r="V127" s="289"/>
      <c r="W127" s="289"/>
      <c r="X127" s="289"/>
    </row>
  </sheetData>
  <sheetProtection algorithmName="SHA-512" hashValue="CX2aeu3uC1GtMzn0KM9d8lPgVaj0WgZ/7nWo0vf9opDWqWdO1b2DkWAZykQgkT3Ro1U2orlupbK2lpU8h4UTug==" saltValue="kQq5qQxISeF/1pQPcvxbvQ==" spinCount="100000" sheet="1" selectLockedCells="1"/>
  <mergeCells count="207">
    <mergeCell ref="Y96:AA96"/>
    <mergeCell ref="Y83:AA83"/>
    <mergeCell ref="X50:X51"/>
    <mergeCell ref="Y50:Y51"/>
    <mergeCell ref="AA50:AA51"/>
    <mergeCell ref="M62:M63"/>
    <mergeCell ref="M54:M55"/>
    <mergeCell ref="X91:AB92"/>
    <mergeCell ref="X87:AB87"/>
    <mergeCell ref="X94:X95"/>
    <mergeCell ref="Y94:Y95"/>
    <mergeCell ref="AA94:AA95"/>
    <mergeCell ref="AB94:AB95"/>
    <mergeCell ref="Y84:Y85"/>
    <mergeCell ref="R57:T57"/>
    <mergeCell ref="Y57:AA57"/>
    <mergeCell ref="R61:T61"/>
    <mergeCell ref="Y61:AA61"/>
    <mergeCell ref="X58:X59"/>
    <mergeCell ref="Y58:Y59"/>
    <mergeCell ref="AA58:AA59"/>
    <mergeCell ref="Q58:Q59"/>
    <mergeCell ref="R58:R59"/>
    <mergeCell ref="T58:T59"/>
    <mergeCell ref="Y49:AA49"/>
    <mergeCell ref="C53:E53"/>
    <mergeCell ref="J53:L53"/>
    <mergeCell ref="R53:T53"/>
    <mergeCell ref="Y53:AA53"/>
    <mergeCell ref="Q50:Q51"/>
    <mergeCell ref="R50:R51"/>
    <mergeCell ref="T50:T51"/>
    <mergeCell ref="U50:U51"/>
    <mergeCell ref="I50:I51"/>
    <mergeCell ref="J50:J51"/>
    <mergeCell ref="L50:L51"/>
    <mergeCell ref="M50:M51"/>
    <mergeCell ref="F50:F51"/>
    <mergeCell ref="AD81:AE82"/>
    <mergeCell ref="X79:AB80"/>
    <mergeCell ref="F79:F80"/>
    <mergeCell ref="E79:E80"/>
    <mergeCell ref="I81:I82"/>
    <mergeCell ref="AB50:AB51"/>
    <mergeCell ref="X54:X55"/>
    <mergeCell ref="Y54:Y55"/>
    <mergeCell ref="AA54:AA55"/>
    <mergeCell ref="AB54:AB55"/>
    <mergeCell ref="I54:I55"/>
    <mergeCell ref="J54:J55"/>
    <mergeCell ref="L54:L55"/>
    <mergeCell ref="R78:T78"/>
    <mergeCell ref="C57:E57"/>
    <mergeCell ref="J57:L57"/>
    <mergeCell ref="C61:E61"/>
    <mergeCell ref="J61:L61"/>
    <mergeCell ref="C68:E68"/>
    <mergeCell ref="U58:U59"/>
    <mergeCell ref="Q62:Q63"/>
    <mergeCell ref="R62:R63"/>
    <mergeCell ref="T62:T63"/>
    <mergeCell ref="U62:U63"/>
    <mergeCell ref="C79:C80"/>
    <mergeCell ref="Q73:U73"/>
    <mergeCell ref="Q76:Q77"/>
    <mergeCell ref="M71:M72"/>
    <mergeCell ref="F74:F75"/>
    <mergeCell ref="E74:E75"/>
    <mergeCell ref="C73:E73"/>
    <mergeCell ref="C78:E78"/>
    <mergeCell ref="J73:L73"/>
    <mergeCell ref="Q79:R79"/>
    <mergeCell ref="T79:U79"/>
    <mergeCell ref="I71:I72"/>
    <mergeCell ref="J71:J72"/>
    <mergeCell ref="L71:L72"/>
    <mergeCell ref="X99:AB100"/>
    <mergeCell ref="Q94:R94"/>
    <mergeCell ref="T94:U94"/>
    <mergeCell ref="Q96:Q97"/>
    <mergeCell ref="I94:J94"/>
    <mergeCell ref="L94:M94"/>
    <mergeCell ref="U99:V100"/>
    <mergeCell ref="X88:AB88"/>
    <mergeCell ref="B54:B55"/>
    <mergeCell ref="C54:C55"/>
    <mergeCell ref="E54:E55"/>
    <mergeCell ref="F54:F55"/>
    <mergeCell ref="Q54:Q55"/>
    <mergeCell ref="R54:R55"/>
    <mergeCell ref="T54:T55"/>
    <mergeCell ref="U54:U55"/>
    <mergeCell ref="B74:B75"/>
    <mergeCell ref="I58:I59"/>
    <mergeCell ref="J58:J59"/>
    <mergeCell ref="L58:L59"/>
    <mergeCell ref="M58:M59"/>
    <mergeCell ref="I62:I63"/>
    <mergeCell ref="J62:J63"/>
    <mergeCell ref="L62:L63"/>
    <mergeCell ref="R96:R97"/>
    <mergeCell ref="U105:V106"/>
    <mergeCell ref="J101:J102"/>
    <mergeCell ref="L101:L102"/>
    <mergeCell ref="M101:M102"/>
    <mergeCell ref="U102:V103"/>
    <mergeCell ref="T96:T97"/>
    <mergeCell ref="U96:U97"/>
    <mergeCell ref="J83:L83"/>
    <mergeCell ref="J93:L93"/>
    <mergeCell ref="R98:T98"/>
    <mergeCell ref="C83:E83"/>
    <mergeCell ref="C88:E88"/>
    <mergeCell ref="C93:E93"/>
    <mergeCell ref="C98:E98"/>
    <mergeCell ref="C89:C90"/>
    <mergeCell ref="J103:L103"/>
    <mergeCell ref="J81:J82"/>
    <mergeCell ref="L81:L82"/>
    <mergeCell ref="M81:M82"/>
    <mergeCell ref="B99:B100"/>
    <mergeCell ref="E94:E95"/>
    <mergeCell ref="F89:F90"/>
    <mergeCell ref="E89:E90"/>
    <mergeCell ref="C94:C95"/>
    <mergeCell ref="B94:B95"/>
    <mergeCell ref="C99:C100"/>
    <mergeCell ref="F84:F85"/>
    <mergeCell ref="E84:E85"/>
    <mergeCell ref="C84:C85"/>
    <mergeCell ref="B84:B85"/>
    <mergeCell ref="E99:E100"/>
    <mergeCell ref="F94:F95"/>
    <mergeCell ref="B89:B90"/>
    <mergeCell ref="F99:F100"/>
    <mergeCell ref="C58:C59"/>
    <mergeCell ref="E58:E59"/>
    <mergeCell ref="F58:F59"/>
    <mergeCell ref="B62:B63"/>
    <mergeCell ref="C62:C63"/>
    <mergeCell ref="E62:E63"/>
    <mergeCell ref="F62:F63"/>
    <mergeCell ref="B2:AB2"/>
    <mergeCell ref="B47:F47"/>
    <mergeCell ref="B50:B51"/>
    <mergeCell ref="C50:C51"/>
    <mergeCell ref="E50:E51"/>
    <mergeCell ref="AB58:AB59"/>
    <mergeCell ref="X62:X63"/>
    <mergeCell ref="Y62:Y63"/>
    <mergeCell ref="AA62:AA63"/>
    <mergeCell ref="AB62:AB63"/>
    <mergeCell ref="B33:F33"/>
    <mergeCell ref="I33:M33"/>
    <mergeCell ref="Q33:U33"/>
    <mergeCell ref="X33:AB33"/>
    <mergeCell ref="C49:E49"/>
    <mergeCell ref="J49:L49"/>
    <mergeCell ref="R49:T49"/>
    <mergeCell ref="B119:D119"/>
    <mergeCell ref="X116:AB116"/>
    <mergeCell ref="X111:AB113"/>
    <mergeCell ref="S112:V112"/>
    <mergeCell ref="B66:F66"/>
    <mergeCell ref="I68:M68"/>
    <mergeCell ref="E69:E70"/>
    <mergeCell ref="Q5:U5"/>
    <mergeCell ref="X5:AB5"/>
    <mergeCell ref="B19:F19"/>
    <mergeCell ref="I19:M19"/>
    <mergeCell ref="Q19:U19"/>
    <mergeCell ref="X19:AB19"/>
    <mergeCell ref="B5:F5"/>
    <mergeCell ref="B79:B80"/>
    <mergeCell ref="C74:C75"/>
    <mergeCell ref="U76:U77"/>
    <mergeCell ref="R76:R77"/>
    <mergeCell ref="T76:T77"/>
    <mergeCell ref="I5:M5"/>
    <mergeCell ref="F69:F70"/>
    <mergeCell ref="C69:C70"/>
    <mergeCell ref="B69:B70"/>
    <mergeCell ref="B58:B59"/>
    <mergeCell ref="D126:H127"/>
    <mergeCell ref="B113:Q113"/>
    <mergeCell ref="B116:Q116"/>
    <mergeCell ref="S116:V116"/>
    <mergeCell ref="K119:AB119"/>
    <mergeCell ref="F119:I119"/>
    <mergeCell ref="AA84:AA85"/>
    <mergeCell ref="AB84:AB85"/>
    <mergeCell ref="F104:F105"/>
    <mergeCell ref="I91:I92"/>
    <mergeCell ref="J91:J92"/>
    <mergeCell ref="L91:L92"/>
    <mergeCell ref="M91:M92"/>
    <mergeCell ref="X98:AB98"/>
    <mergeCell ref="I101:I102"/>
    <mergeCell ref="E104:E105"/>
    <mergeCell ref="C104:C105"/>
    <mergeCell ref="B104:B105"/>
    <mergeCell ref="C103:E103"/>
    <mergeCell ref="T126:X127"/>
    <mergeCell ref="X107:AB108"/>
    <mergeCell ref="X105:AB106"/>
    <mergeCell ref="X102:AB103"/>
    <mergeCell ref="X84:X85"/>
  </mergeCells>
  <phoneticPr fontId="31" type="noConversion"/>
  <conditionalFormatting sqref="X87:AB87">
    <cfRule type="cellIs" dxfId="1" priority="1" stopIfTrue="1" operator="notEqual">
      <formula>""""""</formula>
    </cfRule>
    <cfRule type="cellIs" dxfId="0" priority="2" stopIfTrue="1" operator="equal">
      <formula>""""""</formula>
    </cfRule>
  </conditionalFormatting>
  <hyperlinks>
    <hyperlink ref="E126" location="Portada!A1" tooltip="Go to menu" display="Portada!A1" xr:uid="{00000000-0004-0000-0D00-000000000000}"/>
    <hyperlink ref="F126" location="Portada!A1" tooltip="Go to menu" display="Portada!A1" xr:uid="{00000000-0004-0000-0D00-000001000000}"/>
    <hyperlink ref="G126" location="Portada!A1" tooltip="Go to menu" display="Portada!A1" xr:uid="{00000000-0004-0000-0D00-000002000000}"/>
    <hyperlink ref="H126" location="Portada!A1" tooltip="Go to menu" display="Portada!A1" xr:uid="{00000000-0004-0000-0D00-000003000000}"/>
    <hyperlink ref="D127" location="Portada!A1" tooltip="Go to menu" display="Portada!A1" xr:uid="{00000000-0004-0000-0D00-000004000000}"/>
    <hyperlink ref="E127" location="Portada!A1" tooltip="Go to menu" display="Portada!A1" xr:uid="{00000000-0004-0000-0D00-000005000000}"/>
    <hyperlink ref="F127" location="Portada!A1" tooltip="Go to menu" display="Portada!A1" xr:uid="{00000000-0004-0000-0D00-000006000000}"/>
    <hyperlink ref="G127" location="Portada!A1" tooltip="Go to menu" display="Portada!A1" xr:uid="{00000000-0004-0000-0D00-000007000000}"/>
    <hyperlink ref="H127" location="Portada!A1" tooltip="Go to menu" display="Portada!A1" xr:uid="{00000000-0004-0000-0D00-000008000000}"/>
    <hyperlink ref="D126" location="Portada!A1" tooltip="Go to menu" display="Menu Principal" xr:uid="{00000000-0004-0000-0D00-000009000000}"/>
    <hyperlink ref="D126:F127" location="Portada!A1" display="Menu Principal" xr:uid="{00000000-0004-0000-0D00-00000A000000}"/>
  </hyperlinks>
  <printOptions horizontalCentered="1" verticalCentered="1"/>
  <pageMargins left="0.24" right="0.23" top="0.46" bottom="0.43" header="0" footer="0"/>
  <pageSetup scale="61" orientation="portrait"/>
  <drawing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S60"/>
  <sheetViews>
    <sheetView zoomScale="140" zoomScaleNormal="140" workbookViewId="0">
      <pane xSplit="2" ySplit="2" topLeftCell="ES3" activePane="bottomRight" state="frozen"/>
      <selection activeCell="M81" sqref="M81:M82"/>
      <selection pane="topRight" activeCell="M81" sqref="M81:M82"/>
      <selection pane="bottomLeft" activeCell="M81" sqref="M81:M82"/>
      <selection pane="bottomRight" activeCell="FK3" sqref="FK3"/>
    </sheetView>
  </sheetViews>
  <sheetFormatPr baseColWidth="10" defaultColWidth="11.5" defaultRowHeight="14"/>
  <cols>
    <col min="1" max="1" width="12.5" style="183" customWidth="1"/>
    <col min="2" max="2" width="22.1640625" style="178" customWidth="1"/>
    <col min="3" max="3" width="9.6640625" style="195" customWidth="1"/>
    <col min="4" max="4" width="8.83203125" style="195" customWidth="1"/>
    <col min="5" max="5" width="10.1640625" style="195" customWidth="1"/>
    <col min="6" max="6" width="8.83203125" style="195" customWidth="1"/>
    <col min="7" max="7" width="9.5" style="195" customWidth="1"/>
    <col min="8" max="8" width="9.33203125" style="195" customWidth="1"/>
    <col min="9" max="9" width="8.33203125" style="195" customWidth="1"/>
    <col min="10" max="10" width="8" style="195" customWidth="1"/>
    <col min="11" max="11" width="8.1640625" style="195" customWidth="1"/>
    <col min="12" max="12" width="10.1640625" style="195" customWidth="1"/>
    <col min="13" max="13" width="8.1640625" style="195" customWidth="1"/>
    <col min="14" max="14" width="7.1640625" style="195" customWidth="1"/>
    <col min="15" max="16" width="8" style="195" customWidth="1"/>
    <col min="17" max="17" width="8.5" style="195" customWidth="1"/>
    <col min="18" max="18" width="8.33203125" style="195" customWidth="1"/>
    <col min="19" max="19" width="8.1640625" style="195" customWidth="1"/>
    <col min="20" max="20" width="10.1640625" style="195" customWidth="1"/>
    <col min="21" max="21" width="8.1640625" style="195" customWidth="1"/>
    <col min="22" max="22" width="7.1640625" style="195" customWidth="1"/>
    <col min="23" max="24" width="8" style="195" customWidth="1"/>
    <col min="25" max="25" width="8.5" style="195" customWidth="1"/>
    <col min="26" max="26" width="8.33203125" style="195" customWidth="1"/>
    <col min="27" max="27" width="8.1640625" style="195" customWidth="1"/>
    <col min="28" max="28" width="10.1640625" style="195" customWidth="1"/>
    <col min="29" max="29" width="8.1640625" style="195" customWidth="1"/>
    <col min="30" max="30" width="7.1640625" style="195" customWidth="1"/>
    <col min="31" max="32" width="8" style="195" customWidth="1"/>
    <col min="33" max="33" width="8.5" style="195" customWidth="1"/>
    <col min="34" max="34" width="8.33203125" style="195" customWidth="1"/>
    <col min="35" max="35" width="8.33203125" style="195" hidden="1" customWidth="1"/>
    <col min="36" max="36" width="5.1640625" style="178" customWidth="1"/>
    <col min="37" max="37" width="8.83203125" style="170" customWidth="1"/>
    <col min="38" max="38" width="2.5" style="191" customWidth="1"/>
    <col min="39" max="39" width="7.83203125" style="170" customWidth="1"/>
    <col min="40" max="40" width="2.1640625" style="170" bestFit="1" customWidth="1"/>
    <col min="41" max="41" width="7.5" style="179" bestFit="1" customWidth="1"/>
    <col min="42" max="42" width="10.33203125" style="170" customWidth="1"/>
    <col min="43" max="43" width="2.5" style="191" customWidth="1"/>
    <col min="44" max="44" width="8" style="170" customWidth="1"/>
    <col min="45" max="45" width="2.5" style="170" customWidth="1"/>
    <col min="46" max="46" width="4.5" style="179" bestFit="1" customWidth="1"/>
    <col min="47" max="47" width="10.5" style="170" customWidth="1"/>
    <col min="48" max="48" width="2.5" style="191" customWidth="1"/>
    <col min="49" max="49" width="9.1640625" style="170" customWidth="1"/>
    <col min="50" max="50" width="3.33203125" style="170" customWidth="1"/>
    <col min="51" max="51" width="4.5" style="179" bestFit="1" customWidth="1"/>
    <col min="52" max="52" width="8.1640625" style="170" customWidth="1"/>
    <col min="53" max="53" width="2.5" style="191" customWidth="1"/>
    <col min="54" max="54" width="7.5" style="170" customWidth="1"/>
    <col min="55" max="55" width="2.1640625" style="170" bestFit="1" customWidth="1"/>
    <col min="56" max="56" width="4.5" style="179" bestFit="1" customWidth="1"/>
    <col min="57" max="57" width="8.33203125" style="170" customWidth="1"/>
    <col min="58" max="58" width="2.5" style="191" customWidth="1"/>
    <col min="59" max="59" width="8.6640625" style="170" customWidth="1"/>
    <col min="60" max="60" width="3" style="170" customWidth="1"/>
    <col min="61" max="61" width="4.5" style="179" bestFit="1" customWidth="1"/>
    <col min="62" max="62" width="9.5" style="170" customWidth="1"/>
    <col min="63" max="63" width="2.5" style="191" customWidth="1"/>
    <col min="64" max="64" width="8" style="170" customWidth="1"/>
    <col min="65" max="65" width="2.5" style="170" customWidth="1"/>
    <col min="66" max="66" width="4.5" style="179" bestFit="1" customWidth="1"/>
    <col min="67" max="67" width="7.83203125" style="170" customWidth="1"/>
    <col min="68" max="68" width="2.5" style="191" customWidth="1"/>
    <col min="69" max="69" width="11.6640625" style="170" customWidth="1"/>
    <col min="70" max="70" width="2.5" style="170" customWidth="1"/>
    <col min="71" max="71" width="4.5" style="179" bestFit="1" customWidth="1"/>
    <col min="72" max="72" width="9.33203125" style="170" customWidth="1"/>
    <col min="73" max="73" width="2.5" style="191" customWidth="1"/>
    <col min="74" max="74" width="7.6640625" style="170" customWidth="1"/>
    <col min="75" max="75" width="2.5" style="170" customWidth="1"/>
    <col min="76" max="76" width="4.5" style="179" bestFit="1" customWidth="1"/>
    <col min="77" max="77" width="8.83203125" style="170" customWidth="1"/>
    <col min="78" max="78" width="2.5" style="191" customWidth="1"/>
    <col min="79" max="79" width="7.83203125" style="170" customWidth="1"/>
    <col min="80" max="80" width="2.1640625" style="170" bestFit="1" customWidth="1"/>
    <col min="81" max="81" width="7.5" style="179" bestFit="1" customWidth="1"/>
    <col min="82" max="82" width="10.33203125" style="170" customWidth="1"/>
    <col min="83" max="83" width="2.5" style="191" customWidth="1"/>
    <col min="84" max="84" width="8" style="170" customWidth="1"/>
    <col min="85" max="85" width="2.5" style="170" customWidth="1"/>
    <col min="86" max="86" width="4.5" style="179" bestFit="1" customWidth="1"/>
    <col min="87" max="87" width="10.5" style="170" customWidth="1"/>
    <col min="88" max="88" width="2.5" style="191" customWidth="1"/>
    <col min="89" max="89" width="9.1640625" style="170" customWidth="1"/>
    <col min="90" max="90" width="3.33203125" style="170" customWidth="1"/>
    <col min="91" max="91" width="4.5" style="179" bestFit="1" customWidth="1"/>
    <col min="92" max="92" width="8.1640625" style="170" customWidth="1"/>
    <col min="93" max="93" width="2.5" style="191" customWidth="1"/>
    <col min="94" max="94" width="7.5" style="170" customWidth="1"/>
    <col min="95" max="95" width="2.1640625" style="170" bestFit="1" customWidth="1"/>
    <col min="96" max="96" width="4.5" style="179" bestFit="1" customWidth="1"/>
    <col min="97" max="97" width="8.33203125" style="170" customWidth="1"/>
    <col min="98" max="98" width="2.5" style="191" customWidth="1"/>
    <col min="99" max="99" width="8.6640625" style="170" customWidth="1"/>
    <col min="100" max="100" width="3" style="170" customWidth="1"/>
    <col min="101" max="101" width="4.5" style="179" bestFit="1" customWidth="1"/>
    <col min="102" max="102" width="9.5" style="170" customWidth="1"/>
    <col min="103" max="103" width="2.5" style="191" customWidth="1"/>
    <col min="104" max="104" width="8" style="170" customWidth="1"/>
    <col min="105" max="105" width="2.5" style="170" customWidth="1"/>
    <col min="106" max="106" width="4.5" style="179" bestFit="1" customWidth="1"/>
    <col min="107" max="107" width="7.83203125" style="170" customWidth="1"/>
    <col min="108" max="108" width="2.5" style="191" customWidth="1"/>
    <col min="109" max="109" width="11.6640625" style="170" customWidth="1"/>
    <col min="110" max="110" width="2.5" style="170" customWidth="1"/>
    <col min="111" max="111" width="4.5" style="179" bestFit="1" customWidth="1"/>
    <col min="112" max="112" width="9.33203125" style="170" customWidth="1"/>
    <col min="113" max="113" width="2.5" style="191" customWidth="1"/>
    <col min="114" max="114" width="7.6640625" style="170" customWidth="1"/>
    <col min="115" max="115" width="2.5" style="170" customWidth="1"/>
    <col min="116" max="116" width="4.5" style="179" bestFit="1" customWidth="1"/>
    <col min="117" max="117" width="8.83203125" style="170" customWidth="1"/>
    <col min="118" max="118" width="2.5" style="191" customWidth="1"/>
    <col min="119" max="119" width="7.83203125" style="170" customWidth="1"/>
    <col min="120" max="120" width="2.1640625" style="170" bestFit="1" customWidth="1"/>
    <col min="121" max="121" width="4.5" style="179" bestFit="1" customWidth="1"/>
    <col min="122" max="122" width="10.33203125" style="170" customWidth="1"/>
    <col min="123" max="123" width="2.5" style="191" customWidth="1"/>
    <col min="124" max="124" width="8" style="170" customWidth="1"/>
    <col min="125" max="125" width="2.5" style="170" customWidth="1"/>
    <col min="126" max="126" width="4.5" style="179" bestFit="1" customWidth="1"/>
    <col min="127" max="127" width="10.5" style="170" customWidth="1"/>
    <col min="128" max="128" width="2.5" style="191" customWidth="1"/>
    <col min="129" max="129" width="9.1640625" style="170" customWidth="1"/>
    <col min="130" max="130" width="3.33203125" style="170" customWidth="1"/>
    <col min="131" max="131" width="4.5" style="179" bestFit="1" customWidth="1"/>
    <col min="132" max="132" width="8.1640625" style="170" customWidth="1"/>
    <col min="133" max="133" width="2.5" style="191" customWidth="1"/>
    <col min="134" max="134" width="7.5" style="170" customWidth="1"/>
    <col min="135" max="135" width="2.1640625" style="170" bestFit="1" customWidth="1"/>
    <col min="136" max="136" width="4.5" style="179" bestFit="1" customWidth="1"/>
    <col min="137" max="137" width="8.33203125" style="170" customWidth="1"/>
    <col min="138" max="138" width="2.5" style="191" customWidth="1"/>
    <col min="139" max="139" width="8.6640625" style="170" customWidth="1"/>
    <col min="140" max="140" width="3" style="170" customWidth="1"/>
    <col min="141" max="141" width="4.5" style="179" bestFit="1" customWidth="1"/>
    <col min="142" max="142" width="9.5" style="170" customWidth="1"/>
    <col min="143" max="143" width="2.5" style="191" customWidth="1"/>
    <col min="144" max="144" width="8" style="170" customWidth="1"/>
    <col min="145" max="145" width="2.5" style="170" customWidth="1"/>
    <col min="146" max="146" width="4.5" style="179" bestFit="1" customWidth="1"/>
    <col min="147" max="147" width="7.83203125" style="170" customWidth="1"/>
    <col min="148" max="148" width="2.5" style="191" customWidth="1"/>
    <col min="149" max="149" width="11.6640625" style="170" customWidth="1"/>
    <col min="150" max="150" width="2.5" style="170" customWidth="1"/>
    <col min="151" max="151" width="4.5" style="179" bestFit="1" customWidth="1"/>
    <col min="152" max="152" width="9.33203125" style="170" customWidth="1"/>
    <col min="153" max="153" width="2.5" style="191" customWidth="1"/>
    <col min="154" max="154" width="7.6640625" style="170" customWidth="1"/>
    <col min="155" max="155" width="2.5" style="170" customWidth="1"/>
    <col min="156" max="156" width="4.5" style="179" bestFit="1" customWidth="1"/>
    <col min="157" max="157" width="8.5" style="170" customWidth="1"/>
    <col min="158" max="158" width="2.5" style="191" customWidth="1"/>
    <col min="159" max="159" width="8.6640625" style="170" customWidth="1"/>
    <col min="160" max="160" width="2.1640625" style="170" bestFit="1" customWidth="1"/>
    <col min="161" max="161" width="5.1640625" style="179" customWidth="1"/>
    <col min="162" max="162" width="9.5" style="170" customWidth="1"/>
    <col min="163" max="163" width="2.5" style="191" customWidth="1"/>
    <col min="164" max="164" width="7.6640625" style="170" customWidth="1"/>
    <col min="165" max="165" width="2.33203125" style="170" bestFit="1" customWidth="1"/>
    <col min="166" max="166" width="5.5" style="179" customWidth="1"/>
    <col min="167" max="167" width="8.5" style="170" customWidth="1"/>
    <col min="168" max="168" width="2.5" style="191" customWidth="1"/>
    <col min="169" max="169" width="9.1640625" style="170" customWidth="1"/>
    <col min="170" max="170" width="2.5" style="170" customWidth="1"/>
    <col min="171" max="171" width="4" style="179" customWidth="1"/>
    <col min="172" max="172" width="9.5" style="170" customWidth="1"/>
    <col min="173" max="173" width="2.5" style="191" customWidth="1"/>
    <col min="174" max="174" width="8.5" style="170" customWidth="1"/>
    <col min="175" max="175" width="2.5" style="170" customWidth="1"/>
    <col min="176" max="176" width="4.33203125" style="179" customWidth="1"/>
    <col min="177" max="177" width="10.5" style="170" customWidth="1"/>
    <col min="178" max="178" width="2.5" style="191" customWidth="1"/>
    <col min="179" max="179" width="7.6640625" style="170" customWidth="1"/>
    <col min="180" max="180" width="2.5" style="170" customWidth="1"/>
    <col min="181" max="181" width="4" style="179" customWidth="1"/>
    <col min="182" max="182" width="8.83203125" style="170" customWidth="1"/>
    <col min="183" max="183" width="2.5" style="191" customWidth="1"/>
    <col min="184" max="184" width="8.6640625" style="170" customWidth="1"/>
    <col min="185" max="185" width="2.5" style="170" customWidth="1"/>
    <col min="186" max="186" width="4.1640625" style="179" customWidth="1"/>
    <col min="187" max="187" width="8.1640625" style="170" customWidth="1"/>
    <col min="188" max="188" width="3.1640625" style="191" customWidth="1"/>
    <col min="189" max="189" width="7.33203125" style="170" customWidth="1"/>
    <col min="190" max="190" width="3" style="170" customWidth="1"/>
    <col min="191" max="191" width="4.33203125" style="179" customWidth="1"/>
    <col min="192" max="192" width="8.83203125" style="170" customWidth="1"/>
    <col min="193" max="193" width="3.5" style="191" customWidth="1"/>
    <col min="194" max="194" width="7.1640625" style="170" customWidth="1"/>
    <col min="195" max="195" width="4" style="170" customWidth="1"/>
    <col min="196" max="196" width="4.6640625" style="179" customWidth="1"/>
    <col min="197" max="197" width="11.5" style="170"/>
    <col min="198" max="198" width="8.33203125" style="170" customWidth="1"/>
    <col min="199" max="200" width="8.5" style="170" customWidth="1"/>
    <col min="201" max="201" width="5.1640625" style="185" customWidth="1"/>
    <col min="202" max="202" width="9" style="185" customWidth="1"/>
    <col min="203" max="16384" width="11.5" style="178"/>
  </cols>
  <sheetData>
    <row r="1" spans="1:357">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K1" s="368" t="s">
        <v>462</v>
      </c>
      <c r="AL1" s="368"/>
      <c r="AM1" s="368"/>
      <c r="AN1" s="368"/>
      <c r="AO1" s="170"/>
      <c r="AP1" s="368" t="s">
        <v>463</v>
      </c>
      <c r="AQ1" s="368"/>
      <c r="AR1" s="368"/>
      <c r="AS1" s="368"/>
      <c r="AT1" s="170"/>
      <c r="AU1" s="368" t="s">
        <v>464</v>
      </c>
      <c r="AV1" s="368"/>
      <c r="AW1" s="368"/>
      <c r="AX1" s="368"/>
      <c r="AY1" s="184"/>
      <c r="AZ1" s="368" t="s">
        <v>465</v>
      </c>
      <c r="BA1" s="368"/>
      <c r="BB1" s="368"/>
      <c r="BC1" s="368"/>
      <c r="BD1" s="184"/>
      <c r="BE1" s="368" t="s">
        <v>466</v>
      </c>
      <c r="BF1" s="368"/>
      <c r="BG1" s="368"/>
      <c r="BH1" s="368"/>
      <c r="BI1" s="184"/>
      <c r="BJ1" s="368" t="s">
        <v>467</v>
      </c>
      <c r="BK1" s="368"/>
      <c r="BL1" s="368"/>
      <c r="BM1" s="368"/>
      <c r="BN1" s="184"/>
      <c r="BO1" s="368" t="s">
        <v>468</v>
      </c>
      <c r="BP1" s="368"/>
      <c r="BQ1" s="368"/>
      <c r="BR1" s="368"/>
      <c r="BS1" s="184"/>
      <c r="BT1" s="368" t="s">
        <v>469</v>
      </c>
      <c r="BU1" s="368"/>
      <c r="BV1" s="368"/>
      <c r="BW1" s="368"/>
      <c r="BX1" s="170"/>
      <c r="BY1" s="368" t="s">
        <v>470</v>
      </c>
      <c r="BZ1" s="368"/>
      <c r="CA1" s="368"/>
      <c r="CB1" s="368"/>
      <c r="CC1" s="170"/>
      <c r="CD1" s="368" t="s">
        <v>471</v>
      </c>
      <c r="CE1" s="368"/>
      <c r="CF1" s="368"/>
      <c r="CG1" s="368"/>
      <c r="CH1" s="170"/>
      <c r="CI1" s="368" t="s">
        <v>472</v>
      </c>
      <c r="CJ1" s="368"/>
      <c r="CK1" s="368"/>
      <c r="CL1" s="368"/>
      <c r="CM1" s="184"/>
      <c r="CN1" s="368" t="s">
        <v>473</v>
      </c>
      <c r="CO1" s="368"/>
      <c r="CP1" s="368"/>
      <c r="CQ1" s="368"/>
      <c r="CR1" s="184"/>
      <c r="CS1" s="368" t="s">
        <v>474</v>
      </c>
      <c r="CT1" s="368"/>
      <c r="CU1" s="368"/>
      <c r="CV1" s="368"/>
      <c r="CW1" s="184"/>
      <c r="CX1" s="368" t="s">
        <v>475</v>
      </c>
      <c r="CY1" s="368"/>
      <c r="CZ1" s="368"/>
      <c r="DA1" s="368"/>
      <c r="DB1" s="184"/>
      <c r="DC1" s="368" t="s">
        <v>476</v>
      </c>
      <c r="DD1" s="368"/>
      <c r="DE1" s="368"/>
      <c r="DF1" s="368"/>
      <c r="DG1" s="184"/>
      <c r="DH1" s="368" t="s">
        <v>477</v>
      </c>
      <c r="DI1" s="368"/>
      <c r="DJ1" s="368"/>
      <c r="DK1" s="368"/>
      <c r="DL1" s="170"/>
      <c r="DM1" s="368" t="s">
        <v>478</v>
      </c>
      <c r="DN1" s="368"/>
      <c r="DO1" s="368"/>
      <c r="DP1" s="368"/>
      <c r="DQ1" s="170"/>
      <c r="DR1" s="368" t="s">
        <v>479</v>
      </c>
      <c r="DS1" s="368"/>
      <c r="DT1" s="368"/>
      <c r="DU1" s="368"/>
      <c r="DV1" s="170"/>
      <c r="DW1" s="368" t="s">
        <v>480</v>
      </c>
      <c r="DX1" s="368"/>
      <c r="DY1" s="368"/>
      <c r="DZ1" s="368"/>
      <c r="EA1" s="184"/>
      <c r="EB1" s="368" t="s">
        <v>481</v>
      </c>
      <c r="EC1" s="368"/>
      <c r="ED1" s="368"/>
      <c r="EE1" s="368"/>
      <c r="EF1" s="184"/>
      <c r="EG1" s="368" t="s">
        <v>482</v>
      </c>
      <c r="EH1" s="368"/>
      <c r="EI1" s="368"/>
      <c r="EJ1" s="368"/>
      <c r="EK1" s="184"/>
      <c r="EL1" s="368" t="s">
        <v>483</v>
      </c>
      <c r="EM1" s="368"/>
      <c r="EN1" s="368"/>
      <c r="EO1" s="368"/>
      <c r="EP1" s="184"/>
      <c r="EQ1" s="368" t="s">
        <v>484</v>
      </c>
      <c r="ER1" s="368"/>
      <c r="ES1" s="368"/>
      <c r="ET1" s="368"/>
      <c r="EU1" s="184"/>
      <c r="EV1" s="368" t="s">
        <v>485</v>
      </c>
      <c r="EW1" s="368"/>
      <c r="EX1" s="368"/>
      <c r="EY1" s="368"/>
      <c r="EZ1" s="170"/>
      <c r="FA1" s="368" t="s">
        <v>494</v>
      </c>
      <c r="FB1" s="368"/>
      <c r="FC1" s="368"/>
      <c r="FD1" s="368"/>
      <c r="FE1" s="184"/>
      <c r="FF1" s="368" t="s">
        <v>496</v>
      </c>
      <c r="FG1" s="368"/>
      <c r="FH1" s="368"/>
      <c r="FI1" s="368"/>
      <c r="FJ1" s="184"/>
      <c r="FK1" s="368" t="s">
        <v>495</v>
      </c>
      <c r="FL1" s="368"/>
      <c r="FM1" s="368"/>
      <c r="FN1" s="368"/>
      <c r="FO1" s="184"/>
      <c r="FP1" s="368" t="s">
        <v>497</v>
      </c>
      <c r="FQ1" s="368"/>
      <c r="FR1" s="368"/>
      <c r="FS1" s="368"/>
      <c r="FT1" s="170"/>
      <c r="FU1" s="368" t="s">
        <v>506</v>
      </c>
      <c r="FV1" s="368"/>
      <c r="FW1" s="368"/>
      <c r="FX1" s="368"/>
      <c r="FY1" s="184"/>
      <c r="FZ1" s="368" t="s">
        <v>507</v>
      </c>
      <c r="GA1" s="368"/>
      <c r="GB1" s="368"/>
      <c r="GC1" s="368"/>
      <c r="GD1" s="170"/>
      <c r="GE1" s="368" t="s">
        <v>508</v>
      </c>
      <c r="GF1" s="368"/>
      <c r="GG1" s="368"/>
      <c r="GH1" s="368"/>
      <c r="GI1" s="184"/>
      <c r="GJ1" s="368" t="s">
        <v>513</v>
      </c>
      <c r="GK1" s="368"/>
      <c r="GL1" s="368"/>
      <c r="GM1" s="368"/>
      <c r="GN1" s="170"/>
      <c r="GO1" s="368" t="s">
        <v>180</v>
      </c>
      <c r="GP1" s="368"/>
      <c r="GQ1" s="368"/>
      <c r="GR1" s="368"/>
      <c r="GS1" s="170"/>
    </row>
    <row r="2" spans="1:357">
      <c r="A2" s="186" t="s">
        <v>24</v>
      </c>
      <c r="B2" s="178" t="s">
        <v>25</v>
      </c>
      <c r="C2" s="170" t="s">
        <v>42</v>
      </c>
      <c r="D2" s="170" t="s">
        <v>43</v>
      </c>
      <c r="E2" s="170" t="s">
        <v>44</v>
      </c>
      <c r="F2" s="170" t="s">
        <v>45</v>
      </c>
      <c r="G2" s="170" t="s">
        <v>46</v>
      </c>
      <c r="H2" s="170" t="s">
        <v>47</v>
      </c>
      <c r="I2" s="170" t="s">
        <v>48</v>
      </c>
      <c r="J2" s="170" t="s">
        <v>49</v>
      </c>
      <c r="K2" s="170" t="s">
        <v>50</v>
      </c>
      <c r="L2" s="170" t="s">
        <v>51</v>
      </c>
      <c r="M2" s="170" t="s">
        <v>52</v>
      </c>
      <c r="N2" s="170" t="s">
        <v>53</v>
      </c>
      <c r="O2" s="170" t="s">
        <v>54</v>
      </c>
      <c r="P2" s="170" t="s">
        <v>55</v>
      </c>
      <c r="Q2" s="170" t="s">
        <v>56</v>
      </c>
      <c r="R2" s="170" t="s">
        <v>57</v>
      </c>
      <c r="S2" s="170" t="s">
        <v>430</v>
      </c>
      <c r="T2" s="170" t="s">
        <v>431</v>
      </c>
      <c r="U2" s="170" t="s">
        <v>432</v>
      </c>
      <c r="V2" s="170" t="s">
        <v>433</v>
      </c>
      <c r="W2" s="170" t="s">
        <v>434</v>
      </c>
      <c r="X2" s="170" t="s">
        <v>359</v>
      </c>
      <c r="Y2" s="170" t="s">
        <v>435</v>
      </c>
      <c r="Z2" s="170" t="s">
        <v>436</v>
      </c>
      <c r="AA2" s="170" t="s">
        <v>379</v>
      </c>
      <c r="AB2" s="170" t="s">
        <v>380</v>
      </c>
      <c r="AC2" s="170" t="s">
        <v>381</v>
      </c>
      <c r="AD2" s="170" t="s">
        <v>382</v>
      </c>
      <c r="AE2" s="170" t="s">
        <v>384</v>
      </c>
      <c r="AF2" s="170" t="s">
        <v>383</v>
      </c>
      <c r="AG2" s="170" t="s">
        <v>385</v>
      </c>
      <c r="AH2" s="170" t="s">
        <v>386</v>
      </c>
      <c r="AI2" s="170"/>
      <c r="AJ2" s="178" t="s">
        <v>58</v>
      </c>
      <c r="AK2" s="368" t="s">
        <v>101</v>
      </c>
      <c r="AL2" s="368"/>
      <c r="AM2" s="368" t="s">
        <v>100</v>
      </c>
      <c r="AN2" s="368"/>
      <c r="AO2" s="179" t="s">
        <v>58</v>
      </c>
      <c r="AP2" s="368" t="s">
        <v>102</v>
      </c>
      <c r="AQ2" s="368"/>
      <c r="AR2" s="368" t="s">
        <v>438</v>
      </c>
      <c r="AS2" s="368"/>
      <c r="AT2" s="179" t="s">
        <v>58</v>
      </c>
      <c r="AU2" s="368" t="s">
        <v>52</v>
      </c>
      <c r="AV2" s="368"/>
      <c r="AW2" s="368" t="s">
        <v>47</v>
      </c>
      <c r="AX2" s="368"/>
      <c r="AY2" s="187" t="s">
        <v>58</v>
      </c>
      <c r="AZ2" s="368" t="s">
        <v>46</v>
      </c>
      <c r="BA2" s="368"/>
      <c r="BB2" s="368" t="s">
        <v>53</v>
      </c>
      <c r="BC2" s="368"/>
      <c r="BD2" s="187" t="s">
        <v>58</v>
      </c>
      <c r="BE2" s="368" t="s">
        <v>430</v>
      </c>
      <c r="BF2" s="368"/>
      <c r="BG2" s="368" t="s">
        <v>439</v>
      </c>
      <c r="BH2" s="368"/>
      <c r="BI2" s="187" t="s">
        <v>58</v>
      </c>
      <c r="BJ2" s="368" t="s">
        <v>51</v>
      </c>
      <c r="BK2" s="368"/>
      <c r="BL2" s="368" t="s">
        <v>431</v>
      </c>
      <c r="BM2" s="368"/>
      <c r="BN2" s="187" t="s">
        <v>58</v>
      </c>
      <c r="BO2" s="368" t="s">
        <v>42</v>
      </c>
      <c r="BP2" s="368"/>
      <c r="BQ2" s="368" t="s">
        <v>440</v>
      </c>
      <c r="BR2" s="368"/>
      <c r="BS2" s="187" t="s">
        <v>58</v>
      </c>
      <c r="BT2" s="368" t="s">
        <v>435</v>
      </c>
      <c r="BU2" s="368"/>
      <c r="BV2" s="368" t="s">
        <v>441</v>
      </c>
      <c r="BW2" s="368"/>
      <c r="BX2" s="179" t="s">
        <v>58</v>
      </c>
      <c r="BY2" s="368" t="s">
        <v>48</v>
      </c>
      <c r="BZ2" s="368"/>
      <c r="CA2" s="368" t="s">
        <v>442</v>
      </c>
      <c r="CB2" s="368"/>
      <c r="CC2" s="179" t="s">
        <v>58</v>
      </c>
      <c r="CD2" s="368" t="s">
        <v>54</v>
      </c>
      <c r="CE2" s="368"/>
      <c r="CF2" s="368" t="s">
        <v>443</v>
      </c>
      <c r="CG2" s="368"/>
      <c r="CH2" s="179" t="s">
        <v>58</v>
      </c>
      <c r="CI2" s="368" t="s">
        <v>359</v>
      </c>
      <c r="CJ2" s="368"/>
      <c r="CK2" s="368" t="s">
        <v>436</v>
      </c>
      <c r="CL2" s="368"/>
      <c r="CM2" s="187" t="s">
        <v>58</v>
      </c>
      <c r="CN2" s="368" t="s">
        <v>56</v>
      </c>
      <c r="CO2" s="368"/>
      <c r="CP2" s="368" t="s">
        <v>433</v>
      </c>
      <c r="CQ2" s="368"/>
      <c r="CR2" s="187" t="s">
        <v>58</v>
      </c>
      <c r="CS2" s="368" t="s">
        <v>44</v>
      </c>
      <c r="CT2" s="368"/>
      <c r="CU2" s="368" t="s">
        <v>444</v>
      </c>
      <c r="CV2" s="368"/>
      <c r="CW2" s="187" t="s">
        <v>58</v>
      </c>
      <c r="CX2" s="368" t="s">
        <v>432</v>
      </c>
      <c r="CY2" s="368"/>
      <c r="CZ2" s="368" t="s">
        <v>57</v>
      </c>
      <c r="DA2" s="368"/>
      <c r="DB2" s="187" t="s">
        <v>58</v>
      </c>
      <c r="DC2" s="368" t="s">
        <v>434</v>
      </c>
      <c r="DD2" s="368"/>
      <c r="DE2" s="368" t="s">
        <v>445</v>
      </c>
      <c r="DF2" s="368"/>
      <c r="DG2" s="187" t="s">
        <v>58</v>
      </c>
      <c r="DH2" s="368" t="s">
        <v>49</v>
      </c>
      <c r="DI2" s="368"/>
      <c r="DJ2" s="368" t="s">
        <v>55</v>
      </c>
      <c r="DK2" s="368"/>
      <c r="DL2" s="179" t="s">
        <v>58</v>
      </c>
      <c r="DM2" s="368">
        <v>74</v>
      </c>
      <c r="DN2" s="368"/>
      <c r="DO2" s="368">
        <v>77</v>
      </c>
      <c r="DP2" s="368"/>
      <c r="DQ2" s="179" t="s">
        <v>58</v>
      </c>
      <c r="DR2" s="368">
        <v>73</v>
      </c>
      <c r="DS2" s="368"/>
      <c r="DT2" s="368">
        <v>75</v>
      </c>
      <c r="DU2" s="368"/>
      <c r="DV2" s="179" t="s">
        <v>58</v>
      </c>
      <c r="DW2" s="368">
        <v>76</v>
      </c>
      <c r="DX2" s="368"/>
      <c r="DY2" s="368">
        <v>78</v>
      </c>
      <c r="DZ2" s="368"/>
      <c r="EA2" s="187" t="s">
        <v>58</v>
      </c>
      <c r="EB2" s="368">
        <v>79</v>
      </c>
      <c r="EC2" s="368"/>
      <c r="ED2" s="368">
        <v>80</v>
      </c>
      <c r="EE2" s="368"/>
      <c r="EF2" s="187" t="s">
        <v>58</v>
      </c>
      <c r="EG2" s="368">
        <v>83</v>
      </c>
      <c r="EH2" s="368"/>
      <c r="EI2" s="368">
        <v>84</v>
      </c>
      <c r="EJ2" s="368"/>
      <c r="EK2" s="187" t="s">
        <v>58</v>
      </c>
      <c r="EL2" s="368">
        <v>81</v>
      </c>
      <c r="EM2" s="368"/>
      <c r="EN2" s="368">
        <v>82</v>
      </c>
      <c r="EO2" s="368"/>
      <c r="EP2" s="187" t="s">
        <v>58</v>
      </c>
      <c r="EQ2" s="368">
        <v>86</v>
      </c>
      <c r="ER2" s="368"/>
      <c r="ES2" s="368">
        <v>88</v>
      </c>
      <c r="ET2" s="368"/>
      <c r="EU2" s="187" t="s">
        <v>58</v>
      </c>
      <c r="EV2" s="368">
        <v>85</v>
      </c>
      <c r="EW2" s="368"/>
      <c r="EX2" s="368">
        <v>87</v>
      </c>
      <c r="EY2" s="368"/>
      <c r="EZ2" s="179" t="s">
        <v>58</v>
      </c>
      <c r="FA2" s="368">
        <v>89</v>
      </c>
      <c r="FB2" s="368"/>
      <c r="FC2" s="368">
        <v>90</v>
      </c>
      <c r="FD2" s="368"/>
      <c r="FE2" s="187" t="s">
        <v>58</v>
      </c>
      <c r="FF2" s="368">
        <v>93</v>
      </c>
      <c r="FG2" s="368"/>
      <c r="FH2" s="368">
        <v>94</v>
      </c>
      <c r="FI2" s="368"/>
      <c r="FJ2" s="187" t="s">
        <v>58</v>
      </c>
      <c r="FK2" s="368">
        <v>91</v>
      </c>
      <c r="FL2" s="368"/>
      <c r="FM2" s="368">
        <v>92</v>
      </c>
      <c r="FN2" s="368"/>
      <c r="FO2" s="187" t="s">
        <v>58</v>
      </c>
      <c r="FP2" s="368">
        <v>95</v>
      </c>
      <c r="FQ2" s="368"/>
      <c r="FR2" s="368">
        <v>96</v>
      </c>
      <c r="FS2" s="368"/>
      <c r="FT2" s="179" t="s">
        <v>58</v>
      </c>
      <c r="FU2" s="368">
        <v>97</v>
      </c>
      <c r="FV2" s="368"/>
      <c r="FW2" s="368">
        <v>98</v>
      </c>
      <c r="FX2" s="368"/>
      <c r="FY2" s="187" t="s">
        <v>58</v>
      </c>
      <c r="FZ2" s="368">
        <v>99</v>
      </c>
      <c r="GA2" s="368"/>
      <c r="GB2" s="368">
        <v>100</v>
      </c>
      <c r="GC2" s="368"/>
      <c r="GD2" s="179" t="s">
        <v>58</v>
      </c>
      <c r="GE2" s="368" t="s">
        <v>509</v>
      </c>
      <c r="GF2" s="368"/>
      <c r="GG2" s="368" t="s">
        <v>510</v>
      </c>
      <c r="GH2" s="368"/>
      <c r="GI2" s="187" t="s">
        <v>58</v>
      </c>
      <c r="GJ2" s="368" t="s">
        <v>511</v>
      </c>
      <c r="GK2" s="368"/>
      <c r="GL2" s="368" t="s">
        <v>512</v>
      </c>
      <c r="GM2" s="368"/>
      <c r="GN2" s="179" t="s">
        <v>58</v>
      </c>
      <c r="GO2" s="184" t="s">
        <v>136</v>
      </c>
      <c r="GP2" s="184" t="s">
        <v>59</v>
      </c>
      <c r="GQ2" s="184" t="s">
        <v>60</v>
      </c>
      <c r="GR2" s="184" t="s">
        <v>61</v>
      </c>
      <c r="GS2" s="185" t="s">
        <v>58</v>
      </c>
      <c r="GT2" s="185" t="s">
        <v>62</v>
      </c>
    </row>
    <row r="3" spans="1:357">
      <c r="A3" s="183">
        <f>IF('Primera Fase'!A3="","",'Primera Fase'!A3)</f>
        <v>1</v>
      </c>
      <c r="B3" s="178" t="str">
        <f>IF('Primera Fase'!B3="","",'Primera Fase'!B3)</f>
        <v/>
      </c>
      <c r="C3" s="188" t="str">
        <f>'Copia Provisional'!BW2</f>
        <v>México</v>
      </c>
      <c r="D3" s="188" t="str">
        <f>'Copia Provisional'!BX2</f>
        <v>South Africa</v>
      </c>
      <c r="E3" s="188" t="str">
        <f>'Copia Provisional'!BY2</f>
        <v>Canada</v>
      </c>
      <c r="F3" s="188" t="str">
        <f>'Copia Provisional'!BZ2</f>
        <v>Bosnia -Herzegovina</v>
      </c>
      <c r="G3" s="188" t="str">
        <f>'Copia Provisional'!CA2</f>
        <v>Brazil</v>
      </c>
      <c r="H3" s="188" t="str">
        <f>'Copia Provisional'!CB2</f>
        <v>Marruecos</v>
      </c>
      <c r="I3" s="188" t="str">
        <f>'Copia Provisional'!CC2</f>
        <v>Estados Unidos</v>
      </c>
      <c r="J3" s="188" t="str">
        <f>'Copia Provisional'!CD2</f>
        <v>Paraguay</v>
      </c>
      <c r="K3" s="188" t="str">
        <f>'Copia Provisional'!CE2</f>
        <v>Alemania</v>
      </c>
      <c r="L3" s="188" t="str">
        <f>'Copia Provisional'!CF2</f>
        <v>Curazao</v>
      </c>
      <c r="M3" s="188" t="str">
        <f>'Copia Provisional'!CG2</f>
        <v>Paises Bajos</v>
      </c>
      <c r="N3" s="188" t="str">
        <f>'Copia Provisional'!CH2</f>
        <v>Japon</v>
      </c>
      <c r="O3" s="188" t="str">
        <f>'Copia Provisional'!CI2</f>
        <v>Belgica</v>
      </c>
      <c r="P3" s="188" t="str">
        <f>'Copia Provisional'!CJ2</f>
        <v>Egipto</v>
      </c>
      <c r="Q3" s="188" t="str">
        <f>'Copia Provisional'!CK2</f>
        <v>España</v>
      </c>
      <c r="R3" s="188" t="str">
        <f>'Copia Provisional'!CL2</f>
        <v>Cabo Verde</v>
      </c>
      <c r="S3" s="188" t="str">
        <f>'Copia Provisional'!CM2</f>
        <v>Francia</v>
      </c>
      <c r="T3" s="188" t="str">
        <f>'Copia Provisional'!CN2</f>
        <v>Senegal</v>
      </c>
      <c r="U3" s="188" t="str">
        <f>'Copia Provisional'!CO2</f>
        <v>Argentina</v>
      </c>
      <c r="V3" s="188" t="str">
        <f>'Copia Provisional'!CP2</f>
        <v>Argelia</v>
      </c>
      <c r="W3" s="188" t="str">
        <f>'Copia Provisional'!CQ2</f>
        <v>Portugal</v>
      </c>
      <c r="X3" s="188" t="str">
        <f>'Copia Provisional'!CR2</f>
        <v xml:space="preserve">Congo </v>
      </c>
      <c r="Y3" s="188" t="str">
        <f>'Copia Provisional'!CS2</f>
        <v>Inglaterra</v>
      </c>
      <c r="Z3" s="188" t="str">
        <f>'Copia Provisional'!CT2</f>
        <v>Croacia</v>
      </c>
      <c r="AA3" s="188">
        <f>'Copia Provisional'!CU2</f>
        <v>0</v>
      </c>
      <c r="AB3" s="188">
        <f>'Copia Provisional'!CV2</f>
        <v>0</v>
      </c>
      <c r="AC3" s="188">
        <f>'Copia Provisional'!CW2</f>
        <v>0</v>
      </c>
      <c r="AD3" s="188">
        <f>'Copia Provisional'!CX2</f>
        <v>0</v>
      </c>
      <c r="AE3" s="188">
        <f>'Copia Provisional'!CY2</f>
        <v>0</v>
      </c>
      <c r="AF3" s="188">
        <f>'Copia Provisional'!CZ2</f>
        <v>0</v>
      </c>
      <c r="AG3" s="188">
        <f>'Copia Provisional'!DA2</f>
        <v>0</v>
      </c>
      <c r="AH3" s="188">
        <f>'Copia Provisional'!DB2</f>
        <v>0</v>
      </c>
      <c r="AI3" s="188">
        <f t="shared" ref="AI3:AI34" si="0">IFERROR(IF(VLOOKUP(AA3,_BDTerceros,1,FALSE)=AA3,10,0),0)+IFERROR(IF(VLOOKUP(AB3,_BDTerceros,1,FALSE)=AB3,10,0),0)+IFERROR(IF(VLOOKUP(AC3,_BDTerceros,1,FALSE)=AC3,10,0),0)+IFERROR(IF(VLOOKUP(AD3,_BDTerceros,1,FALSE)=AD3,10,0),0)+IFERROR(IF(VLOOKUP(AE3,_BDTerceros,1,FALSE)=AE3,10,0),0)+IFERROR(IF(VLOOKUP(AF3,_BDTerceros,1,FALSE)=AF3,10,0),0)+IFERROR(IF(VLOOKUP(AG3,_BDTerceros,1,FALSE)=AG3,10,0),0)+IFERROR(IF(VLOOKUP(AH3,_BDTerceros,1,FALSE)=AH3,10,0),0)</f>
        <v>0</v>
      </c>
      <c r="AJ3" s="178">
        <f t="shared" ref="AJ3:AJ34" si="1">IF(C3=_Cla1,10,IF(C3=_Cla2,10,0))+IF(D3=_Cla1,10,IF(D3=_Cla2,10,0))+IF(E3=_Clb1,10,IF(E3=_Clb2,10,0))+IF(F3=_Clb1,10,IF(F3=_Clb2,10,0))+IF(G3=_Clc1,10,IF(G3=_Clc2,10,0))+IF(H3=_Clc1,10,IF(H3=_Clc2,10,0))+IF(I3=_Cld1,10,IF(I3=_Cld2,10,0))+IF(J3=_Cld1,10,IF(J3=_Cld2,10,0))+IF(K3=_Cle1,10,IF(K3=_Cle2,10,0))+IF(L3=_Cle1,10,IF(L3=_Cle2,10,0))+IF(M3=_Clf1,10,IF(M3=_Clf2,10,0))+IF(N3=_Clf1,10,IF(N3=_Clf2,10,0))+IF(O3=_Clg1,10,IF(O3=_Clg2,10,0))+IF(P3=_Clg1,10,IF(P3=_Clg2,10,0))+IF(Q3=_Clh1,10,IF(Q3=_Clh2,10,0))+IF(R3=_Clh1,10,IF(R3=_Clh2,10,0))+IF(S3=_Cli1,10,IF(S3=_Cli2,10,0))+IF(T3=_Cli1,10,IF(T3=_Cli2,10,0))+IF(U3=_Clj1,10,IF(U3=_Clj2,10,0))+IF(V3=_Clj1,10,IF(V3=_Clj2,10,0))+IF(W3=_Clk1,10,IF(W3=_Clk2,10,0))+IF(X3=_Clk1,10,IF(X3=_Clk2,10,0))+IF(Y3=_Cll1,10,IF(Y3=_Cll2,10,0))+IF(Z3=_Cll1,10,IF(Z3=_Cll2,10,0))+AI3</f>
        <v>0</v>
      </c>
      <c r="AK3" s="271" t="str">
        <f>D3</f>
        <v>South Africa</v>
      </c>
      <c r="AL3" s="194" t="str">
        <f>'Copia Provisional'!DC2</f>
        <v/>
      </c>
      <c r="AM3" s="272" t="str">
        <f>F3</f>
        <v>Bosnia -Herzegovina</v>
      </c>
      <c r="AN3" s="190" t="str">
        <f>IF(AL3="P","G","P")</f>
        <v>P</v>
      </c>
      <c r="AO3" s="179" cm="1">
        <f t="array" ref="AO3">IF(AK3=_Cla2,IF(AM3=_Clb2,10+IF(AL3=_RES73,20,0),0),0)</f>
        <v>0</v>
      </c>
      <c r="AP3" s="272" t="str">
        <f>K3</f>
        <v>Alemania</v>
      </c>
      <c r="AQ3" s="194" t="str">
        <f>'Copia Provisional'!DD2</f>
        <v/>
      </c>
      <c r="AR3" s="272">
        <f>AA3</f>
        <v>0</v>
      </c>
      <c r="AS3" s="190" t="str">
        <f>IF(AQ3="P","G","P")</f>
        <v>P</v>
      </c>
      <c r="AT3" s="179">
        <f t="shared" ref="AT3:AT34" si="2">IF(AP3=_Cle1,IF(AR3=_Clt1,10+IF(AQ3=_RES74,20,0),0),0)</f>
        <v>0</v>
      </c>
      <c r="AU3" s="272" t="str">
        <f>M3</f>
        <v>Paises Bajos</v>
      </c>
      <c r="AV3" s="194" t="str">
        <f>'Copia Provisional'!DE2</f>
        <v/>
      </c>
      <c r="AW3" s="272" t="str">
        <f>H3</f>
        <v>Marruecos</v>
      </c>
      <c r="AX3" s="190" t="str">
        <f>IF(AV3="P","G","P")</f>
        <v>P</v>
      </c>
      <c r="AY3" s="179">
        <f t="shared" ref="AY3:AY34" si="3">IF(AU3=_Clf1,IF(AW3=_Clc2,10+IF(AV3=_RES75,20,0),0),0)</f>
        <v>0</v>
      </c>
      <c r="AZ3" s="272" t="str">
        <f>G3</f>
        <v>Brazil</v>
      </c>
      <c r="BA3" s="194" t="str">
        <f>'Copia Provisional'!DF2</f>
        <v/>
      </c>
      <c r="BB3" s="272" t="str">
        <f>N3</f>
        <v>Japon</v>
      </c>
      <c r="BC3" s="190" t="str">
        <f>IF(BA3="P","G","P")</f>
        <v>P</v>
      </c>
      <c r="BD3" s="179">
        <f t="shared" ref="BD3:BD34" si="4">IF(AZ3=_Clc1,IF(BB3=_Clf2,10+IF(BA3=_RES76,20,0),0),0)</f>
        <v>0</v>
      </c>
      <c r="BE3" s="272" t="str">
        <f>S3</f>
        <v>Francia</v>
      </c>
      <c r="BF3" s="194" t="str">
        <f>'Copia Provisional'!DG2</f>
        <v/>
      </c>
      <c r="BG3" s="272">
        <f>AB3</f>
        <v>0</v>
      </c>
      <c r="BH3" s="190" t="str">
        <f>IF(BF3="P","G","P")</f>
        <v>P</v>
      </c>
      <c r="BI3" s="179">
        <f t="shared" ref="BI3:BI34" si="5">IF(BE3=_Cli1,IF(BG3=_Clt2,10+IF(BF3=_RES77,20,0),0),0)</f>
        <v>0</v>
      </c>
      <c r="BJ3" s="272" t="str">
        <f>L3</f>
        <v>Curazao</v>
      </c>
      <c r="BK3" s="194" t="str">
        <f>'Copia Provisional'!DH2</f>
        <v/>
      </c>
      <c r="BL3" s="272" t="str">
        <f>T3</f>
        <v>Senegal</v>
      </c>
      <c r="BM3" s="190" t="str">
        <f>IF(BK3="P","G","P")</f>
        <v>P</v>
      </c>
      <c r="BN3" s="179">
        <f t="shared" ref="BN3:BN34" si="6">IF(BJ3=_Cle2,IF(BL3=_Cli2,10+IF(BK3=_RES78,20,0),0),0)</f>
        <v>0</v>
      </c>
      <c r="BO3" s="272" t="str">
        <f>C3</f>
        <v>México</v>
      </c>
      <c r="BP3" s="194" t="str">
        <f>'Copia Provisional'!DI2</f>
        <v/>
      </c>
      <c r="BQ3" s="272">
        <f>AC3</f>
        <v>0</v>
      </c>
      <c r="BR3" s="190" t="str">
        <f>IF(BP3="P","G","P")</f>
        <v>P</v>
      </c>
      <c r="BS3" s="179">
        <f t="shared" ref="BS3:BS34" si="7">IF(BO3=_Cla1,IF(BQ3=_Clt3,10+IF(BP3=_RES79,20,0),0),0)</f>
        <v>0</v>
      </c>
      <c r="BT3" s="272" t="str">
        <f>Y3</f>
        <v>Inglaterra</v>
      </c>
      <c r="BU3" s="194" t="str">
        <f>'Copia Provisional'!DJ2</f>
        <v/>
      </c>
      <c r="BV3" s="272">
        <f>AD3</f>
        <v>0</v>
      </c>
      <c r="BW3" s="190" t="str">
        <f>IF(BU3="P","G","P")</f>
        <v>P</v>
      </c>
      <c r="BX3" s="179">
        <f t="shared" ref="BX3:BX34" si="8">IF(BT3=_Cll1,IF(BV3=_Clt4,10+IF(BU3=_RES80,20,0),0),0)</f>
        <v>0</v>
      </c>
      <c r="BY3" s="271" t="str">
        <f>I3</f>
        <v>Estados Unidos</v>
      </c>
      <c r="BZ3" s="194" t="str">
        <f>'Copia Provisional'!DK2</f>
        <v/>
      </c>
      <c r="CA3" s="272">
        <f>AE3</f>
        <v>0</v>
      </c>
      <c r="CB3" s="190" t="str">
        <f>IF(BZ3="P","G","P")</f>
        <v>P</v>
      </c>
      <c r="CC3" s="179">
        <f t="shared" ref="CC3:CC34" si="9">IF(BY3=_Cld1,IF(CA3=_Clt5,10+IF(BZ3=_RES81,20,0),0),0)</f>
        <v>0</v>
      </c>
      <c r="CD3" s="272" t="str">
        <f>O3</f>
        <v>Belgica</v>
      </c>
      <c r="CE3" s="194" t="str">
        <f>'Copia Provisional'!DL2</f>
        <v/>
      </c>
      <c r="CF3" s="272">
        <f>AF3</f>
        <v>0</v>
      </c>
      <c r="CG3" s="190" t="str">
        <f>IF(CE3="P","G","P")</f>
        <v>P</v>
      </c>
      <c r="CH3" s="179">
        <f t="shared" ref="CH3:CH34" si="10">IF(CD3=_Clg1,IF(CF3=_Clt6,10+IF(CE3=_RES74,20,0),0),0)</f>
        <v>0</v>
      </c>
      <c r="CI3" s="272" t="str">
        <f>X3</f>
        <v xml:space="preserve">Congo </v>
      </c>
      <c r="CJ3" s="194" t="str">
        <f>'Copia Provisional'!DM2</f>
        <v/>
      </c>
      <c r="CK3" s="272" t="str">
        <f>Z3</f>
        <v>Croacia</v>
      </c>
      <c r="CL3" s="190" t="str">
        <f>IF(CJ3="P","G","P")</f>
        <v>P</v>
      </c>
      <c r="CM3" s="179">
        <f t="shared" ref="CM3:CM34" si="11">IF(CI3=_Clk2,IF(CK3=_Cll2,10+IF(CJ3=_RES83,20,0),0),0)</f>
        <v>0</v>
      </c>
      <c r="CN3" s="272" t="str">
        <f>Q3</f>
        <v>España</v>
      </c>
      <c r="CO3" s="194" t="str">
        <f>'Copia Provisional'!DN2</f>
        <v/>
      </c>
      <c r="CP3" s="272" t="str">
        <f>V3</f>
        <v>Argelia</v>
      </c>
      <c r="CQ3" s="190" t="str">
        <f>IF(CO3="P","G","P")</f>
        <v>P</v>
      </c>
      <c r="CR3" s="179">
        <f t="shared" ref="CR3:CR34" si="12">IF(CN3=_Clh1,IF(CP3=_Clj2,10+IF(CO3=_RES84,20,0),0),0)</f>
        <v>0</v>
      </c>
      <c r="CS3" s="272" t="str">
        <f>E3</f>
        <v>Canada</v>
      </c>
      <c r="CT3" s="194" t="str">
        <f>'Copia Provisional'!DO2</f>
        <v/>
      </c>
      <c r="CU3" s="272">
        <f>AG3</f>
        <v>0</v>
      </c>
      <c r="CV3" s="190" t="str">
        <f>IF(CT3="P","G","P")</f>
        <v>P</v>
      </c>
      <c r="CW3" s="179">
        <f t="shared" ref="CW3:CW34" si="13">IF(CS3=_Clb1,IF(CU3=_Clt7,10+IF(CT3=_RES85,20,0),0),0)</f>
        <v>0</v>
      </c>
      <c r="CX3" s="272" t="str">
        <f>U3</f>
        <v>Argentina</v>
      </c>
      <c r="CY3" s="194" t="str">
        <f>'Copia Provisional'!DP2</f>
        <v/>
      </c>
      <c r="CZ3" s="272" t="str">
        <f>R3</f>
        <v>Cabo Verde</v>
      </c>
      <c r="DA3" s="190" t="str">
        <f>IF(CY3="P","G","P")</f>
        <v>P</v>
      </c>
      <c r="DB3" s="179">
        <f t="shared" ref="DB3:DB34" si="14">IF(CX3=_Clj1,IF(CZ3=_Clh2,10+IF(CY3=_RES86,20,0),0),0)</f>
        <v>0</v>
      </c>
      <c r="DC3" s="272" t="str">
        <f>W3</f>
        <v>Portugal</v>
      </c>
      <c r="DD3" s="194" t="str">
        <f>'Copia Provisional'!DQ2</f>
        <v/>
      </c>
      <c r="DE3" s="272">
        <f>AH3</f>
        <v>0</v>
      </c>
      <c r="DF3" s="190" t="str">
        <f>IF(DD3="P","G","P")</f>
        <v>P</v>
      </c>
      <c r="DG3" s="179">
        <f t="shared" ref="DG3:DG34" si="15">IF(DC3=_Clk1,IF(DE3=_Clt8,10+IF(DD3=_RES87,20,0),0),0)</f>
        <v>0</v>
      </c>
      <c r="DH3" s="272" t="str">
        <f>J3</f>
        <v>Paraguay</v>
      </c>
      <c r="DI3" s="194" t="str">
        <f>'Copia Provisional'!DR2</f>
        <v/>
      </c>
      <c r="DJ3" s="272" t="str">
        <f>P3</f>
        <v>Egipto</v>
      </c>
      <c r="DK3" s="190" t="str">
        <f>IF(DI3="P","G","P")</f>
        <v>P</v>
      </c>
      <c r="DL3" s="179">
        <f t="shared" ref="DL3:DL34" si="16">IF(DH3=_Cld2,IF(DJ3=_Clg2,10+IF(DI3=_RES88,20,0),0),0)</f>
        <v>0</v>
      </c>
      <c r="DM3" s="193">
        <f>IF(AQ3="G",AP3,AR3)</f>
        <v>0</v>
      </c>
      <c r="DN3" s="194" t="str">
        <f>'Copia Provisional'!DS2</f>
        <v/>
      </c>
      <c r="DO3" s="189">
        <f>IF(BF3="G",BE3,BG3)</f>
        <v>0</v>
      </c>
      <c r="DP3" s="190" t="str">
        <f>IF(DN3="P","G","P")</f>
        <v>P</v>
      </c>
      <c r="DQ3" s="179">
        <f t="shared" ref="DQ3:DQ34" si="17">IF(DM3=_OF2,IF(DO3=_OF5,20+IF(DN3=_RES89,30,0),0),0)</f>
        <v>0</v>
      </c>
      <c r="DR3" s="189" t="str">
        <f>IF(AL3="G",AK3,AM3)</f>
        <v>Bosnia -Herzegovina</v>
      </c>
      <c r="DS3" s="194" t="str">
        <f>'Copia Provisional'!DT2</f>
        <v/>
      </c>
      <c r="DT3" s="189" t="str">
        <f>IF(AV3="G",AU3,AW3)</f>
        <v>Marruecos</v>
      </c>
      <c r="DU3" s="190" t="str">
        <f>IF(DS3="P","G","P")</f>
        <v>P</v>
      </c>
      <c r="DV3" s="179">
        <f t="shared" ref="DV3:DV34" si="18">IF(DR3=_OF1,IF(DT3=_OF3,20+IF(DS3=_RES90,30,0),0),0)</f>
        <v>0</v>
      </c>
      <c r="DW3" s="189" t="str">
        <f>IF(BA3="G",AZ3,BB3)</f>
        <v>Japon</v>
      </c>
      <c r="DX3" s="194" t="str">
        <f>'Copia Provisional'!DU2</f>
        <v/>
      </c>
      <c r="DY3" s="189" t="str">
        <f>IF(BK3="G",BJ3,BL3)</f>
        <v>Senegal</v>
      </c>
      <c r="DZ3" s="190" t="str">
        <f>IF(DX3="P","G","P")</f>
        <v>P</v>
      </c>
      <c r="EA3" s="179">
        <f t="shared" ref="EA3:EA34" si="19">IF(DW3=_OF4,IF(DY3=_OF6,20+IF(DX3=_RES91,30,0),0),0)</f>
        <v>0</v>
      </c>
      <c r="EB3" s="189">
        <f>IF(BP3="G",BO3,BQ3)</f>
        <v>0</v>
      </c>
      <c r="EC3" s="194" t="str">
        <f>'Copia Provisional'!DV2</f>
        <v/>
      </c>
      <c r="ED3" s="189">
        <f>IF(BU3="G",BT3,BV3)</f>
        <v>0</v>
      </c>
      <c r="EE3" s="190" t="str">
        <f>IF(EC3="P","G","P")</f>
        <v>P</v>
      </c>
      <c r="EF3" s="179">
        <f t="shared" ref="EF3:EF34" si="20">IF(EB3=_OF7,IF(ED3=_OF8,20+IF(EC3=_RES92,30,0),0),0)</f>
        <v>0</v>
      </c>
      <c r="EG3" s="189" t="str">
        <f>IF(CJ3="G",CI3,CK3)</f>
        <v>Croacia</v>
      </c>
      <c r="EH3" s="194" t="str">
        <f>'Copia Provisional'!DW2</f>
        <v/>
      </c>
      <c r="EI3" s="189" t="str">
        <f>IF(CO3="G",CN3,CP3)</f>
        <v>Argelia</v>
      </c>
      <c r="EJ3" s="190" t="str">
        <f>IF(EH3="P","G","P")</f>
        <v>P</v>
      </c>
      <c r="EK3" s="179">
        <f t="shared" ref="EK3:EK34" si="21">IF(EG3=_OF11,IF(EI3=_OF12,20+IF(EH3=_RES93,30,0),0),0)</f>
        <v>0</v>
      </c>
      <c r="EL3" s="189">
        <f>IF(BZ3="G",BY3,CA3)</f>
        <v>0</v>
      </c>
      <c r="EM3" s="194" t="str">
        <f>'Copia Provisional'!DX2</f>
        <v/>
      </c>
      <c r="EN3" s="189">
        <f>IF(CE3="G",CD3,CF3)</f>
        <v>0</v>
      </c>
      <c r="EO3" s="190" t="str">
        <f>IF(EM3="P","G","P")</f>
        <v>P</v>
      </c>
      <c r="EP3" s="179">
        <f t="shared" ref="EP3:EP34" si="22">IF(EL3=_OF9,IF(EN3=_OF10,20+IF(EM3=_RES94,30,0),0),0)</f>
        <v>0</v>
      </c>
      <c r="EQ3" s="189" t="str">
        <f>IF(CY3="G",CX3,CZ3)</f>
        <v>Cabo Verde</v>
      </c>
      <c r="ER3" s="194" t="str">
        <f>'Copia Provisional'!DY2</f>
        <v/>
      </c>
      <c r="ES3" s="189" t="str">
        <f>IF(DI3="G",DH3,DJ3)</f>
        <v>Egipto</v>
      </c>
      <c r="ET3" s="190" t="str">
        <f>IF(ER3="P","G","P")</f>
        <v>P</v>
      </c>
      <c r="EU3" s="179">
        <f t="shared" ref="EU3:EU34" si="23">IF(EQ3=_OF14,IF(ES3=_OF16,20+IF(ER3=_RES95,30,0),0),0)</f>
        <v>0</v>
      </c>
      <c r="EV3" s="189">
        <f>IF(CT3="G",CS3,CU3)</f>
        <v>0</v>
      </c>
      <c r="EW3" s="194" t="str">
        <f>'Copia Provisional'!DZ2</f>
        <v/>
      </c>
      <c r="EX3" s="189">
        <f>IF(DD3="G",DC3,DE3)</f>
        <v>0</v>
      </c>
      <c r="EY3" s="190" t="str">
        <f>IF(EW3="P","G","P")</f>
        <v>P</v>
      </c>
      <c r="EZ3" s="179">
        <f t="shared" ref="EZ3:EZ34" si="24">IF(EV3=_OF13,IF(EX3=_OF15,20+IF(EW3=_RES96,30,0),0),0)</f>
        <v>0</v>
      </c>
      <c r="FA3" s="170">
        <f>IF(DN3="G",DM3,DO3)</f>
        <v>0</v>
      </c>
      <c r="FB3" s="194" t="str">
        <f>'Copia Provisional'!EA2</f>
        <v/>
      </c>
      <c r="FC3" s="170" t="str">
        <f>IF(DS3="G",DR3,DT3)</f>
        <v>Marruecos</v>
      </c>
      <c r="FD3" s="190" t="str">
        <f>IF(FB3="P","G","P")</f>
        <v>P</v>
      </c>
      <c r="FE3" s="179">
        <f t="shared" ref="FE3:FE34" si="25">IF(FA3=_CUA1,IF(FC3=_CUA3,30+IF(FB3=_RES97,40,0),0),0)</f>
        <v>0</v>
      </c>
      <c r="FF3" s="170" t="str">
        <f>IF(EH3="G",EG3,EI3)</f>
        <v>Argelia</v>
      </c>
      <c r="FG3" s="194" t="str">
        <f>'Copia Provisional'!EB2</f>
        <v/>
      </c>
      <c r="FH3" s="170">
        <f>IF(EM3="G",EL3,EN3)</f>
        <v>0</v>
      </c>
      <c r="FI3" s="190" t="str">
        <f>IF(FG3="P","G","P")</f>
        <v>P</v>
      </c>
      <c r="FJ3" s="179">
        <f t="shared" ref="FJ3:FJ34" si="26">IF(FF3=_CUA2,IF(FH3=_CUA4,30+IF(FG3=_RES98,40,0),0),0)</f>
        <v>0</v>
      </c>
      <c r="FK3" s="170" t="str">
        <f>IF(DX3="G",DW3,DY3)</f>
        <v>Senegal</v>
      </c>
      <c r="FL3" s="194" t="str">
        <f>'Copia Provisional'!EC2</f>
        <v/>
      </c>
      <c r="FM3" s="170">
        <f>IF(EC3="G",EB3,ED3)</f>
        <v>0</v>
      </c>
      <c r="FN3" s="190" t="str">
        <f>IF(FL3="P","G","P")</f>
        <v>P</v>
      </c>
      <c r="FO3" s="179">
        <f t="shared" ref="FO3:FO34" si="27">IF(FK3=_CUA6,IF(FM3=_CUA8,30+IF(FL3=_RES99,40,0),0),0)</f>
        <v>0</v>
      </c>
      <c r="FP3" s="170" t="str">
        <f>IF(ER3="G",EQ3,ES3)</f>
        <v>Egipto</v>
      </c>
      <c r="FQ3" s="194" t="str">
        <f>'Copia Provisional'!ED2</f>
        <v/>
      </c>
      <c r="FR3" s="170">
        <f>IF(EW3="G",EV3,EX3)</f>
        <v>0</v>
      </c>
      <c r="FS3" s="190" t="str">
        <f>IF(FQ3="P","G","P")</f>
        <v>P</v>
      </c>
      <c r="FT3" s="179">
        <f t="shared" ref="FT3:FT34" si="28">IF(FP3=_CUA5,IF(FR3=_CUA7,30+IF(FQ3=_RES100,40,0),0),0)</f>
        <v>0</v>
      </c>
      <c r="FU3" s="170" t="str">
        <f>IF(FB3="G",FA3,FC3)</f>
        <v>Marruecos</v>
      </c>
      <c r="FV3" s="194" t="str">
        <f>'Copia Provisional'!EE2</f>
        <v/>
      </c>
      <c r="FW3" s="170">
        <f>IF(FG3="G",FF3,FH3)</f>
        <v>0</v>
      </c>
      <c r="FX3" s="190" t="str">
        <f>IF(FV3="P","G","P")</f>
        <v>P</v>
      </c>
      <c r="FY3" s="179">
        <f t="shared" ref="FY3:FY34" si="29">IF(FU3=_SEMX,IF(FW3=_SEMY,40+IF(FV3=_RES101,50,0),0),0)</f>
        <v>0</v>
      </c>
      <c r="FZ3" s="170">
        <f>IF(FL3="G",FK3,FM3)</f>
        <v>0</v>
      </c>
      <c r="GA3" s="194" t="str">
        <f>'Copia Provisional'!EF2</f>
        <v/>
      </c>
      <c r="GB3" s="170">
        <f>IF(FQ3="G",FP3,FR3)</f>
        <v>0</v>
      </c>
      <c r="GC3" s="190" t="str">
        <f>IF(GA3="P","G","P")</f>
        <v>P</v>
      </c>
      <c r="GD3" s="179">
        <f t="shared" ref="GD3:GD34" si="30">IF(FZ3=_SEMW,IF(GB3=_SEMZ,40+IF(GA3=_RES102,50,0),0),0)</f>
        <v>0</v>
      </c>
      <c r="GE3" s="170">
        <f>IF(FV3="P",FU3,FW3)</f>
        <v>0</v>
      </c>
      <c r="GF3" s="194" t="str">
        <f>'Copia Provisional'!EG2</f>
        <v/>
      </c>
      <c r="GG3" s="170">
        <f>IF(GA3="P",FZ3,GB3)</f>
        <v>0</v>
      </c>
      <c r="GH3" s="170" t="str">
        <f>IF(GF3="P","G","P")</f>
        <v>P</v>
      </c>
      <c r="GI3" s="179">
        <f t="shared" ref="GI3:GI34" si="31">IF(GE3=PERXY,IF(GG3=PERWZ,50+IF(GF3=_RES103,60,0),0),0)</f>
        <v>0</v>
      </c>
      <c r="GJ3" s="170">
        <f>IF(FV3="G",FU3,FW3)</f>
        <v>0</v>
      </c>
      <c r="GK3" s="194" t="str">
        <f>'Copia Provisional'!EH2</f>
        <v/>
      </c>
      <c r="GL3" s="192">
        <f>IF(GA3="G",FZ3,GB3)</f>
        <v>0</v>
      </c>
      <c r="GM3" s="170" t="str">
        <f>IF(GK3="P","G","P")</f>
        <v>P</v>
      </c>
      <c r="GN3" s="179">
        <f t="shared" ref="GN3:GN34" si="32">IF(GJ3=GANXY,IF(GL3=GANWZ,50+IF(GK3=_RES104,80,0),0),0)</f>
        <v>0</v>
      </c>
      <c r="GO3" s="170">
        <f t="shared" ref="GO3" si="33">IF(GK3="G",GJ3,GL3)</f>
        <v>0</v>
      </c>
      <c r="GP3" s="170">
        <f t="shared" ref="GP3" si="34">IF(GK3="G",GL3,GJ3)</f>
        <v>0</v>
      </c>
      <c r="GQ3" s="170">
        <f t="shared" ref="GQ3" si="35">IF(GF3="G",GE3,GG3)</f>
        <v>0</v>
      </c>
      <c r="GR3" s="170">
        <f t="shared" ref="GR3" si="36">IF(GF3="G",GG3,GE3)</f>
        <v>0</v>
      </c>
      <c r="GS3" s="185">
        <f t="shared" ref="GS3:GS34" si="37">IF(GO3=PRIMERO,80,0)+IF(GP3=SEGUNDO,60,0)+IF(GQ3=TERCERO,40,0)+IF(GR3=CUARTO,20,0)</f>
        <v>0</v>
      </c>
      <c r="GT3" s="185">
        <f>GS3+GN3+GI3+GD3+FY3+FT3+FO3+FJ3+FE3+EZ3+EU3+EP3+EK3+EF3+EA3+DV3+DQ3+AJ3+DL3+DG3+DB3+CW3+CR3+CM3+CH3+CC3+BX3+BS3+BN3+BI3+BD3+AY3+AT3+AO3</f>
        <v>0</v>
      </c>
    </row>
    <row r="4" spans="1:357">
      <c r="A4" s="183">
        <f>IF('Primera Fase'!A4="","",'Primera Fase'!A4)</f>
        <v>2</v>
      </c>
      <c r="B4" s="178" t="str">
        <f>IF('Primera Fase'!B4="","",'Primera Fase'!B4)</f>
        <v/>
      </c>
      <c r="C4" s="188">
        <f>'Copia Provisional'!BW3</f>
        <v>0</v>
      </c>
      <c r="D4" s="188">
        <f>'Copia Provisional'!BX3</f>
        <v>0</v>
      </c>
      <c r="E4" s="188">
        <f>'Copia Provisional'!BY3</f>
        <v>0</v>
      </c>
      <c r="F4" s="188">
        <f>'Copia Provisional'!BZ3</f>
        <v>0</v>
      </c>
      <c r="G4" s="188">
        <f>'Copia Provisional'!CA3</f>
        <v>0</v>
      </c>
      <c r="H4" s="188">
        <f>'Copia Provisional'!CB3</f>
        <v>0</v>
      </c>
      <c r="I4" s="188">
        <f>'Copia Provisional'!CC3</f>
        <v>0</v>
      </c>
      <c r="J4" s="188">
        <f>'Copia Provisional'!CD3</f>
        <v>0</v>
      </c>
      <c r="K4" s="188">
        <f>'Copia Provisional'!CE3</f>
        <v>0</v>
      </c>
      <c r="L4" s="188">
        <f>'Copia Provisional'!CF3</f>
        <v>0</v>
      </c>
      <c r="M4" s="188">
        <f>'Copia Provisional'!CG3</f>
        <v>0</v>
      </c>
      <c r="N4" s="188">
        <f>'Copia Provisional'!CH3</f>
        <v>0</v>
      </c>
      <c r="O4" s="188">
        <f>'Copia Provisional'!CI3</f>
        <v>0</v>
      </c>
      <c r="P4" s="188">
        <f>'Copia Provisional'!CJ3</f>
        <v>0</v>
      </c>
      <c r="Q4" s="188">
        <f>'Copia Provisional'!CK3</f>
        <v>0</v>
      </c>
      <c r="R4" s="188">
        <f>'Copia Provisional'!CL3</f>
        <v>0</v>
      </c>
      <c r="S4" s="188">
        <f>'Copia Provisional'!CM3</f>
        <v>0</v>
      </c>
      <c r="T4" s="188">
        <f>'Copia Provisional'!CN3</f>
        <v>0</v>
      </c>
      <c r="U4" s="188">
        <f>'Copia Provisional'!CO3</f>
        <v>0</v>
      </c>
      <c r="V4" s="188">
        <f>'Copia Provisional'!CP3</f>
        <v>0</v>
      </c>
      <c r="W4" s="188">
        <f>'Copia Provisional'!CQ3</f>
        <v>0</v>
      </c>
      <c r="X4" s="188">
        <f>'Copia Provisional'!CR3</f>
        <v>0</v>
      </c>
      <c r="Y4" s="188">
        <f>'Copia Provisional'!CS3</f>
        <v>0</v>
      </c>
      <c r="Z4" s="188">
        <f>'Copia Provisional'!CT3</f>
        <v>0</v>
      </c>
      <c r="AA4" s="188">
        <f>'Copia Provisional'!CU3</f>
        <v>0</v>
      </c>
      <c r="AB4" s="188">
        <f>'Copia Provisional'!CV3</f>
        <v>0</v>
      </c>
      <c r="AC4" s="188">
        <f>'Copia Provisional'!CW3</f>
        <v>0</v>
      </c>
      <c r="AD4" s="188">
        <f>'Copia Provisional'!CX3</f>
        <v>0</v>
      </c>
      <c r="AE4" s="188">
        <f>'Copia Provisional'!CY3</f>
        <v>0</v>
      </c>
      <c r="AF4" s="188">
        <f>'Copia Provisional'!CZ3</f>
        <v>0</v>
      </c>
      <c r="AG4" s="188">
        <f>'Copia Provisional'!DA3</f>
        <v>0</v>
      </c>
      <c r="AH4" s="188">
        <f>'Copia Provisional'!DB3</f>
        <v>0</v>
      </c>
      <c r="AI4" s="188">
        <f t="shared" si="0"/>
        <v>0</v>
      </c>
      <c r="AJ4" s="178">
        <f t="shared" si="1"/>
        <v>0</v>
      </c>
      <c r="AK4" s="271">
        <f t="shared" ref="AK4:AK60" si="38">D4</f>
        <v>0</v>
      </c>
      <c r="AL4" s="194">
        <f>'Copia Provisional'!DC3</f>
        <v>0</v>
      </c>
      <c r="AM4" s="272">
        <f t="shared" ref="AM4:AM60" si="39">F4</f>
        <v>0</v>
      </c>
      <c r="AN4" s="190" t="str">
        <f t="shared" ref="AN4:AN60" si="40">IF(AL4="P","G","P")</f>
        <v>P</v>
      </c>
      <c r="AO4" s="179" cm="1">
        <f t="array" ref="AO4">IF(AK4=_Cla2,IF(AM4=_Clb2,10+IF(AL4=_RES73,20,0),0),0)</f>
        <v>0</v>
      </c>
      <c r="AP4" s="272">
        <f t="shared" ref="AP4:AP60" si="41">K4</f>
        <v>0</v>
      </c>
      <c r="AQ4" s="194">
        <f>'Copia Provisional'!DD3</f>
        <v>0</v>
      </c>
      <c r="AR4" s="272">
        <f t="shared" ref="AR4:AR60" si="42">AA4</f>
        <v>0</v>
      </c>
      <c r="AS4" s="190" t="str">
        <f t="shared" ref="AS4:AS60" si="43">IF(AQ4="P","G","P")</f>
        <v>P</v>
      </c>
      <c r="AT4" s="179">
        <f t="shared" si="2"/>
        <v>0</v>
      </c>
      <c r="AU4" s="272">
        <f t="shared" ref="AU4:AU60" si="44">M4</f>
        <v>0</v>
      </c>
      <c r="AV4" s="194">
        <f>'Copia Provisional'!DE3</f>
        <v>0</v>
      </c>
      <c r="AW4" s="272">
        <f t="shared" ref="AW4:AW60" si="45">H4</f>
        <v>0</v>
      </c>
      <c r="AX4" s="190" t="str">
        <f t="shared" ref="AX4:AX60" si="46">IF(AV4="P","G","P")</f>
        <v>P</v>
      </c>
      <c r="AY4" s="179">
        <f t="shared" si="3"/>
        <v>0</v>
      </c>
      <c r="AZ4" s="272">
        <f t="shared" ref="AZ4:AZ60" si="47">G4</f>
        <v>0</v>
      </c>
      <c r="BA4" s="194">
        <f>'Copia Provisional'!DF3</f>
        <v>0</v>
      </c>
      <c r="BB4" s="272">
        <f t="shared" ref="BB4:BB60" si="48">N4</f>
        <v>0</v>
      </c>
      <c r="BC4" s="190" t="str">
        <f t="shared" ref="BC4:BC60" si="49">IF(BA4="P","G","P")</f>
        <v>P</v>
      </c>
      <c r="BD4" s="179">
        <f t="shared" si="4"/>
        <v>0</v>
      </c>
      <c r="BE4" s="272">
        <f t="shared" ref="BE4:BE60" si="50">S4</f>
        <v>0</v>
      </c>
      <c r="BF4" s="194">
        <f>'Copia Provisional'!DG3</f>
        <v>0</v>
      </c>
      <c r="BG4" s="272">
        <f t="shared" ref="BG4:BG60" si="51">AB4</f>
        <v>0</v>
      </c>
      <c r="BH4" s="190" t="str">
        <f t="shared" ref="BH4:BH60" si="52">IF(BF4="P","G","P")</f>
        <v>P</v>
      </c>
      <c r="BI4" s="179">
        <f t="shared" si="5"/>
        <v>0</v>
      </c>
      <c r="BJ4" s="272">
        <f t="shared" ref="BJ4:BJ60" si="53">L4</f>
        <v>0</v>
      </c>
      <c r="BK4" s="194">
        <f>'Copia Provisional'!DH3</f>
        <v>0</v>
      </c>
      <c r="BL4" s="272">
        <f t="shared" ref="BL4:BL60" si="54">T4</f>
        <v>0</v>
      </c>
      <c r="BM4" s="190" t="str">
        <f t="shared" ref="BM4:BM60" si="55">IF(BK4="P","G","P")</f>
        <v>P</v>
      </c>
      <c r="BN4" s="179">
        <f t="shared" si="6"/>
        <v>0</v>
      </c>
      <c r="BO4" s="272">
        <f t="shared" ref="BO4:BO60" si="56">C4</f>
        <v>0</v>
      </c>
      <c r="BP4" s="194">
        <f>'Copia Provisional'!DI3</f>
        <v>0</v>
      </c>
      <c r="BQ4" s="272">
        <f t="shared" ref="BQ4:BQ60" si="57">AC4</f>
        <v>0</v>
      </c>
      <c r="BR4" s="190" t="str">
        <f t="shared" ref="BR4:BR60" si="58">IF(BP4="P","G","P")</f>
        <v>P</v>
      </c>
      <c r="BS4" s="179">
        <f t="shared" si="7"/>
        <v>0</v>
      </c>
      <c r="BT4" s="272">
        <f t="shared" ref="BT4:BT60" si="59">Y4</f>
        <v>0</v>
      </c>
      <c r="BU4" s="194">
        <f>'Copia Provisional'!DJ3</f>
        <v>0</v>
      </c>
      <c r="BV4" s="272">
        <f t="shared" ref="BV4:BV60" si="60">AD4</f>
        <v>0</v>
      </c>
      <c r="BW4" s="190" t="str">
        <f t="shared" ref="BW4:BW60" si="61">IF(BU4="P","G","P")</f>
        <v>P</v>
      </c>
      <c r="BX4" s="179">
        <f t="shared" si="8"/>
        <v>0</v>
      </c>
      <c r="BY4" s="271">
        <f t="shared" ref="BY4:BY60" si="62">I4</f>
        <v>0</v>
      </c>
      <c r="BZ4" s="194">
        <f>'Copia Provisional'!DK3</f>
        <v>0</v>
      </c>
      <c r="CA4" s="272">
        <f t="shared" ref="CA4:CA60" si="63">AE4</f>
        <v>0</v>
      </c>
      <c r="CB4" s="190" t="str">
        <f t="shared" ref="CB4:CB60" si="64">IF(BZ4="P","G","P")</f>
        <v>P</v>
      </c>
      <c r="CC4" s="179">
        <f t="shared" si="9"/>
        <v>0</v>
      </c>
      <c r="CD4" s="272">
        <f t="shared" ref="CD4:CD60" si="65">O4</f>
        <v>0</v>
      </c>
      <c r="CE4" s="194">
        <f>'Copia Provisional'!DL3</f>
        <v>0</v>
      </c>
      <c r="CF4" s="272">
        <f t="shared" ref="CF4:CF60" si="66">AF4</f>
        <v>0</v>
      </c>
      <c r="CG4" s="190" t="str">
        <f t="shared" ref="CG4:CG60" si="67">IF(CE4="P","G","P")</f>
        <v>P</v>
      </c>
      <c r="CH4" s="179">
        <f t="shared" si="10"/>
        <v>0</v>
      </c>
      <c r="CI4" s="272">
        <f t="shared" ref="CI4:CI60" si="68">X4</f>
        <v>0</v>
      </c>
      <c r="CJ4" s="194">
        <f>'Copia Provisional'!DM3</f>
        <v>0</v>
      </c>
      <c r="CK4" s="272">
        <f t="shared" ref="CK4:CK60" si="69">Z4</f>
        <v>0</v>
      </c>
      <c r="CL4" s="190" t="str">
        <f t="shared" ref="CL4:CL60" si="70">IF(CJ4="P","G","P")</f>
        <v>P</v>
      </c>
      <c r="CM4" s="179">
        <f t="shared" si="11"/>
        <v>0</v>
      </c>
      <c r="CN4" s="272">
        <f t="shared" ref="CN4:CN60" si="71">Q4</f>
        <v>0</v>
      </c>
      <c r="CO4" s="194">
        <f>'Copia Provisional'!DN3</f>
        <v>0</v>
      </c>
      <c r="CP4" s="272">
        <f t="shared" ref="CP4:CP60" si="72">V4</f>
        <v>0</v>
      </c>
      <c r="CQ4" s="190" t="str">
        <f t="shared" ref="CQ4:CQ60" si="73">IF(CO4="P","G","P")</f>
        <v>P</v>
      </c>
      <c r="CR4" s="179">
        <f t="shared" si="12"/>
        <v>0</v>
      </c>
      <c r="CS4" s="272">
        <f t="shared" ref="CS4:CS60" si="74">E4</f>
        <v>0</v>
      </c>
      <c r="CT4" s="194">
        <f>'Copia Provisional'!DO3</f>
        <v>0</v>
      </c>
      <c r="CU4" s="272">
        <f t="shared" ref="CU4:CU60" si="75">AG4</f>
        <v>0</v>
      </c>
      <c r="CV4" s="190" t="str">
        <f t="shared" ref="CV4:CV60" si="76">IF(CT4="P","G","P")</f>
        <v>P</v>
      </c>
      <c r="CW4" s="179">
        <f t="shared" si="13"/>
        <v>0</v>
      </c>
      <c r="CX4" s="272">
        <f t="shared" ref="CX4:CX60" si="77">U4</f>
        <v>0</v>
      </c>
      <c r="CY4" s="194">
        <f>'Copia Provisional'!DP3</f>
        <v>0</v>
      </c>
      <c r="CZ4" s="272">
        <f t="shared" ref="CZ4:CZ60" si="78">R4</f>
        <v>0</v>
      </c>
      <c r="DA4" s="190" t="str">
        <f t="shared" ref="DA4:DA60" si="79">IF(CY4="P","G","P")</f>
        <v>P</v>
      </c>
      <c r="DB4" s="179">
        <f t="shared" si="14"/>
        <v>0</v>
      </c>
      <c r="DC4" s="272">
        <f t="shared" ref="DC4:DC60" si="80">W4</f>
        <v>0</v>
      </c>
      <c r="DD4" s="194">
        <f>'Copia Provisional'!DQ3</f>
        <v>0</v>
      </c>
      <c r="DE4" s="272">
        <f t="shared" ref="DE4:DE60" si="81">AH4</f>
        <v>0</v>
      </c>
      <c r="DF4" s="190" t="str">
        <f t="shared" ref="DF4:DF60" si="82">IF(DD4="P","G","P")</f>
        <v>P</v>
      </c>
      <c r="DG4" s="179">
        <f t="shared" si="15"/>
        <v>0</v>
      </c>
      <c r="DH4" s="272">
        <f t="shared" ref="DH4:DH60" si="83">J4</f>
        <v>0</v>
      </c>
      <c r="DI4" s="194">
        <f>'Copia Provisional'!DR3</f>
        <v>0</v>
      </c>
      <c r="DJ4" s="272">
        <f t="shared" ref="DJ4:DJ60" si="84">P4</f>
        <v>0</v>
      </c>
      <c r="DK4" s="190" t="str">
        <f t="shared" ref="DK4:DK60" si="85">IF(DI4="P","G","P")</f>
        <v>P</v>
      </c>
      <c r="DL4" s="179">
        <f t="shared" si="16"/>
        <v>0</v>
      </c>
      <c r="DM4" s="193">
        <f t="shared" ref="DM4:DM60" si="86">IF(AQ4="G",AP4,AR4)</f>
        <v>0</v>
      </c>
      <c r="DN4" s="194">
        <f>'Copia Provisional'!DS3</f>
        <v>0</v>
      </c>
      <c r="DO4" s="189">
        <f t="shared" ref="DO4:DO60" si="87">IF(BF4="G",BE4,BG4)</f>
        <v>0</v>
      </c>
      <c r="DP4" s="190" t="str">
        <f t="shared" ref="DP4:DP60" si="88">IF(DN4="P","G","P")</f>
        <v>P</v>
      </c>
      <c r="DQ4" s="179">
        <f t="shared" si="17"/>
        <v>0</v>
      </c>
      <c r="DR4" s="189">
        <f t="shared" ref="DR4:DR60" si="89">IF(AL4="G",AK4,AM4)</f>
        <v>0</v>
      </c>
      <c r="DS4" s="194">
        <f>'Copia Provisional'!DT3</f>
        <v>0</v>
      </c>
      <c r="DT4" s="189">
        <f t="shared" ref="DT4:DT60" si="90">IF(AV4="G",AU4,AW4)</f>
        <v>0</v>
      </c>
      <c r="DU4" s="190" t="str">
        <f t="shared" ref="DU4:DU60" si="91">IF(DS4="P","G","P")</f>
        <v>P</v>
      </c>
      <c r="DV4" s="179">
        <f t="shared" si="18"/>
        <v>0</v>
      </c>
      <c r="DW4" s="189">
        <f t="shared" ref="DW4:DW60" si="92">IF(BA4="G",AZ4,BB4)</f>
        <v>0</v>
      </c>
      <c r="DX4" s="194">
        <f>'Copia Provisional'!DU3</f>
        <v>0</v>
      </c>
      <c r="DY4" s="189">
        <f t="shared" ref="DY4:DY60" si="93">IF(BK4="G",BJ4,BL4)</f>
        <v>0</v>
      </c>
      <c r="DZ4" s="190" t="str">
        <f t="shared" ref="DZ4:DZ60" si="94">IF(DX4="P","G","P")</f>
        <v>P</v>
      </c>
      <c r="EA4" s="179">
        <f t="shared" si="19"/>
        <v>0</v>
      </c>
      <c r="EB4" s="189">
        <f t="shared" ref="EB4:EB60" si="95">IF(BP4="G",BO4,BQ4)</f>
        <v>0</v>
      </c>
      <c r="EC4" s="194">
        <f>'Copia Provisional'!DV3</f>
        <v>0</v>
      </c>
      <c r="ED4" s="189">
        <f t="shared" ref="ED4:ED60" si="96">IF(BU4="G",BT4,BV4)</f>
        <v>0</v>
      </c>
      <c r="EE4" s="190" t="str">
        <f t="shared" ref="EE4:EE60" si="97">IF(EC4="P","G","P")</f>
        <v>P</v>
      </c>
      <c r="EF4" s="179">
        <f t="shared" si="20"/>
        <v>0</v>
      </c>
      <c r="EG4" s="189">
        <f t="shared" ref="EG4:EG60" si="98">IF(CJ4="G",CI4,CK4)</f>
        <v>0</v>
      </c>
      <c r="EH4" s="194">
        <f>'Copia Provisional'!DW3</f>
        <v>0</v>
      </c>
      <c r="EI4" s="189">
        <f t="shared" ref="EI4:EI60" si="99">IF(CO4="G",CN4,CP4)</f>
        <v>0</v>
      </c>
      <c r="EJ4" s="190" t="str">
        <f t="shared" ref="EJ4:EJ60" si="100">IF(EH4="P","G","P")</f>
        <v>P</v>
      </c>
      <c r="EK4" s="179">
        <f t="shared" si="21"/>
        <v>0</v>
      </c>
      <c r="EL4" s="189">
        <f t="shared" ref="EL4:EL60" si="101">IF(BZ4="G",BY4,CA4)</f>
        <v>0</v>
      </c>
      <c r="EM4" s="194">
        <f>'Copia Provisional'!DX3</f>
        <v>0</v>
      </c>
      <c r="EN4" s="189">
        <f t="shared" ref="EN4:EN60" si="102">IF(CE4="G",CD4,CF4)</f>
        <v>0</v>
      </c>
      <c r="EO4" s="190" t="str">
        <f t="shared" ref="EO4:EO60" si="103">IF(EM4="P","G","P")</f>
        <v>P</v>
      </c>
      <c r="EP4" s="179">
        <f t="shared" si="22"/>
        <v>0</v>
      </c>
      <c r="EQ4" s="189">
        <f t="shared" ref="EQ4:EQ60" si="104">IF(CY4="G",CX4,CZ4)</f>
        <v>0</v>
      </c>
      <c r="ER4" s="194">
        <f>'Copia Provisional'!DY3</f>
        <v>0</v>
      </c>
      <c r="ES4" s="189">
        <f t="shared" ref="ES4:ES60" si="105">IF(DI4="G",DH4,DJ4)</f>
        <v>0</v>
      </c>
      <c r="ET4" s="190" t="str">
        <f t="shared" ref="ET4:ET60" si="106">IF(ER4="P","G","P")</f>
        <v>P</v>
      </c>
      <c r="EU4" s="179">
        <f t="shared" si="23"/>
        <v>0</v>
      </c>
      <c r="EV4" s="189">
        <f t="shared" ref="EV4:EV60" si="107">IF(CT4="G",CS4,CU4)</f>
        <v>0</v>
      </c>
      <c r="EW4" s="194">
        <f>'Copia Provisional'!DZ3</f>
        <v>0</v>
      </c>
      <c r="EX4" s="189">
        <f t="shared" ref="EX4:EX60" si="108">IF(DD4="G",DC4,DE4)</f>
        <v>0</v>
      </c>
      <c r="EY4" s="190" t="str">
        <f t="shared" ref="EY4:EY60" si="109">IF(EW4="P","G","P")</f>
        <v>P</v>
      </c>
      <c r="EZ4" s="179">
        <f t="shared" si="24"/>
        <v>0</v>
      </c>
      <c r="FA4" s="170">
        <f t="shared" ref="FA4:FA60" si="110">IF(DN4="G",DM4,DO4)</f>
        <v>0</v>
      </c>
      <c r="FB4" s="194">
        <f>'Copia Provisional'!EA3</f>
        <v>0</v>
      </c>
      <c r="FC4" s="170">
        <f t="shared" ref="FC4:FC60" si="111">IF(DS4="G",DR4,DT4)</f>
        <v>0</v>
      </c>
      <c r="FD4" s="190" t="str">
        <f t="shared" ref="FD4:FD60" si="112">IF(FB4="P","G","P")</f>
        <v>P</v>
      </c>
      <c r="FE4" s="179">
        <f t="shared" si="25"/>
        <v>0</v>
      </c>
      <c r="FF4" s="170">
        <f t="shared" ref="FF4:FF60" si="113">IF(EH4="G",EG4,EI4)</f>
        <v>0</v>
      </c>
      <c r="FG4" s="194">
        <f>'Copia Provisional'!EB3</f>
        <v>0</v>
      </c>
      <c r="FH4" s="170">
        <f t="shared" ref="FH4:FH60" si="114">IF(EM4="G",EL4,EN4)</f>
        <v>0</v>
      </c>
      <c r="FI4" s="190" t="str">
        <f t="shared" ref="FI4:FI60" si="115">IF(FG4="P","G","P")</f>
        <v>P</v>
      </c>
      <c r="FJ4" s="179">
        <f t="shared" si="26"/>
        <v>0</v>
      </c>
      <c r="FK4" s="170">
        <f t="shared" ref="FK4:FK60" si="116">IF(DX4="G",DW4,DY4)</f>
        <v>0</v>
      </c>
      <c r="FL4" s="194">
        <f>'Copia Provisional'!EC3</f>
        <v>0</v>
      </c>
      <c r="FM4" s="170">
        <f t="shared" ref="FM4:FM60" si="117">IF(EC4="G",EB4,ED4)</f>
        <v>0</v>
      </c>
      <c r="FN4" s="190" t="str">
        <f t="shared" ref="FN4:FN60" si="118">IF(FL4="P","G","P")</f>
        <v>P</v>
      </c>
      <c r="FO4" s="179">
        <f t="shared" si="27"/>
        <v>0</v>
      </c>
      <c r="FP4" s="170">
        <f t="shared" ref="FP4:FP60" si="119">IF(ER4="G",EQ4,ES4)</f>
        <v>0</v>
      </c>
      <c r="FQ4" s="194">
        <f>'Copia Provisional'!ED3</f>
        <v>0</v>
      </c>
      <c r="FR4" s="170">
        <f t="shared" ref="FR4:FR60" si="120">IF(EW4="G",EV4,EX4)</f>
        <v>0</v>
      </c>
      <c r="FS4" s="190" t="str">
        <f t="shared" ref="FS4:FS60" si="121">IF(FQ4="P","G","P")</f>
        <v>P</v>
      </c>
      <c r="FT4" s="179">
        <f t="shared" si="28"/>
        <v>0</v>
      </c>
      <c r="FU4" s="170">
        <f t="shared" ref="FU4:FU60" si="122">IF(FB4="G",FA4,FC4)</f>
        <v>0</v>
      </c>
      <c r="FV4" s="194">
        <f>'Copia Provisional'!EE3</f>
        <v>0</v>
      </c>
      <c r="FW4" s="170">
        <f t="shared" ref="FW4:FW60" si="123">IF(FG4="G",FF4,FH4)</f>
        <v>0</v>
      </c>
      <c r="FX4" s="190" t="str">
        <f t="shared" ref="FX4:FX60" si="124">IF(FV4="P","G","P")</f>
        <v>P</v>
      </c>
      <c r="FY4" s="179">
        <f t="shared" si="29"/>
        <v>0</v>
      </c>
      <c r="FZ4" s="170">
        <f t="shared" ref="FZ4:FZ60" si="125">IF(FL4="G",FK4,FM4)</f>
        <v>0</v>
      </c>
      <c r="GA4" s="194">
        <f>'Copia Provisional'!EF3</f>
        <v>0</v>
      </c>
      <c r="GB4" s="170">
        <f t="shared" ref="GB4:GB60" si="126">IF(FQ4="G",FP4,FR4)</f>
        <v>0</v>
      </c>
      <c r="GC4" s="190" t="str">
        <f t="shared" ref="GC4:GC60" si="127">IF(GA4="P","G","P")</f>
        <v>P</v>
      </c>
      <c r="GD4" s="179">
        <f t="shared" si="30"/>
        <v>0</v>
      </c>
      <c r="GE4" s="170">
        <f t="shared" ref="GE4:GE60" si="128">IF(FV4="P",FU4,FW4)</f>
        <v>0</v>
      </c>
      <c r="GF4" s="194">
        <f>'Copia Provisional'!EG3</f>
        <v>0</v>
      </c>
      <c r="GG4" s="170">
        <f t="shared" ref="GG4:GG60" si="129">IF(GA4="P",FZ4,GB4)</f>
        <v>0</v>
      </c>
      <c r="GH4" s="170" t="str">
        <f t="shared" ref="GH4:GH60" si="130">IF(GF4="P","G","P")</f>
        <v>P</v>
      </c>
      <c r="GI4" s="179">
        <f t="shared" si="31"/>
        <v>0</v>
      </c>
      <c r="GJ4" s="170">
        <f t="shared" ref="GJ4:GJ60" si="131">IF(FV4="G",FU4,FW4)</f>
        <v>0</v>
      </c>
      <c r="GK4" s="194">
        <f>'Copia Provisional'!EH3</f>
        <v>0</v>
      </c>
      <c r="GL4" s="192">
        <f t="shared" ref="GL4:GL60" si="132">IF(GA4="G",FZ4,GB4)</f>
        <v>0</v>
      </c>
      <c r="GM4" s="170" t="str">
        <f t="shared" ref="GM4:GM60" si="133">IF(GK4="P","G","P")</f>
        <v>P</v>
      </c>
      <c r="GN4" s="179">
        <f t="shared" si="32"/>
        <v>0</v>
      </c>
      <c r="GO4" s="170">
        <f t="shared" ref="GO4:GO60" si="134">IF(GK4="G",GJ4,GL4)</f>
        <v>0</v>
      </c>
      <c r="GP4" s="170">
        <f t="shared" ref="GP4:GP60" si="135">IF(GK4="G",GL4,GJ4)</f>
        <v>0</v>
      </c>
      <c r="GQ4" s="170">
        <f t="shared" ref="GQ4:GQ60" si="136">IF(GF4="G",GE4,GG4)</f>
        <v>0</v>
      </c>
      <c r="GR4" s="170">
        <f t="shared" ref="GR4:GR60" si="137">IF(GF4="G",GG4,GE4)</f>
        <v>0</v>
      </c>
      <c r="GS4" s="185">
        <f t="shared" si="37"/>
        <v>0</v>
      </c>
      <c r="GT4" s="185">
        <f t="shared" ref="GT4:GT60" si="138">GS4+GN4+GI4+GD4+FY4+FT4+FO4+FJ4+FE4+EZ4+EU4+EP4+EK4+EF4+EA4+DV4+DQ4+AJ4+DL4+DG4+DB4+CW4+CR4+CM4+CH4+CC4+BX4+BS4+BN4+BI4+BD4+AY4+AT4+AO4</f>
        <v>0</v>
      </c>
    </row>
    <row r="5" spans="1:357">
      <c r="A5" s="183">
        <f>IF('Primera Fase'!A5="","",'Primera Fase'!A5)</f>
        <v>3</v>
      </c>
      <c r="B5" s="178" t="str">
        <f>IF('Primera Fase'!B5="","",'Primera Fase'!B5)</f>
        <v/>
      </c>
      <c r="C5" s="188">
        <f>'Copia Provisional'!BW4</f>
        <v>0</v>
      </c>
      <c r="D5" s="188">
        <f>'Copia Provisional'!BX4</f>
        <v>0</v>
      </c>
      <c r="E5" s="188">
        <f>'Copia Provisional'!BY4</f>
        <v>0</v>
      </c>
      <c r="F5" s="188">
        <f>'Copia Provisional'!BZ4</f>
        <v>0</v>
      </c>
      <c r="G5" s="188">
        <f>'Copia Provisional'!CA4</f>
        <v>0</v>
      </c>
      <c r="H5" s="188">
        <f>'Copia Provisional'!CB4</f>
        <v>0</v>
      </c>
      <c r="I5" s="188">
        <f>'Copia Provisional'!CC4</f>
        <v>0</v>
      </c>
      <c r="J5" s="188">
        <f>'Copia Provisional'!CD4</f>
        <v>0</v>
      </c>
      <c r="K5" s="188">
        <f>'Copia Provisional'!CE4</f>
        <v>0</v>
      </c>
      <c r="L5" s="188">
        <f>'Copia Provisional'!CF4</f>
        <v>0</v>
      </c>
      <c r="M5" s="188">
        <f>'Copia Provisional'!CG4</f>
        <v>0</v>
      </c>
      <c r="N5" s="188">
        <f>'Copia Provisional'!CH4</f>
        <v>0</v>
      </c>
      <c r="O5" s="188">
        <f>'Copia Provisional'!CI4</f>
        <v>0</v>
      </c>
      <c r="P5" s="188">
        <f>'Copia Provisional'!CJ4</f>
        <v>0</v>
      </c>
      <c r="Q5" s="188">
        <f>'Copia Provisional'!CK4</f>
        <v>0</v>
      </c>
      <c r="R5" s="188">
        <f>'Copia Provisional'!CL4</f>
        <v>0</v>
      </c>
      <c r="S5" s="188">
        <f>'Copia Provisional'!CM4</f>
        <v>0</v>
      </c>
      <c r="T5" s="188">
        <f>'Copia Provisional'!CN4</f>
        <v>0</v>
      </c>
      <c r="U5" s="188">
        <f>'Copia Provisional'!CO4</f>
        <v>0</v>
      </c>
      <c r="V5" s="188">
        <f>'Copia Provisional'!CP4</f>
        <v>0</v>
      </c>
      <c r="W5" s="188">
        <f>'Copia Provisional'!CQ4</f>
        <v>0</v>
      </c>
      <c r="X5" s="188">
        <f>'Copia Provisional'!CR4</f>
        <v>0</v>
      </c>
      <c r="Y5" s="188">
        <f>'Copia Provisional'!CS4</f>
        <v>0</v>
      </c>
      <c r="Z5" s="188">
        <f>'Copia Provisional'!CT4</f>
        <v>0</v>
      </c>
      <c r="AA5" s="188">
        <f>'Copia Provisional'!CU4</f>
        <v>0</v>
      </c>
      <c r="AB5" s="188">
        <f>'Copia Provisional'!CV4</f>
        <v>0</v>
      </c>
      <c r="AC5" s="188">
        <f>'Copia Provisional'!CW4</f>
        <v>0</v>
      </c>
      <c r="AD5" s="188">
        <f>'Copia Provisional'!CX4</f>
        <v>0</v>
      </c>
      <c r="AE5" s="188">
        <f>'Copia Provisional'!CY4</f>
        <v>0</v>
      </c>
      <c r="AF5" s="188">
        <f>'Copia Provisional'!CZ4</f>
        <v>0</v>
      </c>
      <c r="AG5" s="188">
        <f>'Copia Provisional'!DA4</f>
        <v>0</v>
      </c>
      <c r="AH5" s="188">
        <f>'Copia Provisional'!DB4</f>
        <v>0</v>
      </c>
      <c r="AI5" s="188">
        <f t="shared" si="0"/>
        <v>0</v>
      </c>
      <c r="AJ5" s="178">
        <f t="shared" si="1"/>
        <v>0</v>
      </c>
      <c r="AK5" s="271">
        <f t="shared" si="38"/>
        <v>0</v>
      </c>
      <c r="AL5" s="194">
        <f>'Copia Provisional'!DC4</f>
        <v>0</v>
      </c>
      <c r="AM5" s="272">
        <f t="shared" si="39"/>
        <v>0</v>
      </c>
      <c r="AN5" s="190" t="str">
        <f t="shared" si="40"/>
        <v>P</v>
      </c>
      <c r="AO5" s="179" cm="1">
        <f t="array" ref="AO5">IF(AK5=_Cla2,IF(AM5=_Clb2,10+IF(AL5=_RES73,20,0),0),0)</f>
        <v>0</v>
      </c>
      <c r="AP5" s="272">
        <f t="shared" si="41"/>
        <v>0</v>
      </c>
      <c r="AQ5" s="194">
        <f>'Copia Provisional'!DD4</f>
        <v>0</v>
      </c>
      <c r="AR5" s="272">
        <f t="shared" si="42"/>
        <v>0</v>
      </c>
      <c r="AS5" s="190" t="str">
        <f t="shared" si="43"/>
        <v>P</v>
      </c>
      <c r="AT5" s="179">
        <f t="shared" si="2"/>
        <v>0</v>
      </c>
      <c r="AU5" s="272">
        <f t="shared" si="44"/>
        <v>0</v>
      </c>
      <c r="AV5" s="194">
        <f>'Copia Provisional'!DE4</f>
        <v>0</v>
      </c>
      <c r="AW5" s="272">
        <f t="shared" si="45"/>
        <v>0</v>
      </c>
      <c r="AX5" s="190" t="str">
        <f t="shared" si="46"/>
        <v>P</v>
      </c>
      <c r="AY5" s="179">
        <f t="shared" si="3"/>
        <v>0</v>
      </c>
      <c r="AZ5" s="272">
        <f t="shared" si="47"/>
        <v>0</v>
      </c>
      <c r="BA5" s="194">
        <f>'Copia Provisional'!DF4</f>
        <v>0</v>
      </c>
      <c r="BB5" s="272">
        <f t="shared" si="48"/>
        <v>0</v>
      </c>
      <c r="BC5" s="190" t="str">
        <f t="shared" si="49"/>
        <v>P</v>
      </c>
      <c r="BD5" s="179">
        <f t="shared" si="4"/>
        <v>0</v>
      </c>
      <c r="BE5" s="272">
        <f t="shared" si="50"/>
        <v>0</v>
      </c>
      <c r="BF5" s="194">
        <f>'Copia Provisional'!DG4</f>
        <v>0</v>
      </c>
      <c r="BG5" s="272">
        <f t="shared" si="51"/>
        <v>0</v>
      </c>
      <c r="BH5" s="190" t="str">
        <f t="shared" si="52"/>
        <v>P</v>
      </c>
      <c r="BI5" s="179">
        <f t="shared" si="5"/>
        <v>0</v>
      </c>
      <c r="BJ5" s="272">
        <f t="shared" si="53"/>
        <v>0</v>
      </c>
      <c r="BK5" s="194">
        <f>'Copia Provisional'!DH4</f>
        <v>0</v>
      </c>
      <c r="BL5" s="272">
        <f t="shared" si="54"/>
        <v>0</v>
      </c>
      <c r="BM5" s="190" t="str">
        <f t="shared" si="55"/>
        <v>P</v>
      </c>
      <c r="BN5" s="179">
        <f t="shared" si="6"/>
        <v>0</v>
      </c>
      <c r="BO5" s="272">
        <f t="shared" si="56"/>
        <v>0</v>
      </c>
      <c r="BP5" s="194">
        <f>'Copia Provisional'!DI4</f>
        <v>0</v>
      </c>
      <c r="BQ5" s="272">
        <f t="shared" si="57"/>
        <v>0</v>
      </c>
      <c r="BR5" s="190" t="str">
        <f t="shared" si="58"/>
        <v>P</v>
      </c>
      <c r="BS5" s="179">
        <f t="shared" si="7"/>
        <v>0</v>
      </c>
      <c r="BT5" s="272">
        <f t="shared" si="59"/>
        <v>0</v>
      </c>
      <c r="BU5" s="194">
        <f>'Copia Provisional'!DJ4</f>
        <v>0</v>
      </c>
      <c r="BV5" s="272">
        <f t="shared" si="60"/>
        <v>0</v>
      </c>
      <c r="BW5" s="190" t="str">
        <f t="shared" si="61"/>
        <v>P</v>
      </c>
      <c r="BX5" s="179">
        <f t="shared" si="8"/>
        <v>0</v>
      </c>
      <c r="BY5" s="271">
        <f t="shared" si="62"/>
        <v>0</v>
      </c>
      <c r="BZ5" s="194">
        <f>'Copia Provisional'!DK4</f>
        <v>0</v>
      </c>
      <c r="CA5" s="272">
        <f t="shared" si="63"/>
        <v>0</v>
      </c>
      <c r="CB5" s="190" t="str">
        <f t="shared" si="64"/>
        <v>P</v>
      </c>
      <c r="CC5" s="179">
        <f t="shared" si="9"/>
        <v>0</v>
      </c>
      <c r="CD5" s="272">
        <f t="shared" si="65"/>
        <v>0</v>
      </c>
      <c r="CE5" s="194">
        <f>'Copia Provisional'!DL4</f>
        <v>0</v>
      </c>
      <c r="CF5" s="272">
        <f t="shared" si="66"/>
        <v>0</v>
      </c>
      <c r="CG5" s="190" t="str">
        <f t="shared" si="67"/>
        <v>P</v>
      </c>
      <c r="CH5" s="179">
        <f t="shared" si="10"/>
        <v>0</v>
      </c>
      <c r="CI5" s="272">
        <f t="shared" si="68"/>
        <v>0</v>
      </c>
      <c r="CJ5" s="194">
        <f>'Copia Provisional'!DM4</f>
        <v>0</v>
      </c>
      <c r="CK5" s="272">
        <f t="shared" si="69"/>
        <v>0</v>
      </c>
      <c r="CL5" s="190" t="str">
        <f t="shared" si="70"/>
        <v>P</v>
      </c>
      <c r="CM5" s="179">
        <f t="shared" si="11"/>
        <v>0</v>
      </c>
      <c r="CN5" s="272">
        <f t="shared" si="71"/>
        <v>0</v>
      </c>
      <c r="CO5" s="194">
        <f>'Copia Provisional'!DN4</f>
        <v>0</v>
      </c>
      <c r="CP5" s="272">
        <f t="shared" si="72"/>
        <v>0</v>
      </c>
      <c r="CQ5" s="190" t="str">
        <f t="shared" si="73"/>
        <v>P</v>
      </c>
      <c r="CR5" s="179">
        <f t="shared" si="12"/>
        <v>0</v>
      </c>
      <c r="CS5" s="272">
        <f t="shared" si="74"/>
        <v>0</v>
      </c>
      <c r="CT5" s="194">
        <f>'Copia Provisional'!DO4</f>
        <v>0</v>
      </c>
      <c r="CU5" s="272">
        <f t="shared" si="75"/>
        <v>0</v>
      </c>
      <c r="CV5" s="190" t="str">
        <f t="shared" si="76"/>
        <v>P</v>
      </c>
      <c r="CW5" s="179">
        <f t="shared" si="13"/>
        <v>0</v>
      </c>
      <c r="CX5" s="272">
        <f t="shared" si="77"/>
        <v>0</v>
      </c>
      <c r="CY5" s="194">
        <f>'Copia Provisional'!DP4</f>
        <v>0</v>
      </c>
      <c r="CZ5" s="272">
        <f t="shared" si="78"/>
        <v>0</v>
      </c>
      <c r="DA5" s="190" t="str">
        <f t="shared" si="79"/>
        <v>P</v>
      </c>
      <c r="DB5" s="179">
        <f t="shared" si="14"/>
        <v>0</v>
      </c>
      <c r="DC5" s="272">
        <f t="shared" si="80"/>
        <v>0</v>
      </c>
      <c r="DD5" s="194">
        <f>'Copia Provisional'!DQ4</f>
        <v>0</v>
      </c>
      <c r="DE5" s="272">
        <f t="shared" si="81"/>
        <v>0</v>
      </c>
      <c r="DF5" s="190" t="str">
        <f t="shared" si="82"/>
        <v>P</v>
      </c>
      <c r="DG5" s="179">
        <f t="shared" si="15"/>
        <v>0</v>
      </c>
      <c r="DH5" s="272">
        <f t="shared" si="83"/>
        <v>0</v>
      </c>
      <c r="DI5" s="194">
        <f>'Copia Provisional'!DR4</f>
        <v>0</v>
      </c>
      <c r="DJ5" s="272">
        <f t="shared" si="84"/>
        <v>0</v>
      </c>
      <c r="DK5" s="190" t="str">
        <f t="shared" si="85"/>
        <v>P</v>
      </c>
      <c r="DL5" s="179">
        <f t="shared" si="16"/>
        <v>0</v>
      </c>
      <c r="DM5" s="193">
        <f t="shared" si="86"/>
        <v>0</v>
      </c>
      <c r="DN5" s="194">
        <f>'Copia Provisional'!DS4</f>
        <v>0</v>
      </c>
      <c r="DO5" s="189">
        <f t="shared" si="87"/>
        <v>0</v>
      </c>
      <c r="DP5" s="190" t="str">
        <f t="shared" si="88"/>
        <v>P</v>
      </c>
      <c r="DQ5" s="179">
        <f t="shared" si="17"/>
        <v>0</v>
      </c>
      <c r="DR5" s="189">
        <f t="shared" si="89"/>
        <v>0</v>
      </c>
      <c r="DS5" s="194">
        <f>'Copia Provisional'!DT4</f>
        <v>0</v>
      </c>
      <c r="DT5" s="189">
        <f t="shared" si="90"/>
        <v>0</v>
      </c>
      <c r="DU5" s="190" t="str">
        <f t="shared" si="91"/>
        <v>P</v>
      </c>
      <c r="DV5" s="179">
        <f t="shared" si="18"/>
        <v>0</v>
      </c>
      <c r="DW5" s="189">
        <f t="shared" si="92"/>
        <v>0</v>
      </c>
      <c r="DX5" s="194">
        <f>'Copia Provisional'!DU4</f>
        <v>0</v>
      </c>
      <c r="DY5" s="189">
        <f t="shared" si="93"/>
        <v>0</v>
      </c>
      <c r="DZ5" s="190" t="str">
        <f t="shared" si="94"/>
        <v>P</v>
      </c>
      <c r="EA5" s="179">
        <f t="shared" si="19"/>
        <v>0</v>
      </c>
      <c r="EB5" s="189">
        <f t="shared" si="95"/>
        <v>0</v>
      </c>
      <c r="EC5" s="194">
        <f>'Copia Provisional'!DV4</f>
        <v>0</v>
      </c>
      <c r="ED5" s="189">
        <f t="shared" si="96"/>
        <v>0</v>
      </c>
      <c r="EE5" s="190" t="str">
        <f t="shared" si="97"/>
        <v>P</v>
      </c>
      <c r="EF5" s="179">
        <f t="shared" si="20"/>
        <v>0</v>
      </c>
      <c r="EG5" s="189">
        <f t="shared" si="98"/>
        <v>0</v>
      </c>
      <c r="EH5" s="194">
        <f>'Copia Provisional'!DW4</f>
        <v>0</v>
      </c>
      <c r="EI5" s="189">
        <f t="shared" si="99"/>
        <v>0</v>
      </c>
      <c r="EJ5" s="190" t="str">
        <f t="shared" si="100"/>
        <v>P</v>
      </c>
      <c r="EK5" s="179">
        <f t="shared" si="21"/>
        <v>0</v>
      </c>
      <c r="EL5" s="189">
        <f t="shared" si="101"/>
        <v>0</v>
      </c>
      <c r="EM5" s="194">
        <f>'Copia Provisional'!DX4</f>
        <v>0</v>
      </c>
      <c r="EN5" s="189">
        <f t="shared" si="102"/>
        <v>0</v>
      </c>
      <c r="EO5" s="190" t="str">
        <f t="shared" si="103"/>
        <v>P</v>
      </c>
      <c r="EP5" s="179">
        <f t="shared" si="22"/>
        <v>0</v>
      </c>
      <c r="EQ5" s="189">
        <f t="shared" si="104"/>
        <v>0</v>
      </c>
      <c r="ER5" s="194">
        <f>'Copia Provisional'!DY4</f>
        <v>0</v>
      </c>
      <c r="ES5" s="189">
        <f t="shared" si="105"/>
        <v>0</v>
      </c>
      <c r="ET5" s="190" t="str">
        <f t="shared" si="106"/>
        <v>P</v>
      </c>
      <c r="EU5" s="179">
        <f t="shared" si="23"/>
        <v>0</v>
      </c>
      <c r="EV5" s="189">
        <f t="shared" si="107"/>
        <v>0</v>
      </c>
      <c r="EW5" s="194">
        <f>'Copia Provisional'!DZ4</f>
        <v>0</v>
      </c>
      <c r="EX5" s="189">
        <f t="shared" si="108"/>
        <v>0</v>
      </c>
      <c r="EY5" s="190" t="str">
        <f t="shared" si="109"/>
        <v>P</v>
      </c>
      <c r="EZ5" s="179">
        <f t="shared" si="24"/>
        <v>0</v>
      </c>
      <c r="FA5" s="170">
        <f t="shared" si="110"/>
        <v>0</v>
      </c>
      <c r="FB5" s="194">
        <f>'Copia Provisional'!EA4</f>
        <v>0</v>
      </c>
      <c r="FC5" s="170">
        <f t="shared" si="111"/>
        <v>0</v>
      </c>
      <c r="FD5" s="190" t="str">
        <f t="shared" si="112"/>
        <v>P</v>
      </c>
      <c r="FE5" s="179">
        <f t="shared" si="25"/>
        <v>0</v>
      </c>
      <c r="FF5" s="170">
        <f t="shared" si="113"/>
        <v>0</v>
      </c>
      <c r="FG5" s="194">
        <f>'Copia Provisional'!EB4</f>
        <v>0</v>
      </c>
      <c r="FH5" s="170">
        <f t="shared" si="114"/>
        <v>0</v>
      </c>
      <c r="FI5" s="190" t="str">
        <f t="shared" si="115"/>
        <v>P</v>
      </c>
      <c r="FJ5" s="179">
        <f t="shared" si="26"/>
        <v>0</v>
      </c>
      <c r="FK5" s="170">
        <f t="shared" si="116"/>
        <v>0</v>
      </c>
      <c r="FL5" s="194">
        <f>'Copia Provisional'!EC4</f>
        <v>0</v>
      </c>
      <c r="FM5" s="170">
        <f t="shared" si="117"/>
        <v>0</v>
      </c>
      <c r="FN5" s="190" t="str">
        <f t="shared" si="118"/>
        <v>P</v>
      </c>
      <c r="FO5" s="179">
        <f t="shared" si="27"/>
        <v>0</v>
      </c>
      <c r="FP5" s="170">
        <f t="shared" si="119"/>
        <v>0</v>
      </c>
      <c r="FQ5" s="194">
        <f>'Copia Provisional'!ED4</f>
        <v>0</v>
      </c>
      <c r="FR5" s="170">
        <f t="shared" si="120"/>
        <v>0</v>
      </c>
      <c r="FS5" s="190" t="str">
        <f t="shared" si="121"/>
        <v>P</v>
      </c>
      <c r="FT5" s="179">
        <f t="shared" si="28"/>
        <v>0</v>
      </c>
      <c r="FU5" s="170">
        <f t="shared" si="122"/>
        <v>0</v>
      </c>
      <c r="FV5" s="194">
        <f>'Copia Provisional'!EE4</f>
        <v>0</v>
      </c>
      <c r="FW5" s="170">
        <f t="shared" si="123"/>
        <v>0</v>
      </c>
      <c r="FX5" s="190" t="str">
        <f t="shared" si="124"/>
        <v>P</v>
      </c>
      <c r="FY5" s="179">
        <f t="shared" si="29"/>
        <v>0</v>
      </c>
      <c r="FZ5" s="170">
        <f t="shared" si="125"/>
        <v>0</v>
      </c>
      <c r="GA5" s="194">
        <f>'Copia Provisional'!EF4</f>
        <v>0</v>
      </c>
      <c r="GB5" s="170">
        <f t="shared" si="126"/>
        <v>0</v>
      </c>
      <c r="GC5" s="190" t="str">
        <f t="shared" si="127"/>
        <v>P</v>
      </c>
      <c r="GD5" s="179">
        <f t="shared" si="30"/>
        <v>0</v>
      </c>
      <c r="GE5" s="170">
        <f t="shared" si="128"/>
        <v>0</v>
      </c>
      <c r="GF5" s="194">
        <f>'Copia Provisional'!EG4</f>
        <v>0</v>
      </c>
      <c r="GG5" s="170">
        <f t="shared" si="129"/>
        <v>0</v>
      </c>
      <c r="GH5" s="170" t="str">
        <f t="shared" si="130"/>
        <v>P</v>
      </c>
      <c r="GI5" s="179">
        <f t="shared" si="31"/>
        <v>0</v>
      </c>
      <c r="GJ5" s="170">
        <f t="shared" si="131"/>
        <v>0</v>
      </c>
      <c r="GK5" s="194">
        <f>'Copia Provisional'!EH4</f>
        <v>0</v>
      </c>
      <c r="GL5" s="192">
        <f t="shared" si="132"/>
        <v>0</v>
      </c>
      <c r="GM5" s="170" t="str">
        <f t="shared" si="133"/>
        <v>P</v>
      </c>
      <c r="GN5" s="179">
        <f t="shared" si="32"/>
        <v>0</v>
      </c>
      <c r="GO5" s="170">
        <f t="shared" si="134"/>
        <v>0</v>
      </c>
      <c r="GP5" s="170">
        <f t="shared" si="135"/>
        <v>0</v>
      </c>
      <c r="GQ5" s="170">
        <f t="shared" si="136"/>
        <v>0</v>
      </c>
      <c r="GR5" s="170">
        <f t="shared" si="137"/>
        <v>0</v>
      </c>
      <c r="GS5" s="185">
        <f t="shared" si="37"/>
        <v>0</v>
      </c>
      <c r="GT5" s="185">
        <f t="shared" si="138"/>
        <v>0</v>
      </c>
    </row>
    <row r="6" spans="1:357">
      <c r="A6" s="183">
        <f>IF('Primera Fase'!A6="","",'Primera Fase'!A6)</f>
        <v>4</v>
      </c>
      <c r="B6" s="178" t="str">
        <f>IF('Primera Fase'!B6="","",'Primera Fase'!B6)</f>
        <v/>
      </c>
      <c r="C6" s="188">
        <f>'Copia Provisional'!BW5</f>
        <v>0</v>
      </c>
      <c r="D6" s="188">
        <f>'Copia Provisional'!BX5</f>
        <v>0</v>
      </c>
      <c r="E6" s="188">
        <f>'Copia Provisional'!BY5</f>
        <v>0</v>
      </c>
      <c r="F6" s="188">
        <f>'Copia Provisional'!BZ5</f>
        <v>0</v>
      </c>
      <c r="G6" s="188">
        <f>'Copia Provisional'!CA5</f>
        <v>0</v>
      </c>
      <c r="H6" s="188">
        <f>'Copia Provisional'!CB5</f>
        <v>0</v>
      </c>
      <c r="I6" s="188">
        <f>'Copia Provisional'!CC5</f>
        <v>0</v>
      </c>
      <c r="J6" s="188">
        <f>'Copia Provisional'!CD5</f>
        <v>0</v>
      </c>
      <c r="K6" s="188">
        <f>'Copia Provisional'!CE5</f>
        <v>0</v>
      </c>
      <c r="L6" s="188">
        <f>'Copia Provisional'!CF5</f>
        <v>0</v>
      </c>
      <c r="M6" s="188">
        <f>'Copia Provisional'!CG5</f>
        <v>0</v>
      </c>
      <c r="N6" s="188">
        <f>'Copia Provisional'!CH5</f>
        <v>0</v>
      </c>
      <c r="O6" s="188">
        <f>'Copia Provisional'!CI5</f>
        <v>0</v>
      </c>
      <c r="P6" s="188">
        <f>'Copia Provisional'!CJ5</f>
        <v>0</v>
      </c>
      <c r="Q6" s="188">
        <f>'Copia Provisional'!CK5</f>
        <v>0</v>
      </c>
      <c r="R6" s="188">
        <f>'Copia Provisional'!CL5</f>
        <v>0</v>
      </c>
      <c r="S6" s="188">
        <f>'Copia Provisional'!CM5</f>
        <v>0</v>
      </c>
      <c r="T6" s="188">
        <f>'Copia Provisional'!CN5</f>
        <v>0</v>
      </c>
      <c r="U6" s="188">
        <f>'Copia Provisional'!CO5</f>
        <v>0</v>
      </c>
      <c r="V6" s="188">
        <f>'Copia Provisional'!CP5</f>
        <v>0</v>
      </c>
      <c r="W6" s="188">
        <f>'Copia Provisional'!CQ5</f>
        <v>0</v>
      </c>
      <c r="X6" s="188">
        <f>'Copia Provisional'!CR5</f>
        <v>0</v>
      </c>
      <c r="Y6" s="188">
        <f>'Copia Provisional'!CS5</f>
        <v>0</v>
      </c>
      <c r="Z6" s="188">
        <f>'Copia Provisional'!CT5</f>
        <v>0</v>
      </c>
      <c r="AA6" s="188">
        <f>'Copia Provisional'!CU5</f>
        <v>0</v>
      </c>
      <c r="AB6" s="188">
        <f>'Copia Provisional'!CV5</f>
        <v>0</v>
      </c>
      <c r="AC6" s="188">
        <f>'Copia Provisional'!CW5</f>
        <v>0</v>
      </c>
      <c r="AD6" s="188">
        <f>'Copia Provisional'!CX5</f>
        <v>0</v>
      </c>
      <c r="AE6" s="188">
        <f>'Copia Provisional'!CY5</f>
        <v>0</v>
      </c>
      <c r="AF6" s="188">
        <f>'Copia Provisional'!CZ5</f>
        <v>0</v>
      </c>
      <c r="AG6" s="188">
        <f>'Copia Provisional'!DA5</f>
        <v>0</v>
      </c>
      <c r="AH6" s="188">
        <f>'Copia Provisional'!DB5</f>
        <v>0</v>
      </c>
      <c r="AI6" s="188">
        <f t="shared" si="0"/>
        <v>0</v>
      </c>
      <c r="AJ6" s="178">
        <f t="shared" si="1"/>
        <v>0</v>
      </c>
      <c r="AK6" s="271">
        <f t="shared" si="38"/>
        <v>0</v>
      </c>
      <c r="AL6" s="194">
        <f>'Copia Provisional'!DC5</f>
        <v>0</v>
      </c>
      <c r="AM6" s="272">
        <f t="shared" si="39"/>
        <v>0</v>
      </c>
      <c r="AN6" s="190" t="str">
        <f t="shared" si="40"/>
        <v>P</v>
      </c>
      <c r="AO6" s="179" cm="1">
        <f t="array" ref="AO6">IF(AK6=_Cla2,IF(AM6=_Clb2,10+IF(AL6=_RES73,20,0),0),0)</f>
        <v>0</v>
      </c>
      <c r="AP6" s="272">
        <f t="shared" si="41"/>
        <v>0</v>
      </c>
      <c r="AQ6" s="194">
        <f>'Copia Provisional'!DD5</f>
        <v>0</v>
      </c>
      <c r="AR6" s="272">
        <f t="shared" si="42"/>
        <v>0</v>
      </c>
      <c r="AS6" s="190" t="str">
        <f t="shared" si="43"/>
        <v>P</v>
      </c>
      <c r="AT6" s="179">
        <f t="shared" si="2"/>
        <v>0</v>
      </c>
      <c r="AU6" s="272">
        <f t="shared" si="44"/>
        <v>0</v>
      </c>
      <c r="AV6" s="194">
        <f>'Copia Provisional'!DE5</f>
        <v>0</v>
      </c>
      <c r="AW6" s="272">
        <f t="shared" si="45"/>
        <v>0</v>
      </c>
      <c r="AX6" s="190" t="str">
        <f t="shared" si="46"/>
        <v>P</v>
      </c>
      <c r="AY6" s="179">
        <f t="shared" si="3"/>
        <v>0</v>
      </c>
      <c r="AZ6" s="272">
        <f t="shared" si="47"/>
        <v>0</v>
      </c>
      <c r="BA6" s="194">
        <f>'Copia Provisional'!DF5</f>
        <v>0</v>
      </c>
      <c r="BB6" s="272">
        <f t="shared" si="48"/>
        <v>0</v>
      </c>
      <c r="BC6" s="190" t="str">
        <f t="shared" si="49"/>
        <v>P</v>
      </c>
      <c r="BD6" s="179">
        <f t="shared" si="4"/>
        <v>0</v>
      </c>
      <c r="BE6" s="272">
        <f t="shared" si="50"/>
        <v>0</v>
      </c>
      <c r="BF6" s="194">
        <f>'Copia Provisional'!DG5</f>
        <v>0</v>
      </c>
      <c r="BG6" s="272">
        <f t="shared" si="51"/>
        <v>0</v>
      </c>
      <c r="BH6" s="190" t="str">
        <f t="shared" si="52"/>
        <v>P</v>
      </c>
      <c r="BI6" s="179">
        <f t="shared" si="5"/>
        <v>0</v>
      </c>
      <c r="BJ6" s="272">
        <f t="shared" si="53"/>
        <v>0</v>
      </c>
      <c r="BK6" s="194">
        <f>'Copia Provisional'!DH5</f>
        <v>0</v>
      </c>
      <c r="BL6" s="272">
        <f t="shared" si="54"/>
        <v>0</v>
      </c>
      <c r="BM6" s="190" t="str">
        <f t="shared" si="55"/>
        <v>P</v>
      </c>
      <c r="BN6" s="179">
        <f t="shared" si="6"/>
        <v>0</v>
      </c>
      <c r="BO6" s="272">
        <f t="shared" si="56"/>
        <v>0</v>
      </c>
      <c r="BP6" s="194">
        <f>'Copia Provisional'!DI5</f>
        <v>0</v>
      </c>
      <c r="BQ6" s="272">
        <f t="shared" si="57"/>
        <v>0</v>
      </c>
      <c r="BR6" s="190" t="str">
        <f t="shared" si="58"/>
        <v>P</v>
      </c>
      <c r="BS6" s="179">
        <f t="shared" si="7"/>
        <v>0</v>
      </c>
      <c r="BT6" s="272">
        <f t="shared" si="59"/>
        <v>0</v>
      </c>
      <c r="BU6" s="194">
        <f>'Copia Provisional'!DJ5</f>
        <v>0</v>
      </c>
      <c r="BV6" s="272">
        <f t="shared" si="60"/>
        <v>0</v>
      </c>
      <c r="BW6" s="190" t="str">
        <f t="shared" si="61"/>
        <v>P</v>
      </c>
      <c r="BX6" s="179">
        <f t="shared" si="8"/>
        <v>0</v>
      </c>
      <c r="BY6" s="271">
        <f t="shared" si="62"/>
        <v>0</v>
      </c>
      <c r="BZ6" s="194">
        <f>'Copia Provisional'!DK5</f>
        <v>0</v>
      </c>
      <c r="CA6" s="272">
        <f t="shared" si="63"/>
        <v>0</v>
      </c>
      <c r="CB6" s="190" t="str">
        <f t="shared" si="64"/>
        <v>P</v>
      </c>
      <c r="CC6" s="179">
        <f t="shared" si="9"/>
        <v>0</v>
      </c>
      <c r="CD6" s="272">
        <f t="shared" si="65"/>
        <v>0</v>
      </c>
      <c r="CE6" s="194">
        <f>'Copia Provisional'!DL5</f>
        <v>0</v>
      </c>
      <c r="CF6" s="272">
        <f t="shared" si="66"/>
        <v>0</v>
      </c>
      <c r="CG6" s="190" t="str">
        <f t="shared" si="67"/>
        <v>P</v>
      </c>
      <c r="CH6" s="179">
        <f t="shared" si="10"/>
        <v>0</v>
      </c>
      <c r="CI6" s="272">
        <f t="shared" si="68"/>
        <v>0</v>
      </c>
      <c r="CJ6" s="194">
        <f>'Copia Provisional'!DM5</f>
        <v>0</v>
      </c>
      <c r="CK6" s="272">
        <f t="shared" si="69"/>
        <v>0</v>
      </c>
      <c r="CL6" s="190" t="str">
        <f t="shared" si="70"/>
        <v>P</v>
      </c>
      <c r="CM6" s="179">
        <f t="shared" si="11"/>
        <v>0</v>
      </c>
      <c r="CN6" s="272">
        <f t="shared" si="71"/>
        <v>0</v>
      </c>
      <c r="CO6" s="194">
        <f>'Copia Provisional'!DN5</f>
        <v>0</v>
      </c>
      <c r="CP6" s="272">
        <f t="shared" si="72"/>
        <v>0</v>
      </c>
      <c r="CQ6" s="190" t="str">
        <f t="shared" si="73"/>
        <v>P</v>
      </c>
      <c r="CR6" s="179">
        <f t="shared" si="12"/>
        <v>0</v>
      </c>
      <c r="CS6" s="272">
        <f t="shared" si="74"/>
        <v>0</v>
      </c>
      <c r="CT6" s="194">
        <f>'Copia Provisional'!DO5</f>
        <v>0</v>
      </c>
      <c r="CU6" s="272">
        <f t="shared" si="75"/>
        <v>0</v>
      </c>
      <c r="CV6" s="190" t="str">
        <f t="shared" si="76"/>
        <v>P</v>
      </c>
      <c r="CW6" s="179">
        <f t="shared" si="13"/>
        <v>0</v>
      </c>
      <c r="CX6" s="272">
        <f t="shared" si="77"/>
        <v>0</v>
      </c>
      <c r="CY6" s="194">
        <f>'Copia Provisional'!DP5</f>
        <v>0</v>
      </c>
      <c r="CZ6" s="272">
        <f t="shared" si="78"/>
        <v>0</v>
      </c>
      <c r="DA6" s="190" t="str">
        <f t="shared" si="79"/>
        <v>P</v>
      </c>
      <c r="DB6" s="179">
        <f t="shared" si="14"/>
        <v>0</v>
      </c>
      <c r="DC6" s="272">
        <f t="shared" si="80"/>
        <v>0</v>
      </c>
      <c r="DD6" s="194">
        <f>'Copia Provisional'!DQ5</f>
        <v>0</v>
      </c>
      <c r="DE6" s="272">
        <f t="shared" si="81"/>
        <v>0</v>
      </c>
      <c r="DF6" s="190" t="str">
        <f t="shared" si="82"/>
        <v>P</v>
      </c>
      <c r="DG6" s="179">
        <f t="shared" si="15"/>
        <v>0</v>
      </c>
      <c r="DH6" s="272">
        <f t="shared" si="83"/>
        <v>0</v>
      </c>
      <c r="DI6" s="194">
        <f>'Copia Provisional'!DR5</f>
        <v>0</v>
      </c>
      <c r="DJ6" s="272">
        <f t="shared" si="84"/>
        <v>0</v>
      </c>
      <c r="DK6" s="190" t="str">
        <f t="shared" si="85"/>
        <v>P</v>
      </c>
      <c r="DL6" s="179">
        <f t="shared" si="16"/>
        <v>0</v>
      </c>
      <c r="DM6" s="193">
        <f t="shared" si="86"/>
        <v>0</v>
      </c>
      <c r="DN6" s="194">
        <f>'Copia Provisional'!DS5</f>
        <v>0</v>
      </c>
      <c r="DO6" s="189">
        <f t="shared" si="87"/>
        <v>0</v>
      </c>
      <c r="DP6" s="190" t="str">
        <f t="shared" si="88"/>
        <v>P</v>
      </c>
      <c r="DQ6" s="179">
        <f t="shared" si="17"/>
        <v>0</v>
      </c>
      <c r="DR6" s="189">
        <f t="shared" si="89"/>
        <v>0</v>
      </c>
      <c r="DS6" s="194">
        <f>'Copia Provisional'!DT5</f>
        <v>0</v>
      </c>
      <c r="DT6" s="189">
        <f t="shared" si="90"/>
        <v>0</v>
      </c>
      <c r="DU6" s="190" t="str">
        <f t="shared" si="91"/>
        <v>P</v>
      </c>
      <c r="DV6" s="179">
        <f t="shared" si="18"/>
        <v>0</v>
      </c>
      <c r="DW6" s="189">
        <f t="shared" si="92"/>
        <v>0</v>
      </c>
      <c r="DX6" s="194">
        <f>'Copia Provisional'!DU5</f>
        <v>0</v>
      </c>
      <c r="DY6" s="189">
        <f t="shared" si="93"/>
        <v>0</v>
      </c>
      <c r="DZ6" s="190" t="str">
        <f t="shared" si="94"/>
        <v>P</v>
      </c>
      <c r="EA6" s="179">
        <f t="shared" si="19"/>
        <v>0</v>
      </c>
      <c r="EB6" s="189">
        <f t="shared" si="95"/>
        <v>0</v>
      </c>
      <c r="EC6" s="194">
        <f>'Copia Provisional'!DV5</f>
        <v>0</v>
      </c>
      <c r="ED6" s="189">
        <f t="shared" si="96"/>
        <v>0</v>
      </c>
      <c r="EE6" s="190" t="str">
        <f t="shared" si="97"/>
        <v>P</v>
      </c>
      <c r="EF6" s="179">
        <f t="shared" si="20"/>
        <v>0</v>
      </c>
      <c r="EG6" s="189">
        <f t="shared" si="98"/>
        <v>0</v>
      </c>
      <c r="EH6" s="194">
        <f>'Copia Provisional'!DW5</f>
        <v>0</v>
      </c>
      <c r="EI6" s="189">
        <f t="shared" si="99"/>
        <v>0</v>
      </c>
      <c r="EJ6" s="190" t="str">
        <f t="shared" si="100"/>
        <v>P</v>
      </c>
      <c r="EK6" s="179">
        <f t="shared" si="21"/>
        <v>0</v>
      </c>
      <c r="EL6" s="189">
        <f t="shared" si="101"/>
        <v>0</v>
      </c>
      <c r="EM6" s="194">
        <f>'Copia Provisional'!DX5</f>
        <v>0</v>
      </c>
      <c r="EN6" s="189">
        <f t="shared" si="102"/>
        <v>0</v>
      </c>
      <c r="EO6" s="190" t="str">
        <f t="shared" si="103"/>
        <v>P</v>
      </c>
      <c r="EP6" s="179">
        <f t="shared" si="22"/>
        <v>0</v>
      </c>
      <c r="EQ6" s="189">
        <f t="shared" si="104"/>
        <v>0</v>
      </c>
      <c r="ER6" s="194">
        <f>'Copia Provisional'!DY5</f>
        <v>0</v>
      </c>
      <c r="ES6" s="189">
        <f t="shared" si="105"/>
        <v>0</v>
      </c>
      <c r="ET6" s="190" t="str">
        <f t="shared" si="106"/>
        <v>P</v>
      </c>
      <c r="EU6" s="179">
        <f t="shared" si="23"/>
        <v>0</v>
      </c>
      <c r="EV6" s="189">
        <f t="shared" si="107"/>
        <v>0</v>
      </c>
      <c r="EW6" s="194">
        <f>'Copia Provisional'!DZ5</f>
        <v>0</v>
      </c>
      <c r="EX6" s="189">
        <f t="shared" si="108"/>
        <v>0</v>
      </c>
      <c r="EY6" s="190" t="str">
        <f t="shared" si="109"/>
        <v>P</v>
      </c>
      <c r="EZ6" s="179">
        <f t="shared" si="24"/>
        <v>0</v>
      </c>
      <c r="FA6" s="170">
        <f t="shared" si="110"/>
        <v>0</v>
      </c>
      <c r="FB6" s="194">
        <f>'Copia Provisional'!EA5</f>
        <v>0</v>
      </c>
      <c r="FC6" s="170">
        <f t="shared" si="111"/>
        <v>0</v>
      </c>
      <c r="FD6" s="190" t="str">
        <f t="shared" si="112"/>
        <v>P</v>
      </c>
      <c r="FE6" s="179">
        <f t="shared" si="25"/>
        <v>0</v>
      </c>
      <c r="FF6" s="170">
        <f t="shared" si="113"/>
        <v>0</v>
      </c>
      <c r="FG6" s="194">
        <f>'Copia Provisional'!EB5</f>
        <v>0</v>
      </c>
      <c r="FH6" s="170">
        <f t="shared" si="114"/>
        <v>0</v>
      </c>
      <c r="FI6" s="190" t="str">
        <f t="shared" si="115"/>
        <v>P</v>
      </c>
      <c r="FJ6" s="179">
        <f t="shared" si="26"/>
        <v>0</v>
      </c>
      <c r="FK6" s="170">
        <f t="shared" si="116"/>
        <v>0</v>
      </c>
      <c r="FL6" s="194">
        <f>'Copia Provisional'!EC5</f>
        <v>0</v>
      </c>
      <c r="FM6" s="170">
        <f t="shared" si="117"/>
        <v>0</v>
      </c>
      <c r="FN6" s="190" t="str">
        <f t="shared" si="118"/>
        <v>P</v>
      </c>
      <c r="FO6" s="179">
        <f t="shared" si="27"/>
        <v>0</v>
      </c>
      <c r="FP6" s="170">
        <f t="shared" si="119"/>
        <v>0</v>
      </c>
      <c r="FQ6" s="194">
        <f>'Copia Provisional'!ED5</f>
        <v>0</v>
      </c>
      <c r="FR6" s="170">
        <f t="shared" si="120"/>
        <v>0</v>
      </c>
      <c r="FS6" s="190" t="str">
        <f t="shared" si="121"/>
        <v>P</v>
      </c>
      <c r="FT6" s="179">
        <f t="shared" si="28"/>
        <v>0</v>
      </c>
      <c r="FU6" s="170">
        <f t="shared" si="122"/>
        <v>0</v>
      </c>
      <c r="FV6" s="194">
        <f>'Copia Provisional'!EE5</f>
        <v>0</v>
      </c>
      <c r="FW6" s="170">
        <f t="shared" si="123"/>
        <v>0</v>
      </c>
      <c r="FX6" s="190" t="str">
        <f t="shared" si="124"/>
        <v>P</v>
      </c>
      <c r="FY6" s="179">
        <f t="shared" si="29"/>
        <v>0</v>
      </c>
      <c r="FZ6" s="170">
        <f t="shared" si="125"/>
        <v>0</v>
      </c>
      <c r="GA6" s="194">
        <f>'Copia Provisional'!EF5</f>
        <v>0</v>
      </c>
      <c r="GB6" s="170">
        <f t="shared" si="126"/>
        <v>0</v>
      </c>
      <c r="GC6" s="190" t="str">
        <f t="shared" si="127"/>
        <v>P</v>
      </c>
      <c r="GD6" s="179">
        <f t="shared" si="30"/>
        <v>0</v>
      </c>
      <c r="GE6" s="170">
        <f t="shared" si="128"/>
        <v>0</v>
      </c>
      <c r="GF6" s="194">
        <f>'Copia Provisional'!EG5</f>
        <v>0</v>
      </c>
      <c r="GG6" s="170">
        <f t="shared" si="129"/>
        <v>0</v>
      </c>
      <c r="GH6" s="170" t="str">
        <f t="shared" si="130"/>
        <v>P</v>
      </c>
      <c r="GI6" s="179">
        <f t="shared" si="31"/>
        <v>0</v>
      </c>
      <c r="GJ6" s="170">
        <f t="shared" si="131"/>
        <v>0</v>
      </c>
      <c r="GK6" s="194">
        <f>'Copia Provisional'!EH5</f>
        <v>0</v>
      </c>
      <c r="GL6" s="192">
        <f t="shared" si="132"/>
        <v>0</v>
      </c>
      <c r="GM6" s="170" t="str">
        <f t="shared" si="133"/>
        <v>P</v>
      </c>
      <c r="GN6" s="179">
        <f t="shared" si="32"/>
        <v>0</v>
      </c>
      <c r="GO6" s="170">
        <f t="shared" si="134"/>
        <v>0</v>
      </c>
      <c r="GP6" s="170">
        <f t="shared" si="135"/>
        <v>0</v>
      </c>
      <c r="GQ6" s="170">
        <f t="shared" si="136"/>
        <v>0</v>
      </c>
      <c r="GR6" s="170">
        <f t="shared" si="137"/>
        <v>0</v>
      </c>
      <c r="GS6" s="185">
        <f t="shared" si="37"/>
        <v>0</v>
      </c>
      <c r="GT6" s="185">
        <f t="shared" si="138"/>
        <v>0</v>
      </c>
    </row>
    <row r="7" spans="1:357">
      <c r="A7" s="183">
        <f>IF('Primera Fase'!A7="","",'Primera Fase'!A7)</f>
        <v>5</v>
      </c>
      <c r="B7" s="178" t="str">
        <f>IF('Primera Fase'!B7="","",'Primera Fase'!B7)</f>
        <v/>
      </c>
      <c r="C7" s="188">
        <f>'Copia Provisional'!BW6</f>
        <v>0</v>
      </c>
      <c r="D7" s="188">
        <f>'Copia Provisional'!BX6</f>
        <v>0</v>
      </c>
      <c r="E7" s="188">
        <f>'Copia Provisional'!BY6</f>
        <v>0</v>
      </c>
      <c r="F7" s="188">
        <f>'Copia Provisional'!BZ6</f>
        <v>0</v>
      </c>
      <c r="G7" s="188">
        <f>'Copia Provisional'!CA6</f>
        <v>0</v>
      </c>
      <c r="H7" s="188">
        <f>'Copia Provisional'!CB6</f>
        <v>0</v>
      </c>
      <c r="I7" s="188">
        <f>'Copia Provisional'!CC6</f>
        <v>0</v>
      </c>
      <c r="J7" s="188">
        <f>'Copia Provisional'!CD6</f>
        <v>0</v>
      </c>
      <c r="K7" s="188">
        <f>'Copia Provisional'!CE6</f>
        <v>0</v>
      </c>
      <c r="L7" s="188">
        <f>'Copia Provisional'!CF6</f>
        <v>0</v>
      </c>
      <c r="M7" s="188">
        <f>'Copia Provisional'!CG6</f>
        <v>0</v>
      </c>
      <c r="N7" s="188">
        <f>'Copia Provisional'!CH6</f>
        <v>0</v>
      </c>
      <c r="O7" s="188">
        <f>'Copia Provisional'!CI6</f>
        <v>0</v>
      </c>
      <c r="P7" s="188">
        <f>'Copia Provisional'!CJ6</f>
        <v>0</v>
      </c>
      <c r="Q7" s="188">
        <f>'Copia Provisional'!CK6</f>
        <v>0</v>
      </c>
      <c r="R7" s="188">
        <f>'Copia Provisional'!CL6</f>
        <v>0</v>
      </c>
      <c r="S7" s="188">
        <f>'Copia Provisional'!CM6</f>
        <v>0</v>
      </c>
      <c r="T7" s="188">
        <f>'Copia Provisional'!CN6</f>
        <v>0</v>
      </c>
      <c r="U7" s="188">
        <f>'Copia Provisional'!CO6</f>
        <v>0</v>
      </c>
      <c r="V7" s="188">
        <f>'Copia Provisional'!CP6</f>
        <v>0</v>
      </c>
      <c r="W7" s="188">
        <f>'Copia Provisional'!CQ6</f>
        <v>0</v>
      </c>
      <c r="X7" s="188">
        <f>'Copia Provisional'!CR6</f>
        <v>0</v>
      </c>
      <c r="Y7" s="188">
        <f>'Copia Provisional'!CS6</f>
        <v>0</v>
      </c>
      <c r="Z7" s="188">
        <f>'Copia Provisional'!CT6</f>
        <v>0</v>
      </c>
      <c r="AA7" s="188">
        <f>'Copia Provisional'!CU6</f>
        <v>0</v>
      </c>
      <c r="AB7" s="188">
        <f>'Copia Provisional'!CV6</f>
        <v>0</v>
      </c>
      <c r="AC7" s="188">
        <f>'Copia Provisional'!CW6</f>
        <v>0</v>
      </c>
      <c r="AD7" s="188">
        <f>'Copia Provisional'!CX6</f>
        <v>0</v>
      </c>
      <c r="AE7" s="188">
        <f>'Copia Provisional'!CY6</f>
        <v>0</v>
      </c>
      <c r="AF7" s="188">
        <f>'Copia Provisional'!CZ6</f>
        <v>0</v>
      </c>
      <c r="AG7" s="188">
        <f>'Copia Provisional'!DA6</f>
        <v>0</v>
      </c>
      <c r="AH7" s="188">
        <f>'Copia Provisional'!DB6</f>
        <v>0</v>
      </c>
      <c r="AI7" s="188">
        <f t="shared" si="0"/>
        <v>0</v>
      </c>
      <c r="AJ7" s="178">
        <f t="shared" si="1"/>
        <v>0</v>
      </c>
      <c r="AK7" s="271">
        <f t="shared" si="38"/>
        <v>0</v>
      </c>
      <c r="AL7" s="194">
        <f>'Copia Provisional'!DC6</f>
        <v>0</v>
      </c>
      <c r="AM7" s="272">
        <f t="shared" si="39"/>
        <v>0</v>
      </c>
      <c r="AN7" s="190" t="str">
        <f t="shared" si="40"/>
        <v>P</v>
      </c>
      <c r="AO7" s="179" cm="1">
        <f t="array" ref="AO7">IF(AK7=_Cla2,IF(AM7=_Clb2,10+IF(AL7=_RES73,20,0),0),0)</f>
        <v>0</v>
      </c>
      <c r="AP7" s="272">
        <f t="shared" si="41"/>
        <v>0</v>
      </c>
      <c r="AQ7" s="194">
        <f>'Copia Provisional'!DD6</f>
        <v>0</v>
      </c>
      <c r="AR7" s="272">
        <f t="shared" si="42"/>
        <v>0</v>
      </c>
      <c r="AS7" s="190" t="str">
        <f t="shared" si="43"/>
        <v>P</v>
      </c>
      <c r="AT7" s="179">
        <f t="shared" si="2"/>
        <v>0</v>
      </c>
      <c r="AU7" s="272">
        <f t="shared" si="44"/>
        <v>0</v>
      </c>
      <c r="AV7" s="194">
        <f>'Copia Provisional'!DE6</f>
        <v>0</v>
      </c>
      <c r="AW7" s="272">
        <f t="shared" si="45"/>
        <v>0</v>
      </c>
      <c r="AX7" s="190" t="str">
        <f t="shared" si="46"/>
        <v>P</v>
      </c>
      <c r="AY7" s="179">
        <f t="shared" si="3"/>
        <v>0</v>
      </c>
      <c r="AZ7" s="272">
        <f t="shared" si="47"/>
        <v>0</v>
      </c>
      <c r="BA7" s="194">
        <f>'Copia Provisional'!DF6</f>
        <v>0</v>
      </c>
      <c r="BB7" s="272">
        <f t="shared" si="48"/>
        <v>0</v>
      </c>
      <c r="BC7" s="190" t="str">
        <f t="shared" si="49"/>
        <v>P</v>
      </c>
      <c r="BD7" s="179">
        <f t="shared" si="4"/>
        <v>0</v>
      </c>
      <c r="BE7" s="272">
        <f t="shared" si="50"/>
        <v>0</v>
      </c>
      <c r="BF7" s="194">
        <f>'Copia Provisional'!DG6</f>
        <v>0</v>
      </c>
      <c r="BG7" s="272">
        <f t="shared" si="51"/>
        <v>0</v>
      </c>
      <c r="BH7" s="190" t="str">
        <f t="shared" si="52"/>
        <v>P</v>
      </c>
      <c r="BI7" s="179">
        <f t="shared" si="5"/>
        <v>0</v>
      </c>
      <c r="BJ7" s="272">
        <f t="shared" si="53"/>
        <v>0</v>
      </c>
      <c r="BK7" s="194">
        <f>'Copia Provisional'!DH6</f>
        <v>0</v>
      </c>
      <c r="BL7" s="272">
        <f t="shared" si="54"/>
        <v>0</v>
      </c>
      <c r="BM7" s="190" t="str">
        <f t="shared" si="55"/>
        <v>P</v>
      </c>
      <c r="BN7" s="179">
        <f t="shared" si="6"/>
        <v>0</v>
      </c>
      <c r="BO7" s="272">
        <f t="shared" si="56"/>
        <v>0</v>
      </c>
      <c r="BP7" s="194">
        <f>'Copia Provisional'!DI6</f>
        <v>0</v>
      </c>
      <c r="BQ7" s="272">
        <f t="shared" si="57"/>
        <v>0</v>
      </c>
      <c r="BR7" s="190" t="str">
        <f t="shared" si="58"/>
        <v>P</v>
      </c>
      <c r="BS7" s="179">
        <f t="shared" si="7"/>
        <v>0</v>
      </c>
      <c r="BT7" s="272">
        <f t="shared" si="59"/>
        <v>0</v>
      </c>
      <c r="BU7" s="194">
        <f>'Copia Provisional'!DJ6</f>
        <v>0</v>
      </c>
      <c r="BV7" s="272">
        <f t="shared" si="60"/>
        <v>0</v>
      </c>
      <c r="BW7" s="190" t="str">
        <f t="shared" si="61"/>
        <v>P</v>
      </c>
      <c r="BX7" s="179">
        <f t="shared" si="8"/>
        <v>0</v>
      </c>
      <c r="BY7" s="271">
        <f t="shared" si="62"/>
        <v>0</v>
      </c>
      <c r="BZ7" s="194">
        <f>'Copia Provisional'!DK6</f>
        <v>0</v>
      </c>
      <c r="CA7" s="272">
        <f t="shared" si="63"/>
        <v>0</v>
      </c>
      <c r="CB7" s="190" t="str">
        <f t="shared" si="64"/>
        <v>P</v>
      </c>
      <c r="CC7" s="179">
        <f t="shared" si="9"/>
        <v>0</v>
      </c>
      <c r="CD7" s="272">
        <f t="shared" si="65"/>
        <v>0</v>
      </c>
      <c r="CE7" s="194">
        <f>'Copia Provisional'!DL6</f>
        <v>0</v>
      </c>
      <c r="CF7" s="272">
        <f t="shared" si="66"/>
        <v>0</v>
      </c>
      <c r="CG7" s="190" t="str">
        <f t="shared" si="67"/>
        <v>P</v>
      </c>
      <c r="CH7" s="179">
        <f t="shared" si="10"/>
        <v>0</v>
      </c>
      <c r="CI7" s="272">
        <f t="shared" si="68"/>
        <v>0</v>
      </c>
      <c r="CJ7" s="194">
        <f>'Copia Provisional'!DM6</f>
        <v>0</v>
      </c>
      <c r="CK7" s="272">
        <f t="shared" si="69"/>
        <v>0</v>
      </c>
      <c r="CL7" s="190" t="str">
        <f t="shared" si="70"/>
        <v>P</v>
      </c>
      <c r="CM7" s="179">
        <f t="shared" si="11"/>
        <v>0</v>
      </c>
      <c r="CN7" s="272">
        <f t="shared" si="71"/>
        <v>0</v>
      </c>
      <c r="CO7" s="194">
        <f>'Copia Provisional'!DN6</f>
        <v>0</v>
      </c>
      <c r="CP7" s="272">
        <f t="shared" si="72"/>
        <v>0</v>
      </c>
      <c r="CQ7" s="190" t="str">
        <f t="shared" si="73"/>
        <v>P</v>
      </c>
      <c r="CR7" s="179">
        <f t="shared" si="12"/>
        <v>0</v>
      </c>
      <c r="CS7" s="272">
        <f t="shared" si="74"/>
        <v>0</v>
      </c>
      <c r="CT7" s="194">
        <f>'Copia Provisional'!DO6</f>
        <v>0</v>
      </c>
      <c r="CU7" s="272">
        <f t="shared" si="75"/>
        <v>0</v>
      </c>
      <c r="CV7" s="190" t="str">
        <f t="shared" si="76"/>
        <v>P</v>
      </c>
      <c r="CW7" s="179">
        <f t="shared" si="13"/>
        <v>0</v>
      </c>
      <c r="CX7" s="272">
        <f t="shared" si="77"/>
        <v>0</v>
      </c>
      <c r="CY7" s="194">
        <f>'Copia Provisional'!DP6</f>
        <v>0</v>
      </c>
      <c r="CZ7" s="272">
        <f t="shared" si="78"/>
        <v>0</v>
      </c>
      <c r="DA7" s="190" t="str">
        <f t="shared" si="79"/>
        <v>P</v>
      </c>
      <c r="DB7" s="179">
        <f t="shared" si="14"/>
        <v>0</v>
      </c>
      <c r="DC7" s="272">
        <f t="shared" si="80"/>
        <v>0</v>
      </c>
      <c r="DD7" s="194">
        <f>'Copia Provisional'!DQ6</f>
        <v>0</v>
      </c>
      <c r="DE7" s="272">
        <f t="shared" si="81"/>
        <v>0</v>
      </c>
      <c r="DF7" s="190" t="str">
        <f t="shared" si="82"/>
        <v>P</v>
      </c>
      <c r="DG7" s="179">
        <f t="shared" si="15"/>
        <v>0</v>
      </c>
      <c r="DH7" s="272">
        <f t="shared" si="83"/>
        <v>0</v>
      </c>
      <c r="DI7" s="194">
        <f>'Copia Provisional'!DR6</f>
        <v>0</v>
      </c>
      <c r="DJ7" s="272">
        <f t="shared" si="84"/>
        <v>0</v>
      </c>
      <c r="DK7" s="190" t="str">
        <f t="shared" si="85"/>
        <v>P</v>
      </c>
      <c r="DL7" s="179">
        <f t="shared" si="16"/>
        <v>0</v>
      </c>
      <c r="DM7" s="193">
        <f t="shared" si="86"/>
        <v>0</v>
      </c>
      <c r="DN7" s="194">
        <f>'Copia Provisional'!DS6</f>
        <v>0</v>
      </c>
      <c r="DO7" s="189">
        <f t="shared" si="87"/>
        <v>0</v>
      </c>
      <c r="DP7" s="190" t="str">
        <f t="shared" si="88"/>
        <v>P</v>
      </c>
      <c r="DQ7" s="179">
        <f t="shared" si="17"/>
        <v>0</v>
      </c>
      <c r="DR7" s="189">
        <f t="shared" si="89"/>
        <v>0</v>
      </c>
      <c r="DS7" s="194">
        <f>'Copia Provisional'!DT6</f>
        <v>0</v>
      </c>
      <c r="DT7" s="189">
        <f t="shared" si="90"/>
        <v>0</v>
      </c>
      <c r="DU7" s="190" t="str">
        <f t="shared" si="91"/>
        <v>P</v>
      </c>
      <c r="DV7" s="179">
        <f t="shared" si="18"/>
        <v>0</v>
      </c>
      <c r="DW7" s="189">
        <f t="shared" si="92"/>
        <v>0</v>
      </c>
      <c r="DX7" s="194">
        <f>'Copia Provisional'!DU6</f>
        <v>0</v>
      </c>
      <c r="DY7" s="189">
        <f t="shared" si="93"/>
        <v>0</v>
      </c>
      <c r="DZ7" s="190" t="str">
        <f t="shared" si="94"/>
        <v>P</v>
      </c>
      <c r="EA7" s="179">
        <f t="shared" si="19"/>
        <v>0</v>
      </c>
      <c r="EB7" s="189">
        <f t="shared" si="95"/>
        <v>0</v>
      </c>
      <c r="EC7" s="194">
        <f>'Copia Provisional'!DV6</f>
        <v>0</v>
      </c>
      <c r="ED7" s="189">
        <f t="shared" si="96"/>
        <v>0</v>
      </c>
      <c r="EE7" s="190" t="str">
        <f t="shared" si="97"/>
        <v>P</v>
      </c>
      <c r="EF7" s="179">
        <f t="shared" si="20"/>
        <v>0</v>
      </c>
      <c r="EG7" s="189">
        <f t="shared" si="98"/>
        <v>0</v>
      </c>
      <c r="EH7" s="194">
        <f>'Copia Provisional'!DW6</f>
        <v>0</v>
      </c>
      <c r="EI7" s="189">
        <f t="shared" si="99"/>
        <v>0</v>
      </c>
      <c r="EJ7" s="190" t="str">
        <f t="shared" si="100"/>
        <v>P</v>
      </c>
      <c r="EK7" s="179">
        <f t="shared" si="21"/>
        <v>0</v>
      </c>
      <c r="EL7" s="189">
        <f t="shared" si="101"/>
        <v>0</v>
      </c>
      <c r="EM7" s="194">
        <f>'Copia Provisional'!DX6</f>
        <v>0</v>
      </c>
      <c r="EN7" s="189">
        <f t="shared" si="102"/>
        <v>0</v>
      </c>
      <c r="EO7" s="190" t="str">
        <f t="shared" si="103"/>
        <v>P</v>
      </c>
      <c r="EP7" s="179">
        <f t="shared" si="22"/>
        <v>0</v>
      </c>
      <c r="EQ7" s="189">
        <f t="shared" si="104"/>
        <v>0</v>
      </c>
      <c r="ER7" s="194">
        <f>'Copia Provisional'!DY6</f>
        <v>0</v>
      </c>
      <c r="ES7" s="189">
        <f t="shared" si="105"/>
        <v>0</v>
      </c>
      <c r="ET7" s="190" t="str">
        <f t="shared" si="106"/>
        <v>P</v>
      </c>
      <c r="EU7" s="179">
        <f t="shared" si="23"/>
        <v>0</v>
      </c>
      <c r="EV7" s="189">
        <f t="shared" si="107"/>
        <v>0</v>
      </c>
      <c r="EW7" s="194">
        <f>'Copia Provisional'!DZ6</f>
        <v>0</v>
      </c>
      <c r="EX7" s="189">
        <f t="shared" si="108"/>
        <v>0</v>
      </c>
      <c r="EY7" s="190" t="str">
        <f t="shared" si="109"/>
        <v>P</v>
      </c>
      <c r="EZ7" s="179">
        <f t="shared" si="24"/>
        <v>0</v>
      </c>
      <c r="FA7" s="170">
        <f t="shared" si="110"/>
        <v>0</v>
      </c>
      <c r="FB7" s="194">
        <f>'Copia Provisional'!EA6</f>
        <v>0</v>
      </c>
      <c r="FC7" s="170">
        <f t="shared" si="111"/>
        <v>0</v>
      </c>
      <c r="FD7" s="190" t="str">
        <f t="shared" si="112"/>
        <v>P</v>
      </c>
      <c r="FE7" s="179">
        <f t="shared" si="25"/>
        <v>0</v>
      </c>
      <c r="FF7" s="170">
        <f t="shared" si="113"/>
        <v>0</v>
      </c>
      <c r="FG7" s="194">
        <f>'Copia Provisional'!EB6</f>
        <v>0</v>
      </c>
      <c r="FH7" s="170">
        <f t="shared" si="114"/>
        <v>0</v>
      </c>
      <c r="FI7" s="190" t="str">
        <f t="shared" si="115"/>
        <v>P</v>
      </c>
      <c r="FJ7" s="179">
        <f t="shared" si="26"/>
        <v>0</v>
      </c>
      <c r="FK7" s="170">
        <f t="shared" si="116"/>
        <v>0</v>
      </c>
      <c r="FL7" s="194">
        <f>'Copia Provisional'!EC6</f>
        <v>0</v>
      </c>
      <c r="FM7" s="170">
        <f t="shared" si="117"/>
        <v>0</v>
      </c>
      <c r="FN7" s="190" t="str">
        <f t="shared" si="118"/>
        <v>P</v>
      </c>
      <c r="FO7" s="179">
        <f t="shared" si="27"/>
        <v>0</v>
      </c>
      <c r="FP7" s="170">
        <f t="shared" si="119"/>
        <v>0</v>
      </c>
      <c r="FQ7" s="194">
        <f>'Copia Provisional'!ED6</f>
        <v>0</v>
      </c>
      <c r="FR7" s="170">
        <f t="shared" si="120"/>
        <v>0</v>
      </c>
      <c r="FS7" s="190" t="str">
        <f t="shared" si="121"/>
        <v>P</v>
      </c>
      <c r="FT7" s="179">
        <f t="shared" si="28"/>
        <v>0</v>
      </c>
      <c r="FU7" s="170">
        <f t="shared" si="122"/>
        <v>0</v>
      </c>
      <c r="FV7" s="194">
        <f>'Copia Provisional'!EE6</f>
        <v>0</v>
      </c>
      <c r="FW7" s="170">
        <f t="shared" si="123"/>
        <v>0</v>
      </c>
      <c r="FX7" s="190" t="str">
        <f t="shared" si="124"/>
        <v>P</v>
      </c>
      <c r="FY7" s="179">
        <f t="shared" si="29"/>
        <v>0</v>
      </c>
      <c r="FZ7" s="170">
        <f t="shared" si="125"/>
        <v>0</v>
      </c>
      <c r="GA7" s="194">
        <f>'Copia Provisional'!EF6</f>
        <v>0</v>
      </c>
      <c r="GB7" s="170">
        <f t="shared" si="126"/>
        <v>0</v>
      </c>
      <c r="GC7" s="190" t="str">
        <f t="shared" si="127"/>
        <v>P</v>
      </c>
      <c r="GD7" s="179">
        <f t="shared" si="30"/>
        <v>0</v>
      </c>
      <c r="GE7" s="170">
        <f t="shared" si="128"/>
        <v>0</v>
      </c>
      <c r="GF7" s="194">
        <f>'Copia Provisional'!EG6</f>
        <v>0</v>
      </c>
      <c r="GG7" s="170">
        <f t="shared" si="129"/>
        <v>0</v>
      </c>
      <c r="GH7" s="170" t="str">
        <f t="shared" si="130"/>
        <v>P</v>
      </c>
      <c r="GI7" s="179">
        <f t="shared" si="31"/>
        <v>0</v>
      </c>
      <c r="GJ7" s="170">
        <f t="shared" si="131"/>
        <v>0</v>
      </c>
      <c r="GK7" s="194">
        <f>'Copia Provisional'!EH6</f>
        <v>0</v>
      </c>
      <c r="GL7" s="192">
        <f t="shared" si="132"/>
        <v>0</v>
      </c>
      <c r="GM7" s="170" t="str">
        <f t="shared" si="133"/>
        <v>P</v>
      </c>
      <c r="GN7" s="179">
        <f t="shared" si="32"/>
        <v>0</v>
      </c>
      <c r="GO7" s="170">
        <f t="shared" si="134"/>
        <v>0</v>
      </c>
      <c r="GP7" s="170">
        <f t="shared" si="135"/>
        <v>0</v>
      </c>
      <c r="GQ7" s="170">
        <f t="shared" si="136"/>
        <v>0</v>
      </c>
      <c r="GR7" s="170">
        <f t="shared" si="137"/>
        <v>0</v>
      </c>
      <c r="GS7" s="185">
        <f t="shared" si="37"/>
        <v>0</v>
      </c>
      <c r="GT7" s="185">
        <f t="shared" si="138"/>
        <v>0</v>
      </c>
    </row>
    <row r="8" spans="1:357">
      <c r="A8" s="183">
        <f>IF('Primera Fase'!A8="","",'Primera Fase'!A8)</f>
        <v>6</v>
      </c>
      <c r="B8" s="178" t="str">
        <f>IF('Primera Fase'!B8="","",'Primera Fase'!B8)</f>
        <v/>
      </c>
      <c r="C8" s="188">
        <f>'Copia Provisional'!BW7</f>
        <v>0</v>
      </c>
      <c r="D8" s="188">
        <f>'Copia Provisional'!BX7</f>
        <v>0</v>
      </c>
      <c r="E8" s="188">
        <f>'Copia Provisional'!BY7</f>
        <v>0</v>
      </c>
      <c r="F8" s="188">
        <f>'Copia Provisional'!BZ7</f>
        <v>0</v>
      </c>
      <c r="G8" s="188">
        <f>'Copia Provisional'!CA7</f>
        <v>0</v>
      </c>
      <c r="H8" s="188">
        <f>'Copia Provisional'!CB7</f>
        <v>0</v>
      </c>
      <c r="I8" s="188">
        <f>'Copia Provisional'!CC7</f>
        <v>0</v>
      </c>
      <c r="J8" s="188">
        <f>'Copia Provisional'!CD7</f>
        <v>0</v>
      </c>
      <c r="K8" s="188">
        <f>'Copia Provisional'!CE7</f>
        <v>0</v>
      </c>
      <c r="L8" s="188">
        <f>'Copia Provisional'!CF7</f>
        <v>0</v>
      </c>
      <c r="M8" s="188">
        <f>'Copia Provisional'!CG7</f>
        <v>0</v>
      </c>
      <c r="N8" s="188">
        <f>'Copia Provisional'!CH7</f>
        <v>0</v>
      </c>
      <c r="O8" s="188">
        <f>'Copia Provisional'!CI7</f>
        <v>0</v>
      </c>
      <c r="P8" s="188">
        <f>'Copia Provisional'!CJ7</f>
        <v>0</v>
      </c>
      <c r="Q8" s="188">
        <f>'Copia Provisional'!CK7</f>
        <v>0</v>
      </c>
      <c r="R8" s="188">
        <f>'Copia Provisional'!CL7</f>
        <v>0</v>
      </c>
      <c r="S8" s="188">
        <f>'Copia Provisional'!CM7</f>
        <v>0</v>
      </c>
      <c r="T8" s="188">
        <f>'Copia Provisional'!CN7</f>
        <v>0</v>
      </c>
      <c r="U8" s="188">
        <f>'Copia Provisional'!CO7</f>
        <v>0</v>
      </c>
      <c r="V8" s="188">
        <f>'Copia Provisional'!CP7</f>
        <v>0</v>
      </c>
      <c r="W8" s="188">
        <f>'Copia Provisional'!CQ7</f>
        <v>0</v>
      </c>
      <c r="X8" s="188">
        <f>'Copia Provisional'!CR7</f>
        <v>0</v>
      </c>
      <c r="Y8" s="188">
        <f>'Copia Provisional'!CS7</f>
        <v>0</v>
      </c>
      <c r="Z8" s="188">
        <f>'Copia Provisional'!CT7</f>
        <v>0</v>
      </c>
      <c r="AA8" s="188">
        <f>'Copia Provisional'!CU7</f>
        <v>0</v>
      </c>
      <c r="AB8" s="188">
        <f>'Copia Provisional'!CV7</f>
        <v>0</v>
      </c>
      <c r="AC8" s="188">
        <f>'Copia Provisional'!CW7</f>
        <v>0</v>
      </c>
      <c r="AD8" s="188">
        <f>'Copia Provisional'!CX7</f>
        <v>0</v>
      </c>
      <c r="AE8" s="188">
        <f>'Copia Provisional'!CY7</f>
        <v>0</v>
      </c>
      <c r="AF8" s="188">
        <f>'Copia Provisional'!CZ7</f>
        <v>0</v>
      </c>
      <c r="AG8" s="188">
        <f>'Copia Provisional'!DA7</f>
        <v>0</v>
      </c>
      <c r="AH8" s="188">
        <f>'Copia Provisional'!DB7</f>
        <v>0</v>
      </c>
      <c r="AI8" s="188">
        <f t="shared" si="0"/>
        <v>0</v>
      </c>
      <c r="AJ8" s="178">
        <f t="shared" si="1"/>
        <v>0</v>
      </c>
      <c r="AK8" s="271">
        <f t="shared" si="38"/>
        <v>0</v>
      </c>
      <c r="AL8" s="194">
        <f>'Copia Provisional'!DC7</f>
        <v>0</v>
      </c>
      <c r="AM8" s="272">
        <f t="shared" si="39"/>
        <v>0</v>
      </c>
      <c r="AN8" s="190" t="str">
        <f t="shared" si="40"/>
        <v>P</v>
      </c>
      <c r="AO8" s="179" cm="1">
        <f t="array" ref="AO8">IF(AK8=_Cla2,IF(AM8=_Clb2,10+IF(AL8=_RES73,20,0),0),0)</f>
        <v>0</v>
      </c>
      <c r="AP8" s="272">
        <f t="shared" si="41"/>
        <v>0</v>
      </c>
      <c r="AQ8" s="194">
        <f>'Copia Provisional'!DD7</f>
        <v>0</v>
      </c>
      <c r="AR8" s="272">
        <f t="shared" si="42"/>
        <v>0</v>
      </c>
      <c r="AS8" s="190" t="str">
        <f t="shared" si="43"/>
        <v>P</v>
      </c>
      <c r="AT8" s="179">
        <f t="shared" si="2"/>
        <v>0</v>
      </c>
      <c r="AU8" s="272">
        <f t="shared" si="44"/>
        <v>0</v>
      </c>
      <c r="AV8" s="194">
        <f>'Copia Provisional'!DE7</f>
        <v>0</v>
      </c>
      <c r="AW8" s="272">
        <f t="shared" si="45"/>
        <v>0</v>
      </c>
      <c r="AX8" s="190" t="str">
        <f t="shared" si="46"/>
        <v>P</v>
      </c>
      <c r="AY8" s="179">
        <f t="shared" si="3"/>
        <v>0</v>
      </c>
      <c r="AZ8" s="272">
        <f t="shared" si="47"/>
        <v>0</v>
      </c>
      <c r="BA8" s="194">
        <f>'Copia Provisional'!DF7</f>
        <v>0</v>
      </c>
      <c r="BB8" s="272">
        <f t="shared" si="48"/>
        <v>0</v>
      </c>
      <c r="BC8" s="190" t="str">
        <f t="shared" si="49"/>
        <v>P</v>
      </c>
      <c r="BD8" s="179">
        <f t="shared" si="4"/>
        <v>0</v>
      </c>
      <c r="BE8" s="272">
        <f t="shared" si="50"/>
        <v>0</v>
      </c>
      <c r="BF8" s="194">
        <f>'Copia Provisional'!DG7</f>
        <v>0</v>
      </c>
      <c r="BG8" s="272">
        <f t="shared" si="51"/>
        <v>0</v>
      </c>
      <c r="BH8" s="190" t="str">
        <f t="shared" si="52"/>
        <v>P</v>
      </c>
      <c r="BI8" s="179">
        <f t="shared" si="5"/>
        <v>0</v>
      </c>
      <c r="BJ8" s="272">
        <f t="shared" si="53"/>
        <v>0</v>
      </c>
      <c r="BK8" s="194">
        <f>'Copia Provisional'!DH7</f>
        <v>0</v>
      </c>
      <c r="BL8" s="272">
        <f t="shared" si="54"/>
        <v>0</v>
      </c>
      <c r="BM8" s="190" t="str">
        <f t="shared" si="55"/>
        <v>P</v>
      </c>
      <c r="BN8" s="179">
        <f t="shared" si="6"/>
        <v>0</v>
      </c>
      <c r="BO8" s="272">
        <f t="shared" si="56"/>
        <v>0</v>
      </c>
      <c r="BP8" s="194">
        <f>'Copia Provisional'!DI7</f>
        <v>0</v>
      </c>
      <c r="BQ8" s="272">
        <f t="shared" si="57"/>
        <v>0</v>
      </c>
      <c r="BR8" s="190" t="str">
        <f t="shared" si="58"/>
        <v>P</v>
      </c>
      <c r="BS8" s="179">
        <f t="shared" si="7"/>
        <v>0</v>
      </c>
      <c r="BT8" s="272">
        <f t="shared" si="59"/>
        <v>0</v>
      </c>
      <c r="BU8" s="194">
        <f>'Copia Provisional'!DJ7</f>
        <v>0</v>
      </c>
      <c r="BV8" s="272">
        <f t="shared" si="60"/>
        <v>0</v>
      </c>
      <c r="BW8" s="190" t="str">
        <f t="shared" si="61"/>
        <v>P</v>
      </c>
      <c r="BX8" s="179">
        <f t="shared" si="8"/>
        <v>0</v>
      </c>
      <c r="BY8" s="271">
        <f t="shared" si="62"/>
        <v>0</v>
      </c>
      <c r="BZ8" s="194">
        <f>'Copia Provisional'!DK7</f>
        <v>0</v>
      </c>
      <c r="CA8" s="272">
        <f t="shared" si="63"/>
        <v>0</v>
      </c>
      <c r="CB8" s="190" t="str">
        <f t="shared" si="64"/>
        <v>P</v>
      </c>
      <c r="CC8" s="179">
        <f t="shared" si="9"/>
        <v>0</v>
      </c>
      <c r="CD8" s="272">
        <f t="shared" si="65"/>
        <v>0</v>
      </c>
      <c r="CE8" s="194">
        <f>'Copia Provisional'!DL7</f>
        <v>0</v>
      </c>
      <c r="CF8" s="272">
        <f t="shared" si="66"/>
        <v>0</v>
      </c>
      <c r="CG8" s="190" t="str">
        <f t="shared" si="67"/>
        <v>P</v>
      </c>
      <c r="CH8" s="179">
        <f t="shared" si="10"/>
        <v>0</v>
      </c>
      <c r="CI8" s="272">
        <f t="shared" si="68"/>
        <v>0</v>
      </c>
      <c r="CJ8" s="194">
        <f>'Copia Provisional'!DM7</f>
        <v>0</v>
      </c>
      <c r="CK8" s="272">
        <f t="shared" si="69"/>
        <v>0</v>
      </c>
      <c r="CL8" s="190" t="str">
        <f t="shared" si="70"/>
        <v>P</v>
      </c>
      <c r="CM8" s="179">
        <f t="shared" si="11"/>
        <v>0</v>
      </c>
      <c r="CN8" s="272">
        <f t="shared" si="71"/>
        <v>0</v>
      </c>
      <c r="CO8" s="194">
        <f>'Copia Provisional'!DN7</f>
        <v>0</v>
      </c>
      <c r="CP8" s="272">
        <f t="shared" si="72"/>
        <v>0</v>
      </c>
      <c r="CQ8" s="190" t="str">
        <f t="shared" si="73"/>
        <v>P</v>
      </c>
      <c r="CR8" s="179">
        <f t="shared" si="12"/>
        <v>0</v>
      </c>
      <c r="CS8" s="272">
        <f t="shared" si="74"/>
        <v>0</v>
      </c>
      <c r="CT8" s="194">
        <f>'Copia Provisional'!DO7</f>
        <v>0</v>
      </c>
      <c r="CU8" s="272">
        <f t="shared" si="75"/>
        <v>0</v>
      </c>
      <c r="CV8" s="190" t="str">
        <f t="shared" si="76"/>
        <v>P</v>
      </c>
      <c r="CW8" s="179">
        <f t="shared" si="13"/>
        <v>0</v>
      </c>
      <c r="CX8" s="272">
        <f t="shared" si="77"/>
        <v>0</v>
      </c>
      <c r="CY8" s="194">
        <f>'Copia Provisional'!DP7</f>
        <v>0</v>
      </c>
      <c r="CZ8" s="272">
        <f t="shared" si="78"/>
        <v>0</v>
      </c>
      <c r="DA8" s="190" t="str">
        <f t="shared" si="79"/>
        <v>P</v>
      </c>
      <c r="DB8" s="179">
        <f t="shared" si="14"/>
        <v>0</v>
      </c>
      <c r="DC8" s="272">
        <f t="shared" si="80"/>
        <v>0</v>
      </c>
      <c r="DD8" s="194">
        <f>'Copia Provisional'!DQ7</f>
        <v>0</v>
      </c>
      <c r="DE8" s="272">
        <f t="shared" si="81"/>
        <v>0</v>
      </c>
      <c r="DF8" s="190" t="str">
        <f t="shared" si="82"/>
        <v>P</v>
      </c>
      <c r="DG8" s="179">
        <f t="shared" si="15"/>
        <v>0</v>
      </c>
      <c r="DH8" s="272">
        <f t="shared" si="83"/>
        <v>0</v>
      </c>
      <c r="DI8" s="194">
        <f>'Copia Provisional'!DR7</f>
        <v>0</v>
      </c>
      <c r="DJ8" s="272">
        <f t="shared" si="84"/>
        <v>0</v>
      </c>
      <c r="DK8" s="190" t="str">
        <f t="shared" si="85"/>
        <v>P</v>
      </c>
      <c r="DL8" s="179">
        <f t="shared" si="16"/>
        <v>0</v>
      </c>
      <c r="DM8" s="193">
        <f t="shared" si="86"/>
        <v>0</v>
      </c>
      <c r="DN8" s="194">
        <f>'Copia Provisional'!DS7</f>
        <v>0</v>
      </c>
      <c r="DO8" s="189">
        <f t="shared" si="87"/>
        <v>0</v>
      </c>
      <c r="DP8" s="190" t="str">
        <f t="shared" si="88"/>
        <v>P</v>
      </c>
      <c r="DQ8" s="179">
        <f t="shared" si="17"/>
        <v>0</v>
      </c>
      <c r="DR8" s="189">
        <f t="shared" si="89"/>
        <v>0</v>
      </c>
      <c r="DS8" s="194">
        <f>'Copia Provisional'!DT7</f>
        <v>0</v>
      </c>
      <c r="DT8" s="189">
        <f t="shared" si="90"/>
        <v>0</v>
      </c>
      <c r="DU8" s="190" t="str">
        <f t="shared" si="91"/>
        <v>P</v>
      </c>
      <c r="DV8" s="179">
        <f t="shared" si="18"/>
        <v>0</v>
      </c>
      <c r="DW8" s="189">
        <f t="shared" si="92"/>
        <v>0</v>
      </c>
      <c r="DX8" s="194">
        <f>'Copia Provisional'!DU7</f>
        <v>0</v>
      </c>
      <c r="DY8" s="189">
        <f t="shared" si="93"/>
        <v>0</v>
      </c>
      <c r="DZ8" s="190" t="str">
        <f t="shared" si="94"/>
        <v>P</v>
      </c>
      <c r="EA8" s="179">
        <f t="shared" si="19"/>
        <v>0</v>
      </c>
      <c r="EB8" s="189">
        <f t="shared" si="95"/>
        <v>0</v>
      </c>
      <c r="EC8" s="194">
        <f>'Copia Provisional'!DV7</f>
        <v>0</v>
      </c>
      <c r="ED8" s="189">
        <f t="shared" si="96"/>
        <v>0</v>
      </c>
      <c r="EE8" s="190" t="str">
        <f t="shared" si="97"/>
        <v>P</v>
      </c>
      <c r="EF8" s="179">
        <f t="shared" si="20"/>
        <v>0</v>
      </c>
      <c r="EG8" s="189">
        <f t="shared" si="98"/>
        <v>0</v>
      </c>
      <c r="EH8" s="194">
        <f>'Copia Provisional'!DW7</f>
        <v>0</v>
      </c>
      <c r="EI8" s="189">
        <f t="shared" si="99"/>
        <v>0</v>
      </c>
      <c r="EJ8" s="190" t="str">
        <f t="shared" si="100"/>
        <v>P</v>
      </c>
      <c r="EK8" s="179">
        <f t="shared" si="21"/>
        <v>0</v>
      </c>
      <c r="EL8" s="189">
        <f t="shared" si="101"/>
        <v>0</v>
      </c>
      <c r="EM8" s="194">
        <f>'Copia Provisional'!DX7</f>
        <v>0</v>
      </c>
      <c r="EN8" s="189">
        <f t="shared" si="102"/>
        <v>0</v>
      </c>
      <c r="EO8" s="190" t="str">
        <f t="shared" si="103"/>
        <v>P</v>
      </c>
      <c r="EP8" s="179">
        <f t="shared" si="22"/>
        <v>0</v>
      </c>
      <c r="EQ8" s="189">
        <f t="shared" si="104"/>
        <v>0</v>
      </c>
      <c r="ER8" s="194">
        <f>'Copia Provisional'!DY7</f>
        <v>0</v>
      </c>
      <c r="ES8" s="189">
        <f t="shared" si="105"/>
        <v>0</v>
      </c>
      <c r="ET8" s="190" t="str">
        <f t="shared" si="106"/>
        <v>P</v>
      </c>
      <c r="EU8" s="179">
        <f t="shared" si="23"/>
        <v>0</v>
      </c>
      <c r="EV8" s="189">
        <f t="shared" si="107"/>
        <v>0</v>
      </c>
      <c r="EW8" s="194">
        <f>'Copia Provisional'!DZ7</f>
        <v>0</v>
      </c>
      <c r="EX8" s="189">
        <f t="shared" si="108"/>
        <v>0</v>
      </c>
      <c r="EY8" s="190" t="str">
        <f t="shared" si="109"/>
        <v>P</v>
      </c>
      <c r="EZ8" s="179">
        <f t="shared" si="24"/>
        <v>0</v>
      </c>
      <c r="FA8" s="170">
        <f t="shared" si="110"/>
        <v>0</v>
      </c>
      <c r="FB8" s="194">
        <f>'Copia Provisional'!EA7</f>
        <v>0</v>
      </c>
      <c r="FC8" s="170">
        <f t="shared" si="111"/>
        <v>0</v>
      </c>
      <c r="FD8" s="190" t="str">
        <f t="shared" si="112"/>
        <v>P</v>
      </c>
      <c r="FE8" s="179">
        <f t="shared" si="25"/>
        <v>0</v>
      </c>
      <c r="FF8" s="170">
        <f t="shared" si="113"/>
        <v>0</v>
      </c>
      <c r="FG8" s="194">
        <f>'Copia Provisional'!EB7</f>
        <v>0</v>
      </c>
      <c r="FH8" s="170">
        <f t="shared" si="114"/>
        <v>0</v>
      </c>
      <c r="FI8" s="190" t="str">
        <f t="shared" si="115"/>
        <v>P</v>
      </c>
      <c r="FJ8" s="179">
        <f t="shared" si="26"/>
        <v>0</v>
      </c>
      <c r="FK8" s="170">
        <f t="shared" si="116"/>
        <v>0</v>
      </c>
      <c r="FL8" s="194">
        <f>'Copia Provisional'!EC7</f>
        <v>0</v>
      </c>
      <c r="FM8" s="170">
        <f t="shared" si="117"/>
        <v>0</v>
      </c>
      <c r="FN8" s="190" t="str">
        <f t="shared" si="118"/>
        <v>P</v>
      </c>
      <c r="FO8" s="179">
        <f t="shared" si="27"/>
        <v>0</v>
      </c>
      <c r="FP8" s="170">
        <f t="shared" si="119"/>
        <v>0</v>
      </c>
      <c r="FQ8" s="194">
        <f>'Copia Provisional'!ED7</f>
        <v>0</v>
      </c>
      <c r="FR8" s="170">
        <f t="shared" si="120"/>
        <v>0</v>
      </c>
      <c r="FS8" s="190" t="str">
        <f t="shared" si="121"/>
        <v>P</v>
      </c>
      <c r="FT8" s="179">
        <f t="shared" si="28"/>
        <v>0</v>
      </c>
      <c r="FU8" s="170">
        <f t="shared" si="122"/>
        <v>0</v>
      </c>
      <c r="FV8" s="194">
        <f>'Copia Provisional'!EE7</f>
        <v>0</v>
      </c>
      <c r="FW8" s="170">
        <f t="shared" si="123"/>
        <v>0</v>
      </c>
      <c r="FX8" s="190" t="str">
        <f t="shared" si="124"/>
        <v>P</v>
      </c>
      <c r="FY8" s="179">
        <f t="shared" si="29"/>
        <v>0</v>
      </c>
      <c r="FZ8" s="170">
        <f t="shared" si="125"/>
        <v>0</v>
      </c>
      <c r="GA8" s="194">
        <f>'Copia Provisional'!EF7</f>
        <v>0</v>
      </c>
      <c r="GB8" s="170">
        <f t="shared" si="126"/>
        <v>0</v>
      </c>
      <c r="GC8" s="190" t="str">
        <f t="shared" si="127"/>
        <v>P</v>
      </c>
      <c r="GD8" s="179">
        <f t="shared" si="30"/>
        <v>0</v>
      </c>
      <c r="GE8" s="170">
        <f t="shared" si="128"/>
        <v>0</v>
      </c>
      <c r="GF8" s="194">
        <f>'Copia Provisional'!EG7</f>
        <v>0</v>
      </c>
      <c r="GG8" s="170">
        <f t="shared" si="129"/>
        <v>0</v>
      </c>
      <c r="GH8" s="170" t="str">
        <f t="shared" si="130"/>
        <v>P</v>
      </c>
      <c r="GI8" s="179">
        <f t="shared" si="31"/>
        <v>0</v>
      </c>
      <c r="GJ8" s="170">
        <f t="shared" si="131"/>
        <v>0</v>
      </c>
      <c r="GK8" s="194">
        <f>'Copia Provisional'!EH7</f>
        <v>0</v>
      </c>
      <c r="GL8" s="192">
        <f t="shared" si="132"/>
        <v>0</v>
      </c>
      <c r="GM8" s="170" t="str">
        <f t="shared" si="133"/>
        <v>P</v>
      </c>
      <c r="GN8" s="179">
        <f t="shared" si="32"/>
        <v>0</v>
      </c>
      <c r="GO8" s="170">
        <f t="shared" si="134"/>
        <v>0</v>
      </c>
      <c r="GP8" s="170">
        <f t="shared" si="135"/>
        <v>0</v>
      </c>
      <c r="GQ8" s="170">
        <f t="shared" si="136"/>
        <v>0</v>
      </c>
      <c r="GR8" s="170">
        <f t="shared" si="137"/>
        <v>0</v>
      </c>
      <c r="GS8" s="185">
        <f t="shared" si="37"/>
        <v>0</v>
      </c>
      <c r="GT8" s="185">
        <f t="shared" si="138"/>
        <v>0</v>
      </c>
    </row>
    <row r="9" spans="1:357">
      <c r="A9" s="183">
        <f>IF('Primera Fase'!A9="","",'Primera Fase'!A9)</f>
        <v>7</v>
      </c>
      <c r="B9" s="178" t="str">
        <f>IF('Primera Fase'!B9="","",'Primera Fase'!B9)</f>
        <v/>
      </c>
      <c r="C9" s="188">
        <f>'Copia Provisional'!BW8</f>
        <v>0</v>
      </c>
      <c r="D9" s="188">
        <f>'Copia Provisional'!BX8</f>
        <v>0</v>
      </c>
      <c r="E9" s="188">
        <f>'Copia Provisional'!BY8</f>
        <v>0</v>
      </c>
      <c r="F9" s="188">
        <f>'Copia Provisional'!BZ8</f>
        <v>0</v>
      </c>
      <c r="G9" s="188">
        <f>'Copia Provisional'!CA8</f>
        <v>0</v>
      </c>
      <c r="H9" s="188">
        <f>'Copia Provisional'!CB8</f>
        <v>0</v>
      </c>
      <c r="I9" s="188">
        <f>'Copia Provisional'!CC8</f>
        <v>0</v>
      </c>
      <c r="J9" s="188">
        <f>'Copia Provisional'!CD8</f>
        <v>0</v>
      </c>
      <c r="K9" s="188">
        <f>'Copia Provisional'!CE8</f>
        <v>0</v>
      </c>
      <c r="L9" s="188">
        <f>'Copia Provisional'!CF8</f>
        <v>0</v>
      </c>
      <c r="M9" s="188">
        <f>'Copia Provisional'!CG8</f>
        <v>0</v>
      </c>
      <c r="N9" s="188">
        <f>'Copia Provisional'!CH8</f>
        <v>0</v>
      </c>
      <c r="O9" s="188">
        <f>'Copia Provisional'!CI8</f>
        <v>0</v>
      </c>
      <c r="P9" s="188">
        <f>'Copia Provisional'!CJ8</f>
        <v>0</v>
      </c>
      <c r="Q9" s="188">
        <f>'Copia Provisional'!CK8</f>
        <v>0</v>
      </c>
      <c r="R9" s="188">
        <f>'Copia Provisional'!CL8</f>
        <v>0</v>
      </c>
      <c r="S9" s="188">
        <f>'Copia Provisional'!CM8</f>
        <v>0</v>
      </c>
      <c r="T9" s="188">
        <f>'Copia Provisional'!CN8</f>
        <v>0</v>
      </c>
      <c r="U9" s="188">
        <f>'Copia Provisional'!CO8</f>
        <v>0</v>
      </c>
      <c r="V9" s="188">
        <f>'Copia Provisional'!CP8</f>
        <v>0</v>
      </c>
      <c r="W9" s="188">
        <f>'Copia Provisional'!CQ8</f>
        <v>0</v>
      </c>
      <c r="X9" s="188">
        <f>'Copia Provisional'!CR8</f>
        <v>0</v>
      </c>
      <c r="Y9" s="188">
        <f>'Copia Provisional'!CS8</f>
        <v>0</v>
      </c>
      <c r="Z9" s="188">
        <f>'Copia Provisional'!CT8</f>
        <v>0</v>
      </c>
      <c r="AA9" s="188">
        <f>'Copia Provisional'!CU8</f>
        <v>0</v>
      </c>
      <c r="AB9" s="188">
        <f>'Copia Provisional'!CV8</f>
        <v>0</v>
      </c>
      <c r="AC9" s="188">
        <f>'Copia Provisional'!CW8</f>
        <v>0</v>
      </c>
      <c r="AD9" s="188">
        <f>'Copia Provisional'!CX8</f>
        <v>0</v>
      </c>
      <c r="AE9" s="188">
        <f>'Copia Provisional'!CY8</f>
        <v>0</v>
      </c>
      <c r="AF9" s="188">
        <f>'Copia Provisional'!CZ8</f>
        <v>0</v>
      </c>
      <c r="AG9" s="188">
        <f>'Copia Provisional'!DA8</f>
        <v>0</v>
      </c>
      <c r="AH9" s="188">
        <f>'Copia Provisional'!DB8</f>
        <v>0</v>
      </c>
      <c r="AI9" s="188">
        <f t="shared" si="0"/>
        <v>0</v>
      </c>
      <c r="AJ9" s="178">
        <f t="shared" si="1"/>
        <v>0</v>
      </c>
      <c r="AK9" s="271">
        <f t="shared" si="38"/>
        <v>0</v>
      </c>
      <c r="AL9" s="194">
        <f>'Copia Provisional'!DC8</f>
        <v>0</v>
      </c>
      <c r="AM9" s="272">
        <f t="shared" si="39"/>
        <v>0</v>
      </c>
      <c r="AN9" s="190" t="str">
        <f t="shared" si="40"/>
        <v>P</v>
      </c>
      <c r="AO9" s="179" cm="1">
        <f t="array" ref="AO9">IF(AK9=_Cla2,IF(AM9=_Clb2,10+IF(AL9=_RES73,20,0),0),0)</f>
        <v>0</v>
      </c>
      <c r="AP9" s="272">
        <f t="shared" si="41"/>
        <v>0</v>
      </c>
      <c r="AQ9" s="194">
        <f>'Copia Provisional'!DD8</f>
        <v>0</v>
      </c>
      <c r="AR9" s="272">
        <f t="shared" si="42"/>
        <v>0</v>
      </c>
      <c r="AS9" s="190" t="str">
        <f t="shared" si="43"/>
        <v>P</v>
      </c>
      <c r="AT9" s="179">
        <f t="shared" si="2"/>
        <v>0</v>
      </c>
      <c r="AU9" s="272">
        <f t="shared" si="44"/>
        <v>0</v>
      </c>
      <c r="AV9" s="194">
        <f>'Copia Provisional'!DE8</f>
        <v>0</v>
      </c>
      <c r="AW9" s="272">
        <f t="shared" si="45"/>
        <v>0</v>
      </c>
      <c r="AX9" s="190" t="str">
        <f t="shared" si="46"/>
        <v>P</v>
      </c>
      <c r="AY9" s="179">
        <f t="shared" si="3"/>
        <v>0</v>
      </c>
      <c r="AZ9" s="272">
        <f t="shared" si="47"/>
        <v>0</v>
      </c>
      <c r="BA9" s="194">
        <f>'Copia Provisional'!DF8</f>
        <v>0</v>
      </c>
      <c r="BB9" s="272">
        <f t="shared" si="48"/>
        <v>0</v>
      </c>
      <c r="BC9" s="190" t="str">
        <f t="shared" si="49"/>
        <v>P</v>
      </c>
      <c r="BD9" s="179">
        <f t="shared" si="4"/>
        <v>0</v>
      </c>
      <c r="BE9" s="272">
        <f t="shared" si="50"/>
        <v>0</v>
      </c>
      <c r="BF9" s="194">
        <f>'Copia Provisional'!DG8</f>
        <v>0</v>
      </c>
      <c r="BG9" s="272">
        <f t="shared" si="51"/>
        <v>0</v>
      </c>
      <c r="BH9" s="190" t="str">
        <f t="shared" si="52"/>
        <v>P</v>
      </c>
      <c r="BI9" s="179">
        <f t="shared" si="5"/>
        <v>0</v>
      </c>
      <c r="BJ9" s="272">
        <f t="shared" si="53"/>
        <v>0</v>
      </c>
      <c r="BK9" s="194">
        <f>'Copia Provisional'!DH8</f>
        <v>0</v>
      </c>
      <c r="BL9" s="272">
        <f t="shared" si="54"/>
        <v>0</v>
      </c>
      <c r="BM9" s="190" t="str">
        <f t="shared" si="55"/>
        <v>P</v>
      </c>
      <c r="BN9" s="179">
        <f t="shared" si="6"/>
        <v>0</v>
      </c>
      <c r="BO9" s="272">
        <f t="shared" si="56"/>
        <v>0</v>
      </c>
      <c r="BP9" s="194">
        <f>'Copia Provisional'!DI8</f>
        <v>0</v>
      </c>
      <c r="BQ9" s="272">
        <f t="shared" si="57"/>
        <v>0</v>
      </c>
      <c r="BR9" s="190" t="str">
        <f t="shared" si="58"/>
        <v>P</v>
      </c>
      <c r="BS9" s="179">
        <f t="shared" si="7"/>
        <v>0</v>
      </c>
      <c r="BT9" s="272">
        <f t="shared" si="59"/>
        <v>0</v>
      </c>
      <c r="BU9" s="194">
        <f>'Copia Provisional'!DJ8</f>
        <v>0</v>
      </c>
      <c r="BV9" s="272">
        <f t="shared" si="60"/>
        <v>0</v>
      </c>
      <c r="BW9" s="190" t="str">
        <f t="shared" si="61"/>
        <v>P</v>
      </c>
      <c r="BX9" s="179">
        <f t="shared" si="8"/>
        <v>0</v>
      </c>
      <c r="BY9" s="271">
        <f t="shared" si="62"/>
        <v>0</v>
      </c>
      <c r="BZ9" s="194">
        <f>'Copia Provisional'!DK8</f>
        <v>0</v>
      </c>
      <c r="CA9" s="272">
        <f t="shared" si="63"/>
        <v>0</v>
      </c>
      <c r="CB9" s="190" t="str">
        <f t="shared" si="64"/>
        <v>P</v>
      </c>
      <c r="CC9" s="179">
        <f t="shared" si="9"/>
        <v>0</v>
      </c>
      <c r="CD9" s="272">
        <f t="shared" si="65"/>
        <v>0</v>
      </c>
      <c r="CE9" s="194">
        <f>'Copia Provisional'!DL8</f>
        <v>0</v>
      </c>
      <c r="CF9" s="272">
        <f t="shared" si="66"/>
        <v>0</v>
      </c>
      <c r="CG9" s="190" t="str">
        <f t="shared" si="67"/>
        <v>P</v>
      </c>
      <c r="CH9" s="179">
        <f t="shared" si="10"/>
        <v>0</v>
      </c>
      <c r="CI9" s="272">
        <f t="shared" si="68"/>
        <v>0</v>
      </c>
      <c r="CJ9" s="194">
        <f>'Copia Provisional'!DM8</f>
        <v>0</v>
      </c>
      <c r="CK9" s="272">
        <f t="shared" si="69"/>
        <v>0</v>
      </c>
      <c r="CL9" s="190" t="str">
        <f t="shared" si="70"/>
        <v>P</v>
      </c>
      <c r="CM9" s="179">
        <f t="shared" si="11"/>
        <v>0</v>
      </c>
      <c r="CN9" s="272">
        <f t="shared" si="71"/>
        <v>0</v>
      </c>
      <c r="CO9" s="194">
        <f>'Copia Provisional'!DN8</f>
        <v>0</v>
      </c>
      <c r="CP9" s="272">
        <f t="shared" si="72"/>
        <v>0</v>
      </c>
      <c r="CQ9" s="190" t="str">
        <f t="shared" si="73"/>
        <v>P</v>
      </c>
      <c r="CR9" s="179">
        <f t="shared" si="12"/>
        <v>0</v>
      </c>
      <c r="CS9" s="272">
        <f t="shared" si="74"/>
        <v>0</v>
      </c>
      <c r="CT9" s="194">
        <f>'Copia Provisional'!DO8</f>
        <v>0</v>
      </c>
      <c r="CU9" s="272">
        <f t="shared" si="75"/>
        <v>0</v>
      </c>
      <c r="CV9" s="190" t="str">
        <f t="shared" si="76"/>
        <v>P</v>
      </c>
      <c r="CW9" s="179">
        <f t="shared" si="13"/>
        <v>0</v>
      </c>
      <c r="CX9" s="272">
        <f t="shared" si="77"/>
        <v>0</v>
      </c>
      <c r="CY9" s="194">
        <f>'Copia Provisional'!DP8</f>
        <v>0</v>
      </c>
      <c r="CZ9" s="272">
        <f t="shared" si="78"/>
        <v>0</v>
      </c>
      <c r="DA9" s="190" t="str">
        <f t="shared" si="79"/>
        <v>P</v>
      </c>
      <c r="DB9" s="179">
        <f t="shared" si="14"/>
        <v>0</v>
      </c>
      <c r="DC9" s="272">
        <f t="shared" si="80"/>
        <v>0</v>
      </c>
      <c r="DD9" s="194">
        <f>'Copia Provisional'!DQ8</f>
        <v>0</v>
      </c>
      <c r="DE9" s="272">
        <f t="shared" si="81"/>
        <v>0</v>
      </c>
      <c r="DF9" s="190" t="str">
        <f t="shared" si="82"/>
        <v>P</v>
      </c>
      <c r="DG9" s="179">
        <f t="shared" si="15"/>
        <v>0</v>
      </c>
      <c r="DH9" s="272">
        <f t="shared" si="83"/>
        <v>0</v>
      </c>
      <c r="DI9" s="194">
        <f>'Copia Provisional'!DR8</f>
        <v>0</v>
      </c>
      <c r="DJ9" s="272">
        <f t="shared" si="84"/>
        <v>0</v>
      </c>
      <c r="DK9" s="190" t="str">
        <f t="shared" si="85"/>
        <v>P</v>
      </c>
      <c r="DL9" s="179">
        <f t="shared" si="16"/>
        <v>0</v>
      </c>
      <c r="DM9" s="193">
        <f t="shared" si="86"/>
        <v>0</v>
      </c>
      <c r="DN9" s="194">
        <f>'Copia Provisional'!DS8</f>
        <v>0</v>
      </c>
      <c r="DO9" s="189">
        <f t="shared" si="87"/>
        <v>0</v>
      </c>
      <c r="DP9" s="190" t="str">
        <f t="shared" si="88"/>
        <v>P</v>
      </c>
      <c r="DQ9" s="179">
        <f t="shared" si="17"/>
        <v>0</v>
      </c>
      <c r="DR9" s="189">
        <f t="shared" si="89"/>
        <v>0</v>
      </c>
      <c r="DS9" s="194">
        <f>'Copia Provisional'!DT8</f>
        <v>0</v>
      </c>
      <c r="DT9" s="189">
        <f t="shared" si="90"/>
        <v>0</v>
      </c>
      <c r="DU9" s="190" t="str">
        <f t="shared" si="91"/>
        <v>P</v>
      </c>
      <c r="DV9" s="179">
        <f t="shared" si="18"/>
        <v>0</v>
      </c>
      <c r="DW9" s="189">
        <f t="shared" si="92"/>
        <v>0</v>
      </c>
      <c r="DX9" s="194">
        <f>'Copia Provisional'!DU8</f>
        <v>0</v>
      </c>
      <c r="DY9" s="189">
        <f t="shared" si="93"/>
        <v>0</v>
      </c>
      <c r="DZ9" s="190" t="str">
        <f t="shared" si="94"/>
        <v>P</v>
      </c>
      <c r="EA9" s="179">
        <f t="shared" si="19"/>
        <v>0</v>
      </c>
      <c r="EB9" s="189">
        <f t="shared" si="95"/>
        <v>0</v>
      </c>
      <c r="EC9" s="194">
        <f>'Copia Provisional'!DV8</f>
        <v>0</v>
      </c>
      <c r="ED9" s="189">
        <f t="shared" si="96"/>
        <v>0</v>
      </c>
      <c r="EE9" s="190" t="str">
        <f t="shared" si="97"/>
        <v>P</v>
      </c>
      <c r="EF9" s="179">
        <f t="shared" si="20"/>
        <v>0</v>
      </c>
      <c r="EG9" s="189">
        <f t="shared" si="98"/>
        <v>0</v>
      </c>
      <c r="EH9" s="194">
        <f>'Copia Provisional'!DW8</f>
        <v>0</v>
      </c>
      <c r="EI9" s="189">
        <f t="shared" si="99"/>
        <v>0</v>
      </c>
      <c r="EJ9" s="190" t="str">
        <f t="shared" si="100"/>
        <v>P</v>
      </c>
      <c r="EK9" s="179">
        <f t="shared" si="21"/>
        <v>0</v>
      </c>
      <c r="EL9" s="189">
        <f t="shared" si="101"/>
        <v>0</v>
      </c>
      <c r="EM9" s="194">
        <f>'Copia Provisional'!DX8</f>
        <v>0</v>
      </c>
      <c r="EN9" s="189">
        <f t="shared" si="102"/>
        <v>0</v>
      </c>
      <c r="EO9" s="190" t="str">
        <f t="shared" si="103"/>
        <v>P</v>
      </c>
      <c r="EP9" s="179">
        <f t="shared" si="22"/>
        <v>0</v>
      </c>
      <c r="EQ9" s="189">
        <f t="shared" si="104"/>
        <v>0</v>
      </c>
      <c r="ER9" s="194">
        <f>'Copia Provisional'!DY8</f>
        <v>0</v>
      </c>
      <c r="ES9" s="189">
        <f t="shared" si="105"/>
        <v>0</v>
      </c>
      <c r="ET9" s="190" t="str">
        <f t="shared" si="106"/>
        <v>P</v>
      </c>
      <c r="EU9" s="179">
        <f t="shared" si="23"/>
        <v>0</v>
      </c>
      <c r="EV9" s="189">
        <f t="shared" si="107"/>
        <v>0</v>
      </c>
      <c r="EW9" s="194">
        <f>'Copia Provisional'!DZ8</f>
        <v>0</v>
      </c>
      <c r="EX9" s="189">
        <f t="shared" si="108"/>
        <v>0</v>
      </c>
      <c r="EY9" s="190" t="str">
        <f t="shared" si="109"/>
        <v>P</v>
      </c>
      <c r="EZ9" s="179">
        <f t="shared" si="24"/>
        <v>0</v>
      </c>
      <c r="FA9" s="170">
        <f t="shared" si="110"/>
        <v>0</v>
      </c>
      <c r="FB9" s="194">
        <f>'Copia Provisional'!EA8</f>
        <v>0</v>
      </c>
      <c r="FC9" s="170">
        <f t="shared" si="111"/>
        <v>0</v>
      </c>
      <c r="FD9" s="190" t="str">
        <f t="shared" si="112"/>
        <v>P</v>
      </c>
      <c r="FE9" s="179">
        <f t="shared" si="25"/>
        <v>0</v>
      </c>
      <c r="FF9" s="170">
        <f t="shared" si="113"/>
        <v>0</v>
      </c>
      <c r="FG9" s="194">
        <f>'Copia Provisional'!EB8</f>
        <v>0</v>
      </c>
      <c r="FH9" s="170">
        <f t="shared" si="114"/>
        <v>0</v>
      </c>
      <c r="FI9" s="190" t="str">
        <f t="shared" si="115"/>
        <v>P</v>
      </c>
      <c r="FJ9" s="179">
        <f t="shared" si="26"/>
        <v>0</v>
      </c>
      <c r="FK9" s="170">
        <f t="shared" si="116"/>
        <v>0</v>
      </c>
      <c r="FL9" s="194">
        <f>'Copia Provisional'!EC8</f>
        <v>0</v>
      </c>
      <c r="FM9" s="170">
        <f t="shared" si="117"/>
        <v>0</v>
      </c>
      <c r="FN9" s="190" t="str">
        <f t="shared" si="118"/>
        <v>P</v>
      </c>
      <c r="FO9" s="179">
        <f t="shared" si="27"/>
        <v>0</v>
      </c>
      <c r="FP9" s="170">
        <f t="shared" si="119"/>
        <v>0</v>
      </c>
      <c r="FQ9" s="194">
        <f>'Copia Provisional'!ED8</f>
        <v>0</v>
      </c>
      <c r="FR9" s="170">
        <f t="shared" si="120"/>
        <v>0</v>
      </c>
      <c r="FS9" s="190" t="str">
        <f t="shared" si="121"/>
        <v>P</v>
      </c>
      <c r="FT9" s="179">
        <f t="shared" si="28"/>
        <v>0</v>
      </c>
      <c r="FU9" s="170">
        <f t="shared" si="122"/>
        <v>0</v>
      </c>
      <c r="FV9" s="194">
        <f>'Copia Provisional'!EE8</f>
        <v>0</v>
      </c>
      <c r="FW9" s="170">
        <f t="shared" si="123"/>
        <v>0</v>
      </c>
      <c r="FX9" s="190" t="str">
        <f t="shared" si="124"/>
        <v>P</v>
      </c>
      <c r="FY9" s="179">
        <f t="shared" si="29"/>
        <v>0</v>
      </c>
      <c r="FZ9" s="170">
        <f t="shared" si="125"/>
        <v>0</v>
      </c>
      <c r="GA9" s="194">
        <f>'Copia Provisional'!EF8</f>
        <v>0</v>
      </c>
      <c r="GB9" s="170">
        <f t="shared" si="126"/>
        <v>0</v>
      </c>
      <c r="GC9" s="190" t="str">
        <f t="shared" si="127"/>
        <v>P</v>
      </c>
      <c r="GD9" s="179">
        <f t="shared" si="30"/>
        <v>0</v>
      </c>
      <c r="GE9" s="170">
        <f t="shared" si="128"/>
        <v>0</v>
      </c>
      <c r="GF9" s="194">
        <f>'Copia Provisional'!EG8</f>
        <v>0</v>
      </c>
      <c r="GG9" s="170">
        <f t="shared" si="129"/>
        <v>0</v>
      </c>
      <c r="GH9" s="170" t="str">
        <f t="shared" si="130"/>
        <v>P</v>
      </c>
      <c r="GI9" s="179">
        <f t="shared" si="31"/>
        <v>0</v>
      </c>
      <c r="GJ9" s="170">
        <f t="shared" si="131"/>
        <v>0</v>
      </c>
      <c r="GK9" s="194">
        <f>'Copia Provisional'!EH8</f>
        <v>0</v>
      </c>
      <c r="GL9" s="192">
        <f t="shared" si="132"/>
        <v>0</v>
      </c>
      <c r="GM9" s="170" t="str">
        <f t="shared" si="133"/>
        <v>P</v>
      </c>
      <c r="GN9" s="179">
        <f t="shared" si="32"/>
        <v>0</v>
      </c>
      <c r="GO9" s="170">
        <f t="shared" si="134"/>
        <v>0</v>
      </c>
      <c r="GP9" s="170">
        <f t="shared" si="135"/>
        <v>0</v>
      </c>
      <c r="GQ9" s="170">
        <f t="shared" si="136"/>
        <v>0</v>
      </c>
      <c r="GR9" s="170">
        <f t="shared" si="137"/>
        <v>0</v>
      </c>
      <c r="GS9" s="185">
        <f t="shared" si="37"/>
        <v>0</v>
      </c>
      <c r="GT9" s="185">
        <f t="shared" si="138"/>
        <v>0</v>
      </c>
      <c r="MG9" s="265" t="s">
        <v>153</v>
      </c>
      <c r="MH9" s="265" t="s">
        <v>154</v>
      </c>
      <c r="MI9" s="265" t="s">
        <v>155</v>
      </c>
      <c r="MJ9" s="265" t="s">
        <v>156</v>
      </c>
      <c r="MK9" s="265" t="s">
        <v>193</v>
      </c>
      <c r="ML9" s="265" t="s">
        <v>161</v>
      </c>
      <c r="MM9" s="265" t="s">
        <v>192</v>
      </c>
      <c r="MN9" s="265" t="s">
        <v>79</v>
      </c>
      <c r="MO9" s="265" t="s">
        <v>366</v>
      </c>
      <c r="MP9" s="265" t="s">
        <v>191</v>
      </c>
      <c r="MQ9" s="265" t="s">
        <v>367</v>
      </c>
      <c r="MR9" s="265" t="s">
        <v>368</v>
      </c>
      <c r="MS9" s="266" t="s">
        <v>437</v>
      </c>
    </row>
    <row r="10" spans="1:357">
      <c r="A10" s="183">
        <f>IF('Primera Fase'!A10="","",'Primera Fase'!A10)</f>
        <v>8</v>
      </c>
      <c r="B10" s="178" t="str">
        <f>IF('Primera Fase'!B10="","",'Primera Fase'!B10)</f>
        <v/>
      </c>
      <c r="C10" s="188">
        <f>'Copia Provisional'!BW9</f>
        <v>0</v>
      </c>
      <c r="D10" s="188">
        <f>'Copia Provisional'!BX9</f>
        <v>0</v>
      </c>
      <c r="E10" s="188">
        <f>'Copia Provisional'!BY9</f>
        <v>0</v>
      </c>
      <c r="F10" s="188">
        <f>'Copia Provisional'!BZ9</f>
        <v>0</v>
      </c>
      <c r="G10" s="188">
        <f>'Copia Provisional'!CA9</f>
        <v>0</v>
      </c>
      <c r="H10" s="188">
        <f>'Copia Provisional'!CB9</f>
        <v>0</v>
      </c>
      <c r="I10" s="188">
        <f>'Copia Provisional'!CC9</f>
        <v>0</v>
      </c>
      <c r="J10" s="188">
        <f>'Copia Provisional'!CD9</f>
        <v>0</v>
      </c>
      <c r="K10" s="188">
        <f>'Copia Provisional'!CE9</f>
        <v>0</v>
      </c>
      <c r="L10" s="188">
        <f>'Copia Provisional'!CF9</f>
        <v>0</v>
      </c>
      <c r="M10" s="188">
        <f>'Copia Provisional'!CG9</f>
        <v>0</v>
      </c>
      <c r="N10" s="188">
        <f>'Copia Provisional'!CH9</f>
        <v>0</v>
      </c>
      <c r="O10" s="188">
        <f>'Copia Provisional'!CI9</f>
        <v>0</v>
      </c>
      <c r="P10" s="188">
        <f>'Copia Provisional'!CJ9</f>
        <v>0</v>
      </c>
      <c r="Q10" s="188">
        <f>'Copia Provisional'!CK9</f>
        <v>0</v>
      </c>
      <c r="R10" s="188">
        <f>'Copia Provisional'!CL9</f>
        <v>0</v>
      </c>
      <c r="S10" s="188">
        <f>'Copia Provisional'!CM9</f>
        <v>0</v>
      </c>
      <c r="T10" s="188">
        <f>'Copia Provisional'!CN9</f>
        <v>0</v>
      </c>
      <c r="U10" s="188">
        <f>'Copia Provisional'!CO9</f>
        <v>0</v>
      </c>
      <c r="V10" s="188">
        <f>'Copia Provisional'!CP9</f>
        <v>0</v>
      </c>
      <c r="W10" s="188">
        <f>'Copia Provisional'!CQ9</f>
        <v>0</v>
      </c>
      <c r="X10" s="188">
        <f>'Copia Provisional'!CR9</f>
        <v>0</v>
      </c>
      <c r="Y10" s="188">
        <f>'Copia Provisional'!CS9</f>
        <v>0</v>
      </c>
      <c r="Z10" s="188">
        <f>'Copia Provisional'!CT9</f>
        <v>0</v>
      </c>
      <c r="AA10" s="188">
        <f>'Copia Provisional'!CU9</f>
        <v>0</v>
      </c>
      <c r="AB10" s="188">
        <f>'Copia Provisional'!CV9</f>
        <v>0</v>
      </c>
      <c r="AC10" s="188">
        <f>'Copia Provisional'!CW9</f>
        <v>0</v>
      </c>
      <c r="AD10" s="188">
        <f>'Copia Provisional'!CX9</f>
        <v>0</v>
      </c>
      <c r="AE10" s="188">
        <f>'Copia Provisional'!CY9</f>
        <v>0</v>
      </c>
      <c r="AF10" s="188">
        <f>'Copia Provisional'!CZ9</f>
        <v>0</v>
      </c>
      <c r="AG10" s="188">
        <f>'Copia Provisional'!DA9</f>
        <v>0</v>
      </c>
      <c r="AH10" s="188">
        <f>'Copia Provisional'!DB9</f>
        <v>0</v>
      </c>
      <c r="AI10" s="188">
        <f t="shared" si="0"/>
        <v>0</v>
      </c>
      <c r="AJ10" s="178">
        <f t="shared" si="1"/>
        <v>0</v>
      </c>
      <c r="AK10" s="271">
        <f t="shared" si="38"/>
        <v>0</v>
      </c>
      <c r="AL10" s="194">
        <f>'Copia Provisional'!DC9</f>
        <v>0</v>
      </c>
      <c r="AM10" s="272">
        <f t="shared" si="39"/>
        <v>0</v>
      </c>
      <c r="AN10" s="190" t="str">
        <f t="shared" si="40"/>
        <v>P</v>
      </c>
      <c r="AO10" s="179" cm="1">
        <f t="array" ref="AO10">IF(AK10=_Cla2,IF(AM10=_Clb2,10+IF(AL10=_RES73,20,0),0),0)</f>
        <v>0</v>
      </c>
      <c r="AP10" s="272">
        <f t="shared" si="41"/>
        <v>0</v>
      </c>
      <c r="AQ10" s="194">
        <f>'Copia Provisional'!DD9</f>
        <v>0</v>
      </c>
      <c r="AR10" s="272">
        <f t="shared" si="42"/>
        <v>0</v>
      </c>
      <c r="AS10" s="190" t="str">
        <f t="shared" si="43"/>
        <v>P</v>
      </c>
      <c r="AT10" s="179">
        <f t="shared" si="2"/>
        <v>0</v>
      </c>
      <c r="AU10" s="272">
        <f t="shared" si="44"/>
        <v>0</v>
      </c>
      <c r="AV10" s="194">
        <f>'Copia Provisional'!DE9</f>
        <v>0</v>
      </c>
      <c r="AW10" s="272">
        <f t="shared" si="45"/>
        <v>0</v>
      </c>
      <c r="AX10" s="190" t="str">
        <f t="shared" si="46"/>
        <v>P</v>
      </c>
      <c r="AY10" s="179">
        <f t="shared" si="3"/>
        <v>0</v>
      </c>
      <c r="AZ10" s="272">
        <f t="shared" si="47"/>
        <v>0</v>
      </c>
      <c r="BA10" s="194">
        <f>'Copia Provisional'!DF9</f>
        <v>0</v>
      </c>
      <c r="BB10" s="272">
        <f t="shared" si="48"/>
        <v>0</v>
      </c>
      <c r="BC10" s="190" t="str">
        <f t="shared" si="49"/>
        <v>P</v>
      </c>
      <c r="BD10" s="179">
        <f t="shared" si="4"/>
        <v>0</v>
      </c>
      <c r="BE10" s="272">
        <f t="shared" si="50"/>
        <v>0</v>
      </c>
      <c r="BF10" s="194">
        <f>'Copia Provisional'!DG9</f>
        <v>0</v>
      </c>
      <c r="BG10" s="272">
        <f t="shared" si="51"/>
        <v>0</v>
      </c>
      <c r="BH10" s="190" t="str">
        <f t="shared" si="52"/>
        <v>P</v>
      </c>
      <c r="BI10" s="179">
        <f t="shared" si="5"/>
        <v>0</v>
      </c>
      <c r="BJ10" s="272">
        <f t="shared" si="53"/>
        <v>0</v>
      </c>
      <c r="BK10" s="194">
        <f>'Copia Provisional'!DH9</f>
        <v>0</v>
      </c>
      <c r="BL10" s="272">
        <f t="shared" si="54"/>
        <v>0</v>
      </c>
      <c r="BM10" s="190" t="str">
        <f t="shared" si="55"/>
        <v>P</v>
      </c>
      <c r="BN10" s="179">
        <f t="shared" si="6"/>
        <v>0</v>
      </c>
      <c r="BO10" s="272">
        <f t="shared" si="56"/>
        <v>0</v>
      </c>
      <c r="BP10" s="194">
        <f>'Copia Provisional'!DI9</f>
        <v>0</v>
      </c>
      <c r="BQ10" s="272">
        <f t="shared" si="57"/>
        <v>0</v>
      </c>
      <c r="BR10" s="190" t="str">
        <f t="shared" si="58"/>
        <v>P</v>
      </c>
      <c r="BS10" s="179">
        <f t="shared" si="7"/>
        <v>0</v>
      </c>
      <c r="BT10" s="272">
        <f t="shared" si="59"/>
        <v>0</v>
      </c>
      <c r="BU10" s="194">
        <f>'Copia Provisional'!DJ9</f>
        <v>0</v>
      </c>
      <c r="BV10" s="272">
        <f t="shared" si="60"/>
        <v>0</v>
      </c>
      <c r="BW10" s="190" t="str">
        <f t="shared" si="61"/>
        <v>P</v>
      </c>
      <c r="BX10" s="179">
        <f t="shared" si="8"/>
        <v>0</v>
      </c>
      <c r="BY10" s="271">
        <f t="shared" si="62"/>
        <v>0</v>
      </c>
      <c r="BZ10" s="194">
        <f>'Copia Provisional'!DK9</f>
        <v>0</v>
      </c>
      <c r="CA10" s="272">
        <f t="shared" si="63"/>
        <v>0</v>
      </c>
      <c r="CB10" s="190" t="str">
        <f t="shared" si="64"/>
        <v>P</v>
      </c>
      <c r="CC10" s="179">
        <f t="shared" si="9"/>
        <v>0</v>
      </c>
      <c r="CD10" s="272">
        <f t="shared" si="65"/>
        <v>0</v>
      </c>
      <c r="CE10" s="194">
        <f>'Copia Provisional'!DL9</f>
        <v>0</v>
      </c>
      <c r="CF10" s="272">
        <f t="shared" si="66"/>
        <v>0</v>
      </c>
      <c r="CG10" s="190" t="str">
        <f t="shared" si="67"/>
        <v>P</v>
      </c>
      <c r="CH10" s="179">
        <f t="shared" si="10"/>
        <v>0</v>
      </c>
      <c r="CI10" s="272">
        <f t="shared" si="68"/>
        <v>0</v>
      </c>
      <c r="CJ10" s="194">
        <f>'Copia Provisional'!DM9</f>
        <v>0</v>
      </c>
      <c r="CK10" s="272">
        <f t="shared" si="69"/>
        <v>0</v>
      </c>
      <c r="CL10" s="190" t="str">
        <f t="shared" si="70"/>
        <v>P</v>
      </c>
      <c r="CM10" s="179">
        <f t="shared" si="11"/>
        <v>0</v>
      </c>
      <c r="CN10" s="272">
        <f t="shared" si="71"/>
        <v>0</v>
      </c>
      <c r="CO10" s="194">
        <f>'Copia Provisional'!DN9</f>
        <v>0</v>
      </c>
      <c r="CP10" s="272">
        <f t="shared" si="72"/>
        <v>0</v>
      </c>
      <c r="CQ10" s="190" t="str">
        <f t="shared" si="73"/>
        <v>P</v>
      </c>
      <c r="CR10" s="179">
        <f t="shared" si="12"/>
        <v>0</v>
      </c>
      <c r="CS10" s="272">
        <f t="shared" si="74"/>
        <v>0</v>
      </c>
      <c r="CT10" s="194">
        <f>'Copia Provisional'!DO9</f>
        <v>0</v>
      </c>
      <c r="CU10" s="272">
        <f t="shared" si="75"/>
        <v>0</v>
      </c>
      <c r="CV10" s="190" t="str">
        <f t="shared" si="76"/>
        <v>P</v>
      </c>
      <c r="CW10" s="179">
        <f t="shared" si="13"/>
        <v>0</v>
      </c>
      <c r="CX10" s="272">
        <f t="shared" si="77"/>
        <v>0</v>
      </c>
      <c r="CY10" s="194">
        <f>'Copia Provisional'!DP9</f>
        <v>0</v>
      </c>
      <c r="CZ10" s="272">
        <f t="shared" si="78"/>
        <v>0</v>
      </c>
      <c r="DA10" s="190" t="str">
        <f t="shared" si="79"/>
        <v>P</v>
      </c>
      <c r="DB10" s="179">
        <f t="shared" si="14"/>
        <v>0</v>
      </c>
      <c r="DC10" s="272">
        <f t="shared" si="80"/>
        <v>0</v>
      </c>
      <c r="DD10" s="194">
        <f>'Copia Provisional'!DQ9</f>
        <v>0</v>
      </c>
      <c r="DE10" s="272">
        <f t="shared" si="81"/>
        <v>0</v>
      </c>
      <c r="DF10" s="190" t="str">
        <f t="shared" si="82"/>
        <v>P</v>
      </c>
      <c r="DG10" s="179">
        <f t="shared" si="15"/>
        <v>0</v>
      </c>
      <c r="DH10" s="272">
        <f t="shared" si="83"/>
        <v>0</v>
      </c>
      <c r="DI10" s="194">
        <f>'Copia Provisional'!DR9</f>
        <v>0</v>
      </c>
      <c r="DJ10" s="272">
        <f t="shared" si="84"/>
        <v>0</v>
      </c>
      <c r="DK10" s="190" t="str">
        <f t="shared" si="85"/>
        <v>P</v>
      </c>
      <c r="DL10" s="179">
        <f t="shared" si="16"/>
        <v>0</v>
      </c>
      <c r="DM10" s="193">
        <f t="shared" si="86"/>
        <v>0</v>
      </c>
      <c r="DN10" s="194">
        <f>'Copia Provisional'!DS9</f>
        <v>0</v>
      </c>
      <c r="DO10" s="189">
        <f t="shared" si="87"/>
        <v>0</v>
      </c>
      <c r="DP10" s="190" t="str">
        <f t="shared" si="88"/>
        <v>P</v>
      </c>
      <c r="DQ10" s="179">
        <f t="shared" si="17"/>
        <v>0</v>
      </c>
      <c r="DR10" s="189">
        <f t="shared" si="89"/>
        <v>0</v>
      </c>
      <c r="DS10" s="194">
        <f>'Copia Provisional'!DT9</f>
        <v>0</v>
      </c>
      <c r="DT10" s="189">
        <f t="shared" si="90"/>
        <v>0</v>
      </c>
      <c r="DU10" s="190" t="str">
        <f t="shared" si="91"/>
        <v>P</v>
      </c>
      <c r="DV10" s="179">
        <f t="shared" si="18"/>
        <v>0</v>
      </c>
      <c r="DW10" s="189">
        <f t="shared" si="92"/>
        <v>0</v>
      </c>
      <c r="DX10" s="194">
        <f>'Copia Provisional'!DU9</f>
        <v>0</v>
      </c>
      <c r="DY10" s="189">
        <f t="shared" si="93"/>
        <v>0</v>
      </c>
      <c r="DZ10" s="190" t="str">
        <f t="shared" si="94"/>
        <v>P</v>
      </c>
      <c r="EA10" s="179">
        <f t="shared" si="19"/>
        <v>0</v>
      </c>
      <c r="EB10" s="189">
        <f t="shared" si="95"/>
        <v>0</v>
      </c>
      <c r="EC10" s="194">
        <f>'Copia Provisional'!DV9</f>
        <v>0</v>
      </c>
      <c r="ED10" s="189">
        <f t="shared" si="96"/>
        <v>0</v>
      </c>
      <c r="EE10" s="190" t="str">
        <f t="shared" si="97"/>
        <v>P</v>
      </c>
      <c r="EF10" s="179">
        <f t="shared" si="20"/>
        <v>0</v>
      </c>
      <c r="EG10" s="189">
        <f t="shared" si="98"/>
        <v>0</v>
      </c>
      <c r="EH10" s="194">
        <f>'Copia Provisional'!DW9</f>
        <v>0</v>
      </c>
      <c r="EI10" s="189">
        <f t="shared" si="99"/>
        <v>0</v>
      </c>
      <c r="EJ10" s="190" t="str">
        <f t="shared" si="100"/>
        <v>P</v>
      </c>
      <c r="EK10" s="179">
        <f t="shared" si="21"/>
        <v>0</v>
      </c>
      <c r="EL10" s="189">
        <f t="shared" si="101"/>
        <v>0</v>
      </c>
      <c r="EM10" s="194">
        <f>'Copia Provisional'!DX9</f>
        <v>0</v>
      </c>
      <c r="EN10" s="189">
        <f t="shared" si="102"/>
        <v>0</v>
      </c>
      <c r="EO10" s="190" t="str">
        <f t="shared" si="103"/>
        <v>P</v>
      </c>
      <c r="EP10" s="179">
        <f t="shared" si="22"/>
        <v>0</v>
      </c>
      <c r="EQ10" s="189">
        <f t="shared" si="104"/>
        <v>0</v>
      </c>
      <c r="ER10" s="194">
        <f>'Copia Provisional'!DY9</f>
        <v>0</v>
      </c>
      <c r="ES10" s="189">
        <f t="shared" si="105"/>
        <v>0</v>
      </c>
      <c r="ET10" s="190" t="str">
        <f t="shared" si="106"/>
        <v>P</v>
      </c>
      <c r="EU10" s="179">
        <f t="shared" si="23"/>
        <v>0</v>
      </c>
      <c r="EV10" s="189">
        <f t="shared" si="107"/>
        <v>0</v>
      </c>
      <c r="EW10" s="194">
        <f>'Copia Provisional'!DZ9</f>
        <v>0</v>
      </c>
      <c r="EX10" s="189">
        <f t="shared" si="108"/>
        <v>0</v>
      </c>
      <c r="EY10" s="190" t="str">
        <f t="shared" si="109"/>
        <v>P</v>
      </c>
      <c r="EZ10" s="179">
        <f t="shared" si="24"/>
        <v>0</v>
      </c>
      <c r="FA10" s="170">
        <f t="shared" si="110"/>
        <v>0</v>
      </c>
      <c r="FB10" s="194">
        <f>'Copia Provisional'!EA9</f>
        <v>0</v>
      </c>
      <c r="FC10" s="170">
        <f t="shared" si="111"/>
        <v>0</v>
      </c>
      <c r="FD10" s="190" t="str">
        <f t="shared" si="112"/>
        <v>P</v>
      </c>
      <c r="FE10" s="179">
        <f t="shared" si="25"/>
        <v>0</v>
      </c>
      <c r="FF10" s="170">
        <f t="shared" si="113"/>
        <v>0</v>
      </c>
      <c r="FG10" s="194">
        <f>'Copia Provisional'!EB9</f>
        <v>0</v>
      </c>
      <c r="FH10" s="170">
        <f t="shared" si="114"/>
        <v>0</v>
      </c>
      <c r="FI10" s="190" t="str">
        <f t="shared" si="115"/>
        <v>P</v>
      </c>
      <c r="FJ10" s="179">
        <f t="shared" si="26"/>
        <v>0</v>
      </c>
      <c r="FK10" s="170">
        <f t="shared" si="116"/>
        <v>0</v>
      </c>
      <c r="FL10" s="194">
        <f>'Copia Provisional'!EC9</f>
        <v>0</v>
      </c>
      <c r="FM10" s="170">
        <f t="shared" si="117"/>
        <v>0</v>
      </c>
      <c r="FN10" s="190" t="str">
        <f t="shared" si="118"/>
        <v>P</v>
      </c>
      <c r="FO10" s="179">
        <f t="shared" si="27"/>
        <v>0</v>
      </c>
      <c r="FP10" s="170">
        <f t="shared" si="119"/>
        <v>0</v>
      </c>
      <c r="FQ10" s="194">
        <f>'Copia Provisional'!ED9</f>
        <v>0</v>
      </c>
      <c r="FR10" s="170">
        <f t="shared" si="120"/>
        <v>0</v>
      </c>
      <c r="FS10" s="190" t="str">
        <f t="shared" si="121"/>
        <v>P</v>
      </c>
      <c r="FT10" s="179">
        <f t="shared" si="28"/>
        <v>0</v>
      </c>
      <c r="FU10" s="170">
        <f t="shared" si="122"/>
        <v>0</v>
      </c>
      <c r="FV10" s="194">
        <f>'Copia Provisional'!EE9</f>
        <v>0</v>
      </c>
      <c r="FW10" s="170">
        <f t="shared" si="123"/>
        <v>0</v>
      </c>
      <c r="FX10" s="190" t="str">
        <f t="shared" si="124"/>
        <v>P</v>
      </c>
      <c r="FY10" s="179">
        <f t="shared" si="29"/>
        <v>0</v>
      </c>
      <c r="FZ10" s="170">
        <f t="shared" si="125"/>
        <v>0</v>
      </c>
      <c r="GA10" s="194">
        <f>'Copia Provisional'!EF9</f>
        <v>0</v>
      </c>
      <c r="GB10" s="170">
        <f t="shared" si="126"/>
        <v>0</v>
      </c>
      <c r="GC10" s="190" t="str">
        <f t="shared" si="127"/>
        <v>P</v>
      </c>
      <c r="GD10" s="179">
        <f t="shared" si="30"/>
        <v>0</v>
      </c>
      <c r="GE10" s="170">
        <f t="shared" si="128"/>
        <v>0</v>
      </c>
      <c r="GF10" s="194">
        <f>'Copia Provisional'!EG9</f>
        <v>0</v>
      </c>
      <c r="GG10" s="170">
        <f t="shared" si="129"/>
        <v>0</v>
      </c>
      <c r="GH10" s="170" t="str">
        <f t="shared" si="130"/>
        <v>P</v>
      </c>
      <c r="GI10" s="179">
        <f t="shared" si="31"/>
        <v>0</v>
      </c>
      <c r="GJ10" s="170">
        <f t="shared" si="131"/>
        <v>0</v>
      </c>
      <c r="GK10" s="194">
        <f>'Copia Provisional'!EH9</f>
        <v>0</v>
      </c>
      <c r="GL10" s="192">
        <f t="shared" si="132"/>
        <v>0</v>
      </c>
      <c r="GM10" s="170" t="str">
        <f t="shared" si="133"/>
        <v>P</v>
      </c>
      <c r="GN10" s="179">
        <f t="shared" si="32"/>
        <v>0</v>
      </c>
      <c r="GO10" s="170">
        <f t="shared" si="134"/>
        <v>0</v>
      </c>
      <c r="GP10" s="170">
        <f t="shared" si="135"/>
        <v>0</v>
      </c>
      <c r="GQ10" s="170">
        <f t="shared" si="136"/>
        <v>0</v>
      </c>
      <c r="GR10" s="170">
        <f t="shared" si="137"/>
        <v>0</v>
      </c>
      <c r="GS10" s="185">
        <f t="shared" si="37"/>
        <v>0</v>
      </c>
      <c r="GT10" s="185">
        <f t="shared" si="138"/>
        <v>0</v>
      </c>
      <c r="MG10" s="178" t="str">
        <f>'- A -'!Q7</f>
        <v>México</v>
      </c>
      <c r="MH10" s="178" t="str">
        <f>'- B -'!Q7</f>
        <v>Canada</v>
      </c>
      <c r="MI10" s="178" t="str">
        <f>'- C -'!Q7</f>
        <v>Brazil</v>
      </c>
      <c r="MJ10" s="178" t="str">
        <f>'- D -'!Q7</f>
        <v>Estados Unidos</v>
      </c>
      <c r="MK10" s="178" t="str">
        <f>'- E -'!Q7</f>
        <v>Alemania</v>
      </c>
      <c r="ML10" s="178" t="str">
        <f>'- F -'!Q7</f>
        <v>Paises Bajos</v>
      </c>
      <c r="MM10" s="178" t="str">
        <f>'- G -'!Q7</f>
        <v>Belgica</v>
      </c>
      <c r="MN10" s="178" t="str">
        <f>'- H -'!Q7</f>
        <v>España</v>
      </c>
      <c r="MO10" s="178" t="str">
        <f>'- I -'!Q7</f>
        <v>Francia</v>
      </c>
      <c r="MP10" s="178" t="str">
        <f>'- J -'!Q7</f>
        <v>Argentina</v>
      </c>
      <c r="MQ10" s="178" t="str">
        <f>'- K -'!Q7</f>
        <v>Portugal</v>
      </c>
      <c r="MR10" s="178" t="str">
        <f>'- L -'!Q7</f>
        <v>Inglaterra</v>
      </c>
      <c r="MS10" s="178" t="str">
        <f>Terceros!O22</f>
        <v>Corea del Sur</v>
      </c>
    </row>
    <row r="11" spans="1:357">
      <c r="A11" s="183">
        <f>IF('Primera Fase'!A11="","",'Primera Fase'!A11)</f>
        <v>9</v>
      </c>
      <c r="B11" s="178" t="str">
        <f>IF('Primera Fase'!B11="","",'Primera Fase'!B11)</f>
        <v/>
      </c>
      <c r="C11" s="188">
        <f>'Copia Provisional'!BW10</f>
        <v>0</v>
      </c>
      <c r="D11" s="188">
        <f>'Copia Provisional'!BX10</f>
        <v>0</v>
      </c>
      <c r="E11" s="188">
        <f>'Copia Provisional'!BY10</f>
        <v>0</v>
      </c>
      <c r="F11" s="188">
        <f>'Copia Provisional'!BZ10</f>
        <v>0</v>
      </c>
      <c r="G11" s="188">
        <f>'Copia Provisional'!CA10</f>
        <v>0</v>
      </c>
      <c r="H11" s="188">
        <f>'Copia Provisional'!CB10</f>
        <v>0</v>
      </c>
      <c r="I11" s="188">
        <f>'Copia Provisional'!CC10</f>
        <v>0</v>
      </c>
      <c r="J11" s="188">
        <f>'Copia Provisional'!CD10</f>
        <v>0</v>
      </c>
      <c r="K11" s="188">
        <f>'Copia Provisional'!CE10</f>
        <v>0</v>
      </c>
      <c r="L11" s="188">
        <f>'Copia Provisional'!CF10</f>
        <v>0</v>
      </c>
      <c r="M11" s="188">
        <f>'Copia Provisional'!CG10</f>
        <v>0</v>
      </c>
      <c r="N11" s="188">
        <f>'Copia Provisional'!CH10</f>
        <v>0</v>
      </c>
      <c r="O11" s="188">
        <f>'Copia Provisional'!CI10</f>
        <v>0</v>
      </c>
      <c r="P11" s="188">
        <f>'Copia Provisional'!CJ10</f>
        <v>0</v>
      </c>
      <c r="Q11" s="188">
        <f>'Copia Provisional'!CK10</f>
        <v>0</v>
      </c>
      <c r="R11" s="188">
        <f>'Copia Provisional'!CL10</f>
        <v>0</v>
      </c>
      <c r="S11" s="188">
        <f>'Copia Provisional'!CM10</f>
        <v>0</v>
      </c>
      <c r="T11" s="188">
        <f>'Copia Provisional'!CN10</f>
        <v>0</v>
      </c>
      <c r="U11" s="188">
        <f>'Copia Provisional'!CO10</f>
        <v>0</v>
      </c>
      <c r="V11" s="188">
        <f>'Copia Provisional'!CP10</f>
        <v>0</v>
      </c>
      <c r="W11" s="188">
        <f>'Copia Provisional'!CQ10</f>
        <v>0</v>
      </c>
      <c r="X11" s="188">
        <f>'Copia Provisional'!CR10</f>
        <v>0</v>
      </c>
      <c r="Y11" s="188">
        <f>'Copia Provisional'!CS10</f>
        <v>0</v>
      </c>
      <c r="Z11" s="188">
        <f>'Copia Provisional'!CT10</f>
        <v>0</v>
      </c>
      <c r="AA11" s="188">
        <f>'Copia Provisional'!CU10</f>
        <v>0</v>
      </c>
      <c r="AB11" s="188">
        <f>'Copia Provisional'!CV10</f>
        <v>0</v>
      </c>
      <c r="AC11" s="188">
        <f>'Copia Provisional'!CW10</f>
        <v>0</v>
      </c>
      <c r="AD11" s="188">
        <f>'Copia Provisional'!CX10</f>
        <v>0</v>
      </c>
      <c r="AE11" s="188">
        <f>'Copia Provisional'!CY10</f>
        <v>0</v>
      </c>
      <c r="AF11" s="188">
        <f>'Copia Provisional'!CZ10</f>
        <v>0</v>
      </c>
      <c r="AG11" s="188">
        <f>'Copia Provisional'!DA10</f>
        <v>0</v>
      </c>
      <c r="AH11" s="188">
        <f>'Copia Provisional'!DB10</f>
        <v>0</v>
      </c>
      <c r="AI11" s="188">
        <f t="shared" si="0"/>
        <v>0</v>
      </c>
      <c r="AJ11" s="178">
        <f t="shared" si="1"/>
        <v>0</v>
      </c>
      <c r="AK11" s="271">
        <f t="shared" si="38"/>
        <v>0</v>
      </c>
      <c r="AL11" s="194">
        <f>'Copia Provisional'!DC10</f>
        <v>0</v>
      </c>
      <c r="AM11" s="272">
        <f t="shared" si="39"/>
        <v>0</v>
      </c>
      <c r="AN11" s="190" t="str">
        <f t="shared" si="40"/>
        <v>P</v>
      </c>
      <c r="AO11" s="179" cm="1">
        <f t="array" ref="AO11">IF(AK11=_Cla2,IF(AM11=_Clb2,10+IF(AL11=_RES73,20,0),0),0)</f>
        <v>0</v>
      </c>
      <c r="AP11" s="272">
        <f t="shared" si="41"/>
        <v>0</v>
      </c>
      <c r="AQ11" s="194">
        <f>'Copia Provisional'!DD10</f>
        <v>0</v>
      </c>
      <c r="AR11" s="272">
        <f t="shared" si="42"/>
        <v>0</v>
      </c>
      <c r="AS11" s="190" t="str">
        <f t="shared" si="43"/>
        <v>P</v>
      </c>
      <c r="AT11" s="179">
        <f t="shared" si="2"/>
        <v>0</v>
      </c>
      <c r="AU11" s="272">
        <f t="shared" si="44"/>
        <v>0</v>
      </c>
      <c r="AV11" s="194">
        <f>'Copia Provisional'!DE10</f>
        <v>0</v>
      </c>
      <c r="AW11" s="272">
        <f t="shared" si="45"/>
        <v>0</v>
      </c>
      <c r="AX11" s="190" t="str">
        <f t="shared" si="46"/>
        <v>P</v>
      </c>
      <c r="AY11" s="179">
        <f t="shared" si="3"/>
        <v>0</v>
      </c>
      <c r="AZ11" s="272">
        <f t="shared" si="47"/>
        <v>0</v>
      </c>
      <c r="BA11" s="194">
        <f>'Copia Provisional'!DF10</f>
        <v>0</v>
      </c>
      <c r="BB11" s="272">
        <f t="shared" si="48"/>
        <v>0</v>
      </c>
      <c r="BC11" s="190" t="str">
        <f t="shared" si="49"/>
        <v>P</v>
      </c>
      <c r="BD11" s="179">
        <f t="shared" si="4"/>
        <v>0</v>
      </c>
      <c r="BE11" s="272">
        <f t="shared" si="50"/>
        <v>0</v>
      </c>
      <c r="BF11" s="194">
        <f>'Copia Provisional'!DG10</f>
        <v>0</v>
      </c>
      <c r="BG11" s="272">
        <f t="shared" si="51"/>
        <v>0</v>
      </c>
      <c r="BH11" s="190" t="str">
        <f t="shared" si="52"/>
        <v>P</v>
      </c>
      <c r="BI11" s="179">
        <f t="shared" si="5"/>
        <v>0</v>
      </c>
      <c r="BJ11" s="272">
        <f t="shared" si="53"/>
        <v>0</v>
      </c>
      <c r="BK11" s="194">
        <f>'Copia Provisional'!DH10</f>
        <v>0</v>
      </c>
      <c r="BL11" s="272">
        <f t="shared" si="54"/>
        <v>0</v>
      </c>
      <c r="BM11" s="190" t="str">
        <f t="shared" si="55"/>
        <v>P</v>
      </c>
      <c r="BN11" s="179">
        <f t="shared" si="6"/>
        <v>0</v>
      </c>
      <c r="BO11" s="272">
        <f t="shared" si="56"/>
        <v>0</v>
      </c>
      <c r="BP11" s="194">
        <f>'Copia Provisional'!DI10</f>
        <v>0</v>
      </c>
      <c r="BQ11" s="272">
        <f t="shared" si="57"/>
        <v>0</v>
      </c>
      <c r="BR11" s="190" t="str">
        <f t="shared" si="58"/>
        <v>P</v>
      </c>
      <c r="BS11" s="179">
        <f t="shared" si="7"/>
        <v>0</v>
      </c>
      <c r="BT11" s="272">
        <f t="shared" si="59"/>
        <v>0</v>
      </c>
      <c r="BU11" s="194">
        <f>'Copia Provisional'!DJ10</f>
        <v>0</v>
      </c>
      <c r="BV11" s="272">
        <f t="shared" si="60"/>
        <v>0</v>
      </c>
      <c r="BW11" s="190" t="str">
        <f t="shared" si="61"/>
        <v>P</v>
      </c>
      <c r="BX11" s="179">
        <f t="shared" si="8"/>
        <v>0</v>
      </c>
      <c r="BY11" s="271">
        <f t="shared" si="62"/>
        <v>0</v>
      </c>
      <c r="BZ11" s="194">
        <f>'Copia Provisional'!DK10</f>
        <v>0</v>
      </c>
      <c r="CA11" s="272">
        <f t="shared" si="63"/>
        <v>0</v>
      </c>
      <c r="CB11" s="190" t="str">
        <f t="shared" si="64"/>
        <v>P</v>
      </c>
      <c r="CC11" s="179">
        <f t="shared" si="9"/>
        <v>0</v>
      </c>
      <c r="CD11" s="272">
        <f t="shared" si="65"/>
        <v>0</v>
      </c>
      <c r="CE11" s="194">
        <f>'Copia Provisional'!DL10</f>
        <v>0</v>
      </c>
      <c r="CF11" s="272">
        <f t="shared" si="66"/>
        <v>0</v>
      </c>
      <c r="CG11" s="190" t="str">
        <f t="shared" si="67"/>
        <v>P</v>
      </c>
      <c r="CH11" s="179">
        <f t="shared" si="10"/>
        <v>0</v>
      </c>
      <c r="CI11" s="272">
        <f t="shared" si="68"/>
        <v>0</v>
      </c>
      <c r="CJ11" s="194">
        <f>'Copia Provisional'!DM10</f>
        <v>0</v>
      </c>
      <c r="CK11" s="272">
        <f t="shared" si="69"/>
        <v>0</v>
      </c>
      <c r="CL11" s="190" t="str">
        <f t="shared" si="70"/>
        <v>P</v>
      </c>
      <c r="CM11" s="179">
        <f t="shared" si="11"/>
        <v>0</v>
      </c>
      <c r="CN11" s="272">
        <f t="shared" si="71"/>
        <v>0</v>
      </c>
      <c r="CO11" s="194">
        <f>'Copia Provisional'!DN10</f>
        <v>0</v>
      </c>
      <c r="CP11" s="272">
        <f t="shared" si="72"/>
        <v>0</v>
      </c>
      <c r="CQ11" s="190" t="str">
        <f t="shared" si="73"/>
        <v>P</v>
      </c>
      <c r="CR11" s="179">
        <f t="shared" si="12"/>
        <v>0</v>
      </c>
      <c r="CS11" s="272">
        <f t="shared" si="74"/>
        <v>0</v>
      </c>
      <c r="CT11" s="194">
        <f>'Copia Provisional'!DO10</f>
        <v>0</v>
      </c>
      <c r="CU11" s="272">
        <f t="shared" si="75"/>
        <v>0</v>
      </c>
      <c r="CV11" s="190" t="str">
        <f t="shared" si="76"/>
        <v>P</v>
      </c>
      <c r="CW11" s="179">
        <f t="shared" si="13"/>
        <v>0</v>
      </c>
      <c r="CX11" s="272">
        <f t="shared" si="77"/>
        <v>0</v>
      </c>
      <c r="CY11" s="194">
        <f>'Copia Provisional'!DP10</f>
        <v>0</v>
      </c>
      <c r="CZ11" s="272">
        <f t="shared" si="78"/>
        <v>0</v>
      </c>
      <c r="DA11" s="190" t="str">
        <f t="shared" si="79"/>
        <v>P</v>
      </c>
      <c r="DB11" s="179">
        <f t="shared" si="14"/>
        <v>0</v>
      </c>
      <c r="DC11" s="272">
        <f t="shared" si="80"/>
        <v>0</v>
      </c>
      <c r="DD11" s="194">
        <f>'Copia Provisional'!DQ10</f>
        <v>0</v>
      </c>
      <c r="DE11" s="272">
        <f t="shared" si="81"/>
        <v>0</v>
      </c>
      <c r="DF11" s="190" t="str">
        <f t="shared" si="82"/>
        <v>P</v>
      </c>
      <c r="DG11" s="179">
        <f t="shared" si="15"/>
        <v>0</v>
      </c>
      <c r="DH11" s="272">
        <f t="shared" si="83"/>
        <v>0</v>
      </c>
      <c r="DI11" s="194">
        <f>'Copia Provisional'!DR10</f>
        <v>0</v>
      </c>
      <c r="DJ11" s="272">
        <f t="shared" si="84"/>
        <v>0</v>
      </c>
      <c r="DK11" s="190" t="str">
        <f t="shared" si="85"/>
        <v>P</v>
      </c>
      <c r="DL11" s="179">
        <f t="shared" si="16"/>
        <v>0</v>
      </c>
      <c r="DM11" s="193">
        <f t="shared" si="86"/>
        <v>0</v>
      </c>
      <c r="DN11" s="194">
        <f>'Copia Provisional'!DS10</f>
        <v>0</v>
      </c>
      <c r="DO11" s="189">
        <f t="shared" si="87"/>
        <v>0</v>
      </c>
      <c r="DP11" s="190" t="str">
        <f t="shared" si="88"/>
        <v>P</v>
      </c>
      <c r="DQ11" s="179">
        <f t="shared" si="17"/>
        <v>0</v>
      </c>
      <c r="DR11" s="189">
        <f t="shared" si="89"/>
        <v>0</v>
      </c>
      <c r="DS11" s="194">
        <f>'Copia Provisional'!DT10</f>
        <v>0</v>
      </c>
      <c r="DT11" s="189">
        <f t="shared" si="90"/>
        <v>0</v>
      </c>
      <c r="DU11" s="190" t="str">
        <f t="shared" si="91"/>
        <v>P</v>
      </c>
      <c r="DV11" s="179">
        <f t="shared" si="18"/>
        <v>0</v>
      </c>
      <c r="DW11" s="189">
        <f t="shared" si="92"/>
        <v>0</v>
      </c>
      <c r="DX11" s="194">
        <f>'Copia Provisional'!DU10</f>
        <v>0</v>
      </c>
      <c r="DY11" s="189">
        <f t="shared" si="93"/>
        <v>0</v>
      </c>
      <c r="DZ11" s="190" t="str">
        <f t="shared" si="94"/>
        <v>P</v>
      </c>
      <c r="EA11" s="179">
        <f t="shared" si="19"/>
        <v>0</v>
      </c>
      <c r="EB11" s="189">
        <f t="shared" si="95"/>
        <v>0</v>
      </c>
      <c r="EC11" s="194">
        <f>'Copia Provisional'!DV10</f>
        <v>0</v>
      </c>
      <c r="ED11" s="189">
        <f t="shared" si="96"/>
        <v>0</v>
      </c>
      <c r="EE11" s="190" t="str">
        <f t="shared" si="97"/>
        <v>P</v>
      </c>
      <c r="EF11" s="179">
        <f t="shared" si="20"/>
        <v>0</v>
      </c>
      <c r="EG11" s="189">
        <f t="shared" si="98"/>
        <v>0</v>
      </c>
      <c r="EH11" s="194">
        <f>'Copia Provisional'!DW10</f>
        <v>0</v>
      </c>
      <c r="EI11" s="189">
        <f t="shared" si="99"/>
        <v>0</v>
      </c>
      <c r="EJ11" s="190" t="str">
        <f t="shared" si="100"/>
        <v>P</v>
      </c>
      <c r="EK11" s="179">
        <f t="shared" si="21"/>
        <v>0</v>
      </c>
      <c r="EL11" s="189">
        <f t="shared" si="101"/>
        <v>0</v>
      </c>
      <c r="EM11" s="194">
        <f>'Copia Provisional'!DX10</f>
        <v>0</v>
      </c>
      <c r="EN11" s="189">
        <f t="shared" si="102"/>
        <v>0</v>
      </c>
      <c r="EO11" s="190" t="str">
        <f t="shared" si="103"/>
        <v>P</v>
      </c>
      <c r="EP11" s="179">
        <f t="shared" si="22"/>
        <v>0</v>
      </c>
      <c r="EQ11" s="189">
        <f t="shared" si="104"/>
        <v>0</v>
      </c>
      <c r="ER11" s="194">
        <f>'Copia Provisional'!DY10</f>
        <v>0</v>
      </c>
      <c r="ES11" s="189">
        <f t="shared" si="105"/>
        <v>0</v>
      </c>
      <c r="ET11" s="190" t="str">
        <f t="shared" si="106"/>
        <v>P</v>
      </c>
      <c r="EU11" s="179">
        <f t="shared" si="23"/>
        <v>0</v>
      </c>
      <c r="EV11" s="189">
        <f t="shared" si="107"/>
        <v>0</v>
      </c>
      <c r="EW11" s="194">
        <f>'Copia Provisional'!DZ10</f>
        <v>0</v>
      </c>
      <c r="EX11" s="189">
        <f t="shared" si="108"/>
        <v>0</v>
      </c>
      <c r="EY11" s="190" t="str">
        <f t="shared" si="109"/>
        <v>P</v>
      </c>
      <c r="EZ11" s="179">
        <f t="shared" si="24"/>
        <v>0</v>
      </c>
      <c r="FA11" s="170">
        <f t="shared" si="110"/>
        <v>0</v>
      </c>
      <c r="FB11" s="194">
        <f>'Copia Provisional'!EA10</f>
        <v>0</v>
      </c>
      <c r="FC11" s="170">
        <f t="shared" si="111"/>
        <v>0</v>
      </c>
      <c r="FD11" s="190" t="str">
        <f t="shared" si="112"/>
        <v>P</v>
      </c>
      <c r="FE11" s="179">
        <f t="shared" si="25"/>
        <v>0</v>
      </c>
      <c r="FF11" s="170">
        <f t="shared" si="113"/>
        <v>0</v>
      </c>
      <c r="FG11" s="194">
        <f>'Copia Provisional'!EB10</f>
        <v>0</v>
      </c>
      <c r="FH11" s="170">
        <f t="shared" si="114"/>
        <v>0</v>
      </c>
      <c r="FI11" s="190" t="str">
        <f t="shared" si="115"/>
        <v>P</v>
      </c>
      <c r="FJ11" s="179">
        <f t="shared" si="26"/>
        <v>0</v>
      </c>
      <c r="FK11" s="170">
        <f t="shared" si="116"/>
        <v>0</v>
      </c>
      <c r="FL11" s="194">
        <f>'Copia Provisional'!EC10</f>
        <v>0</v>
      </c>
      <c r="FM11" s="170">
        <f t="shared" si="117"/>
        <v>0</v>
      </c>
      <c r="FN11" s="190" t="str">
        <f t="shared" si="118"/>
        <v>P</v>
      </c>
      <c r="FO11" s="179">
        <f t="shared" si="27"/>
        <v>0</v>
      </c>
      <c r="FP11" s="170">
        <f t="shared" si="119"/>
        <v>0</v>
      </c>
      <c r="FQ11" s="194">
        <f>'Copia Provisional'!ED10</f>
        <v>0</v>
      </c>
      <c r="FR11" s="170">
        <f t="shared" si="120"/>
        <v>0</v>
      </c>
      <c r="FS11" s="190" t="str">
        <f t="shared" si="121"/>
        <v>P</v>
      </c>
      <c r="FT11" s="179">
        <f t="shared" si="28"/>
        <v>0</v>
      </c>
      <c r="FU11" s="170">
        <f t="shared" si="122"/>
        <v>0</v>
      </c>
      <c r="FV11" s="194">
        <f>'Copia Provisional'!EE10</f>
        <v>0</v>
      </c>
      <c r="FW11" s="170">
        <f t="shared" si="123"/>
        <v>0</v>
      </c>
      <c r="FX11" s="190" t="str">
        <f t="shared" si="124"/>
        <v>P</v>
      </c>
      <c r="FY11" s="179">
        <f t="shared" si="29"/>
        <v>0</v>
      </c>
      <c r="FZ11" s="170">
        <f t="shared" si="125"/>
        <v>0</v>
      </c>
      <c r="GA11" s="194">
        <f>'Copia Provisional'!EF10</f>
        <v>0</v>
      </c>
      <c r="GB11" s="170">
        <f t="shared" si="126"/>
        <v>0</v>
      </c>
      <c r="GC11" s="190" t="str">
        <f t="shared" si="127"/>
        <v>P</v>
      </c>
      <c r="GD11" s="179">
        <f t="shared" si="30"/>
        <v>0</v>
      </c>
      <c r="GE11" s="170">
        <f t="shared" si="128"/>
        <v>0</v>
      </c>
      <c r="GF11" s="194">
        <f>'Copia Provisional'!EG10</f>
        <v>0</v>
      </c>
      <c r="GG11" s="170">
        <f t="shared" si="129"/>
        <v>0</v>
      </c>
      <c r="GH11" s="170" t="str">
        <f t="shared" si="130"/>
        <v>P</v>
      </c>
      <c r="GI11" s="179">
        <f t="shared" si="31"/>
        <v>0</v>
      </c>
      <c r="GJ11" s="170">
        <f t="shared" si="131"/>
        <v>0</v>
      </c>
      <c r="GK11" s="194">
        <f>'Copia Provisional'!EH10</f>
        <v>0</v>
      </c>
      <c r="GL11" s="192">
        <f t="shared" si="132"/>
        <v>0</v>
      </c>
      <c r="GM11" s="170" t="str">
        <f t="shared" si="133"/>
        <v>P</v>
      </c>
      <c r="GN11" s="179">
        <f t="shared" si="32"/>
        <v>0</v>
      </c>
      <c r="GO11" s="170">
        <f t="shared" si="134"/>
        <v>0</v>
      </c>
      <c r="GP11" s="170">
        <f t="shared" si="135"/>
        <v>0</v>
      </c>
      <c r="GQ11" s="170">
        <f t="shared" si="136"/>
        <v>0</v>
      </c>
      <c r="GR11" s="170">
        <f t="shared" si="137"/>
        <v>0</v>
      </c>
      <c r="GS11" s="185">
        <f t="shared" si="37"/>
        <v>0</v>
      </c>
      <c r="GT11" s="185">
        <f t="shared" si="138"/>
        <v>0</v>
      </c>
      <c r="MG11" s="178" t="str">
        <f>'- A -'!Q9</f>
        <v>South Africa</v>
      </c>
      <c r="MH11" s="178" t="str">
        <f>'- B -'!Q9</f>
        <v>Bosnia -Herzegovina</v>
      </c>
      <c r="MI11" s="178" t="str">
        <f>'- C -'!Q9</f>
        <v>Marruecos</v>
      </c>
      <c r="MJ11" s="178" t="str">
        <f>'- D -'!Q9</f>
        <v>Paraguay</v>
      </c>
      <c r="MK11" s="178" t="str">
        <f>'- E -'!Q9</f>
        <v>Curazao</v>
      </c>
      <c r="ML11" s="178" t="str">
        <f>'- F -'!Q9</f>
        <v>Japon</v>
      </c>
      <c r="MM11" s="178" t="str">
        <f>'- G -'!Q9</f>
        <v>Egipto</v>
      </c>
      <c r="MN11" s="178" t="str">
        <f>'- H -'!Q9</f>
        <v>Cabo Verde</v>
      </c>
      <c r="MO11" s="178" t="str">
        <f>'- I -'!Q9</f>
        <v>Senegal</v>
      </c>
      <c r="MP11" s="178" t="str">
        <f>'- J -'!Q9</f>
        <v>Argelia</v>
      </c>
      <c r="MQ11" s="178" t="str">
        <f>'- K -'!Q9</f>
        <v xml:space="preserve">Congo </v>
      </c>
      <c r="MR11" s="178" t="str">
        <f>'- L -'!Q9</f>
        <v>Croacia</v>
      </c>
      <c r="MS11" s="178" t="str">
        <f>Terceros!O23</f>
        <v>Qatar</v>
      </c>
    </row>
    <row r="12" spans="1:357">
      <c r="A12" s="183">
        <f>IF('Primera Fase'!A12="","",'Primera Fase'!A12)</f>
        <v>10</v>
      </c>
      <c r="B12" s="178" t="str">
        <f>IF('Primera Fase'!B12="","",'Primera Fase'!B12)</f>
        <v/>
      </c>
      <c r="C12" s="188">
        <f>'Copia Provisional'!BW11</f>
        <v>0</v>
      </c>
      <c r="D12" s="188">
        <f>'Copia Provisional'!BX11</f>
        <v>0</v>
      </c>
      <c r="E12" s="188">
        <f>'Copia Provisional'!BY11</f>
        <v>0</v>
      </c>
      <c r="F12" s="188">
        <f>'Copia Provisional'!BZ11</f>
        <v>0</v>
      </c>
      <c r="G12" s="188">
        <f>'Copia Provisional'!CA11</f>
        <v>0</v>
      </c>
      <c r="H12" s="188">
        <f>'Copia Provisional'!CB11</f>
        <v>0</v>
      </c>
      <c r="I12" s="188">
        <f>'Copia Provisional'!CC11</f>
        <v>0</v>
      </c>
      <c r="J12" s="188">
        <f>'Copia Provisional'!CD11</f>
        <v>0</v>
      </c>
      <c r="K12" s="188">
        <f>'Copia Provisional'!CE11</f>
        <v>0</v>
      </c>
      <c r="L12" s="188">
        <f>'Copia Provisional'!CF11</f>
        <v>0</v>
      </c>
      <c r="M12" s="188">
        <f>'Copia Provisional'!CG11</f>
        <v>0</v>
      </c>
      <c r="N12" s="188">
        <f>'Copia Provisional'!CH11</f>
        <v>0</v>
      </c>
      <c r="O12" s="188">
        <f>'Copia Provisional'!CI11</f>
        <v>0</v>
      </c>
      <c r="P12" s="188">
        <f>'Copia Provisional'!CJ11</f>
        <v>0</v>
      </c>
      <c r="Q12" s="188">
        <f>'Copia Provisional'!CK11</f>
        <v>0</v>
      </c>
      <c r="R12" s="188">
        <f>'Copia Provisional'!CL11</f>
        <v>0</v>
      </c>
      <c r="S12" s="188">
        <f>'Copia Provisional'!CM11</f>
        <v>0</v>
      </c>
      <c r="T12" s="188">
        <f>'Copia Provisional'!CN11</f>
        <v>0</v>
      </c>
      <c r="U12" s="188">
        <f>'Copia Provisional'!CO11</f>
        <v>0</v>
      </c>
      <c r="V12" s="188">
        <f>'Copia Provisional'!CP11</f>
        <v>0</v>
      </c>
      <c r="W12" s="188">
        <f>'Copia Provisional'!CQ11</f>
        <v>0</v>
      </c>
      <c r="X12" s="188">
        <f>'Copia Provisional'!CR11</f>
        <v>0</v>
      </c>
      <c r="Y12" s="188">
        <f>'Copia Provisional'!CS11</f>
        <v>0</v>
      </c>
      <c r="Z12" s="188">
        <f>'Copia Provisional'!CT11</f>
        <v>0</v>
      </c>
      <c r="AA12" s="188">
        <f>'Copia Provisional'!CU11</f>
        <v>0</v>
      </c>
      <c r="AB12" s="188">
        <f>'Copia Provisional'!CV11</f>
        <v>0</v>
      </c>
      <c r="AC12" s="188">
        <f>'Copia Provisional'!CW11</f>
        <v>0</v>
      </c>
      <c r="AD12" s="188">
        <f>'Copia Provisional'!CX11</f>
        <v>0</v>
      </c>
      <c r="AE12" s="188">
        <f>'Copia Provisional'!CY11</f>
        <v>0</v>
      </c>
      <c r="AF12" s="188">
        <f>'Copia Provisional'!CZ11</f>
        <v>0</v>
      </c>
      <c r="AG12" s="188">
        <f>'Copia Provisional'!DA11</f>
        <v>0</v>
      </c>
      <c r="AH12" s="188">
        <f>'Copia Provisional'!DB11</f>
        <v>0</v>
      </c>
      <c r="AI12" s="188">
        <f t="shared" si="0"/>
        <v>0</v>
      </c>
      <c r="AJ12" s="178">
        <f t="shared" si="1"/>
        <v>0</v>
      </c>
      <c r="AK12" s="271">
        <f t="shared" si="38"/>
        <v>0</v>
      </c>
      <c r="AL12" s="194">
        <f>'Copia Provisional'!DC11</f>
        <v>0</v>
      </c>
      <c r="AM12" s="272">
        <f t="shared" si="39"/>
        <v>0</v>
      </c>
      <c r="AN12" s="190" t="str">
        <f t="shared" si="40"/>
        <v>P</v>
      </c>
      <c r="AO12" s="179" cm="1">
        <f t="array" ref="AO12">IF(AK12=_Cla2,IF(AM12=_Clb2,10+IF(AL12=_RES73,20,0),0),0)</f>
        <v>0</v>
      </c>
      <c r="AP12" s="272">
        <f t="shared" si="41"/>
        <v>0</v>
      </c>
      <c r="AQ12" s="194">
        <f>'Copia Provisional'!DD11</f>
        <v>0</v>
      </c>
      <c r="AR12" s="272">
        <f t="shared" si="42"/>
        <v>0</v>
      </c>
      <c r="AS12" s="190" t="str">
        <f t="shared" si="43"/>
        <v>P</v>
      </c>
      <c r="AT12" s="179">
        <f t="shared" si="2"/>
        <v>0</v>
      </c>
      <c r="AU12" s="272">
        <f t="shared" si="44"/>
        <v>0</v>
      </c>
      <c r="AV12" s="194">
        <f>'Copia Provisional'!DE11</f>
        <v>0</v>
      </c>
      <c r="AW12" s="272">
        <f t="shared" si="45"/>
        <v>0</v>
      </c>
      <c r="AX12" s="190" t="str">
        <f t="shared" si="46"/>
        <v>P</v>
      </c>
      <c r="AY12" s="179">
        <f t="shared" si="3"/>
        <v>0</v>
      </c>
      <c r="AZ12" s="272">
        <f t="shared" si="47"/>
        <v>0</v>
      </c>
      <c r="BA12" s="194">
        <f>'Copia Provisional'!DF11</f>
        <v>0</v>
      </c>
      <c r="BB12" s="272">
        <f t="shared" si="48"/>
        <v>0</v>
      </c>
      <c r="BC12" s="190" t="str">
        <f t="shared" si="49"/>
        <v>P</v>
      </c>
      <c r="BD12" s="179">
        <f t="shared" si="4"/>
        <v>0</v>
      </c>
      <c r="BE12" s="272">
        <f t="shared" si="50"/>
        <v>0</v>
      </c>
      <c r="BF12" s="194">
        <f>'Copia Provisional'!DG11</f>
        <v>0</v>
      </c>
      <c r="BG12" s="272">
        <f t="shared" si="51"/>
        <v>0</v>
      </c>
      <c r="BH12" s="190" t="str">
        <f t="shared" si="52"/>
        <v>P</v>
      </c>
      <c r="BI12" s="179">
        <f t="shared" si="5"/>
        <v>0</v>
      </c>
      <c r="BJ12" s="272">
        <f t="shared" si="53"/>
        <v>0</v>
      </c>
      <c r="BK12" s="194">
        <f>'Copia Provisional'!DH11</f>
        <v>0</v>
      </c>
      <c r="BL12" s="272">
        <f t="shared" si="54"/>
        <v>0</v>
      </c>
      <c r="BM12" s="190" t="str">
        <f t="shared" si="55"/>
        <v>P</v>
      </c>
      <c r="BN12" s="179">
        <f t="shared" si="6"/>
        <v>0</v>
      </c>
      <c r="BO12" s="272">
        <f t="shared" si="56"/>
        <v>0</v>
      </c>
      <c r="BP12" s="194">
        <f>'Copia Provisional'!DI11</f>
        <v>0</v>
      </c>
      <c r="BQ12" s="272">
        <f t="shared" si="57"/>
        <v>0</v>
      </c>
      <c r="BR12" s="190" t="str">
        <f t="shared" si="58"/>
        <v>P</v>
      </c>
      <c r="BS12" s="179">
        <f t="shared" si="7"/>
        <v>0</v>
      </c>
      <c r="BT12" s="272">
        <f t="shared" si="59"/>
        <v>0</v>
      </c>
      <c r="BU12" s="194">
        <f>'Copia Provisional'!DJ11</f>
        <v>0</v>
      </c>
      <c r="BV12" s="272">
        <f t="shared" si="60"/>
        <v>0</v>
      </c>
      <c r="BW12" s="190" t="str">
        <f t="shared" si="61"/>
        <v>P</v>
      </c>
      <c r="BX12" s="179">
        <f t="shared" si="8"/>
        <v>0</v>
      </c>
      <c r="BY12" s="271">
        <f t="shared" si="62"/>
        <v>0</v>
      </c>
      <c r="BZ12" s="194">
        <f>'Copia Provisional'!DK11</f>
        <v>0</v>
      </c>
      <c r="CA12" s="272">
        <f t="shared" si="63"/>
        <v>0</v>
      </c>
      <c r="CB12" s="190" t="str">
        <f t="shared" si="64"/>
        <v>P</v>
      </c>
      <c r="CC12" s="179">
        <f t="shared" si="9"/>
        <v>0</v>
      </c>
      <c r="CD12" s="272">
        <f t="shared" si="65"/>
        <v>0</v>
      </c>
      <c r="CE12" s="194">
        <f>'Copia Provisional'!DL11</f>
        <v>0</v>
      </c>
      <c r="CF12" s="272">
        <f t="shared" si="66"/>
        <v>0</v>
      </c>
      <c r="CG12" s="190" t="str">
        <f t="shared" si="67"/>
        <v>P</v>
      </c>
      <c r="CH12" s="179">
        <f t="shared" si="10"/>
        <v>0</v>
      </c>
      <c r="CI12" s="272">
        <f t="shared" si="68"/>
        <v>0</v>
      </c>
      <c r="CJ12" s="194">
        <f>'Copia Provisional'!DM11</f>
        <v>0</v>
      </c>
      <c r="CK12" s="272">
        <f t="shared" si="69"/>
        <v>0</v>
      </c>
      <c r="CL12" s="190" t="str">
        <f t="shared" si="70"/>
        <v>P</v>
      </c>
      <c r="CM12" s="179">
        <f t="shared" si="11"/>
        <v>0</v>
      </c>
      <c r="CN12" s="272">
        <f t="shared" si="71"/>
        <v>0</v>
      </c>
      <c r="CO12" s="194">
        <f>'Copia Provisional'!DN11</f>
        <v>0</v>
      </c>
      <c r="CP12" s="272">
        <f t="shared" si="72"/>
        <v>0</v>
      </c>
      <c r="CQ12" s="190" t="str">
        <f t="shared" si="73"/>
        <v>P</v>
      </c>
      <c r="CR12" s="179">
        <f t="shared" si="12"/>
        <v>0</v>
      </c>
      <c r="CS12" s="272">
        <f t="shared" si="74"/>
        <v>0</v>
      </c>
      <c r="CT12" s="194">
        <f>'Copia Provisional'!DO11</f>
        <v>0</v>
      </c>
      <c r="CU12" s="272">
        <f t="shared" si="75"/>
        <v>0</v>
      </c>
      <c r="CV12" s="190" t="str">
        <f t="shared" si="76"/>
        <v>P</v>
      </c>
      <c r="CW12" s="179">
        <f t="shared" si="13"/>
        <v>0</v>
      </c>
      <c r="CX12" s="272">
        <f t="shared" si="77"/>
        <v>0</v>
      </c>
      <c r="CY12" s="194">
        <f>'Copia Provisional'!DP11</f>
        <v>0</v>
      </c>
      <c r="CZ12" s="272">
        <f t="shared" si="78"/>
        <v>0</v>
      </c>
      <c r="DA12" s="190" t="str">
        <f t="shared" si="79"/>
        <v>P</v>
      </c>
      <c r="DB12" s="179">
        <f t="shared" si="14"/>
        <v>0</v>
      </c>
      <c r="DC12" s="272">
        <f t="shared" si="80"/>
        <v>0</v>
      </c>
      <c r="DD12" s="194">
        <f>'Copia Provisional'!DQ11</f>
        <v>0</v>
      </c>
      <c r="DE12" s="272">
        <f t="shared" si="81"/>
        <v>0</v>
      </c>
      <c r="DF12" s="190" t="str">
        <f t="shared" si="82"/>
        <v>P</v>
      </c>
      <c r="DG12" s="179">
        <f t="shared" si="15"/>
        <v>0</v>
      </c>
      <c r="DH12" s="272">
        <f t="shared" si="83"/>
        <v>0</v>
      </c>
      <c r="DI12" s="194">
        <f>'Copia Provisional'!DR11</f>
        <v>0</v>
      </c>
      <c r="DJ12" s="272">
        <f t="shared" si="84"/>
        <v>0</v>
      </c>
      <c r="DK12" s="190" t="str">
        <f t="shared" si="85"/>
        <v>P</v>
      </c>
      <c r="DL12" s="179">
        <f t="shared" si="16"/>
        <v>0</v>
      </c>
      <c r="DM12" s="193">
        <f t="shared" si="86"/>
        <v>0</v>
      </c>
      <c r="DN12" s="194">
        <f>'Copia Provisional'!DS11</f>
        <v>0</v>
      </c>
      <c r="DO12" s="189">
        <f t="shared" si="87"/>
        <v>0</v>
      </c>
      <c r="DP12" s="190" t="str">
        <f t="shared" si="88"/>
        <v>P</v>
      </c>
      <c r="DQ12" s="179">
        <f t="shared" si="17"/>
        <v>0</v>
      </c>
      <c r="DR12" s="189">
        <f t="shared" si="89"/>
        <v>0</v>
      </c>
      <c r="DS12" s="194">
        <f>'Copia Provisional'!DT11</f>
        <v>0</v>
      </c>
      <c r="DT12" s="189">
        <f t="shared" si="90"/>
        <v>0</v>
      </c>
      <c r="DU12" s="190" t="str">
        <f t="shared" si="91"/>
        <v>P</v>
      </c>
      <c r="DV12" s="179">
        <f t="shared" si="18"/>
        <v>0</v>
      </c>
      <c r="DW12" s="189">
        <f t="shared" si="92"/>
        <v>0</v>
      </c>
      <c r="DX12" s="194">
        <f>'Copia Provisional'!DU11</f>
        <v>0</v>
      </c>
      <c r="DY12" s="189">
        <f t="shared" si="93"/>
        <v>0</v>
      </c>
      <c r="DZ12" s="190" t="str">
        <f t="shared" si="94"/>
        <v>P</v>
      </c>
      <c r="EA12" s="179">
        <f t="shared" si="19"/>
        <v>0</v>
      </c>
      <c r="EB12" s="189">
        <f t="shared" si="95"/>
        <v>0</v>
      </c>
      <c r="EC12" s="194">
        <f>'Copia Provisional'!DV11</f>
        <v>0</v>
      </c>
      <c r="ED12" s="189">
        <f t="shared" si="96"/>
        <v>0</v>
      </c>
      <c r="EE12" s="190" t="str">
        <f t="shared" si="97"/>
        <v>P</v>
      </c>
      <c r="EF12" s="179">
        <f t="shared" si="20"/>
        <v>0</v>
      </c>
      <c r="EG12" s="189">
        <f t="shared" si="98"/>
        <v>0</v>
      </c>
      <c r="EH12" s="194">
        <f>'Copia Provisional'!DW11</f>
        <v>0</v>
      </c>
      <c r="EI12" s="189">
        <f t="shared" si="99"/>
        <v>0</v>
      </c>
      <c r="EJ12" s="190" t="str">
        <f t="shared" si="100"/>
        <v>P</v>
      </c>
      <c r="EK12" s="179">
        <f t="shared" si="21"/>
        <v>0</v>
      </c>
      <c r="EL12" s="189">
        <f t="shared" si="101"/>
        <v>0</v>
      </c>
      <c r="EM12" s="194">
        <f>'Copia Provisional'!DX11</f>
        <v>0</v>
      </c>
      <c r="EN12" s="189">
        <f t="shared" si="102"/>
        <v>0</v>
      </c>
      <c r="EO12" s="190" t="str">
        <f t="shared" si="103"/>
        <v>P</v>
      </c>
      <c r="EP12" s="179">
        <f t="shared" si="22"/>
        <v>0</v>
      </c>
      <c r="EQ12" s="189">
        <f t="shared" si="104"/>
        <v>0</v>
      </c>
      <c r="ER12" s="194">
        <f>'Copia Provisional'!DY11</f>
        <v>0</v>
      </c>
      <c r="ES12" s="189">
        <f t="shared" si="105"/>
        <v>0</v>
      </c>
      <c r="ET12" s="190" t="str">
        <f t="shared" si="106"/>
        <v>P</v>
      </c>
      <c r="EU12" s="179">
        <f t="shared" si="23"/>
        <v>0</v>
      </c>
      <c r="EV12" s="189">
        <f t="shared" si="107"/>
        <v>0</v>
      </c>
      <c r="EW12" s="194">
        <f>'Copia Provisional'!DZ11</f>
        <v>0</v>
      </c>
      <c r="EX12" s="189">
        <f t="shared" si="108"/>
        <v>0</v>
      </c>
      <c r="EY12" s="190" t="str">
        <f t="shared" si="109"/>
        <v>P</v>
      </c>
      <c r="EZ12" s="179">
        <f t="shared" si="24"/>
        <v>0</v>
      </c>
      <c r="FA12" s="170">
        <f t="shared" si="110"/>
        <v>0</v>
      </c>
      <c r="FB12" s="194">
        <f>'Copia Provisional'!EA11</f>
        <v>0</v>
      </c>
      <c r="FC12" s="170">
        <f t="shared" si="111"/>
        <v>0</v>
      </c>
      <c r="FD12" s="190" t="str">
        <f t="shared" si="112"/>
        <v>P</v>
      </c>
      <c r="FE12" s="179">
        <f t="shared" si="25"/>
        <v>0</v>
      </c>
      <c r="FF12" s="170">
        <f t="shared" si="113"/>
        <v>0</v>
      </c>
      <c r="FG12" s="194">
        <f>'Copia Provisional'!EB11</f>
        <v>0</v>
      </c>
      <c r="FH12" s="170">
        <f t="shared" si="114"/>
        <v>0</v>
      </c>
      <c r="FI12" s="190" t="str">
        <f t="shared" si="115"/>
        <v>P</v>
      </c>
      <c r="FJ12" s="179">
        <f t="shared" si="26"/>
        <v>0</v>
      </c>
      <c r="FK12" s="170">
        <f t="shared" si="116"/>
        <v>0</v>
      </c>
      <c r="FL12" s="194">
        <f>'Copia Provisional'!EC11</f>
        <v>0</v>
      </c>
      <c r="FM12" s="170">
        <f t="shared" si="117"/>
        <v>0</v>
      </c>
      <c r="FN12" s="190" t="str">
        <f t="shared" si="118"/>
        <v>P</v>
      </c>
      <c r="FO12" s="179">
        <f t="shared" si="27"/>
        <v>0</v>
      </c>
      <c r="FP12" s="170">
        <f t="shared" si="119"/>
        <v>0</v>
      </c>
      <c r="FQ12" s="194">
        <f>'Copia Provisional'!ED11</f>
        <v>0</v>
      </c>
      <c r="FR12" s="170">
        <f t="shared" si="120"/>
        <v>0</v>
      </c>
      <c r="FS12" s="190" t="str">
        <f t="shared" si="121"/>
        <v>P</v>
      </c>
      <c r="FT12" s="179">
        <f t="shared" si="28"/>
        <v>0</v>
      </c>
      <c r="FU12" s="170">
        <f t="shared" si="122"/>
        <v>0</v>
      </c>
      <c r="FV12" s="194">
        <f>'Copia Provisional'!EE11</f>
        <v>0</v>
      </c>
      <c r="FW12" s="170">
        <f t="shared" si="123"/>
        <v>0</v>
      </c>
      <c r="FX12" s="190" t="str">
        <f t="shared" si="124"/>
        <v>P</v>
      </c>
      <c r="FY12" s="179">
        <f t="shared" si="29"/>
        <v>0</v>
      </c>
      <c r="FZ12" s="170">
        <f t="shared" si="125"/>
        <v>0</v>
      </c>
      <c r="GA12" s="194">
        <f>'Copia Provisional'!EF11</f>
        <v>0</v>
      </c>
      <c r="GB12" s="170">
        <f t="shared" si="126"/>
        <v>0</v>
      </c>
      <c r="GC12" s="190" t="str">
        <f t="shared" si="127"/>
        <v>P</v>
      </c>
      <c r="GD12" s="179">
        <f t="shared" si="30"/>
        <v>0</v>
      </c>
      <c r="GE12" s="170">
        <f t="shared" si="128"/>
        <v>0</v>
      </c>
      <c r="GF12" s="194">
        <f>'Copia Provisional'!EG11</f>
        <v>0</v>
      </c>
      <c r="GG12" s="170">
        <f t="shared" si="129"/>
        <v>0</v>
      </c>
      <c r="GH12" s="170" t="str">
        <f t="shared" si="130"/>
        <v>P</v>
      </c>
      <c r="GI12" s="179">
        <f t="shared" si="31"/>
        <v>0</v>
      </c>
      <c r="GJ12" s="170">
        <f t="shared" si="131"/>
        <v>0</v>
      </c>
      <c r="GK12" s="194">
        <f>'Copia Provisional'!EH11</f>
        <v>0</v>
      </c>
      <c r="GL12" s="192">
        <f t="shared" si="132"/>
        <v>0</v>
      </c>
      <c r="GM12" s="170" t="str">
        <f t="shared" si="133"/>
        <v>P</v>
      </c>
      <c r="GN12" s="179">
        <f t="shared" si="32"/>
        <v>0</v>
      </c>
      <c r="GO12" s="170">
        <f t="shared" si="134"/>
        <v>0</v>
      </c>
      <c r="GP12" s="170">
        <f t="shared" si="135"/>
        <v>0</v>
      </c>
      <c r="GQ12" s="170">
        <f t="shared" si="136"/>
        <v>0</v>
      </c>
      <c r="GR12" s="170">
        <f t="shared" si="137"/>
        <v>0</v>
      </c>
      <c r="GS12" s="185">
        <f t="shared" si="37"/>
        <v>0</v>
      </c>
      <c r="GT12" s="185">
        <f t="shared" si="138"/>
        <v>0</v>
      </c>
      <c r="MG12" s="178" t="str">
        <f>'- A -'!Q11</f>
        <v>Corea del Sur</v>
      </c>
      <c r="MH12" s="178" t="str">
        <f>'- B -'!Q11</f>
        <v>Qatar</v>
      </c>
      <c r="MI12" s="178" t="str">
        <f>'- C -'!Q11</f>
        <v>Haiti</v>
      </c>
      <c r="MJ12" s="178" t="str">
        <f>'- D -'!Q11</f>
        <v>Australia</v>
      </c>
      <c r="MK12" s="178" t="str">
        <f>'- E -'!Q11</f>
        <v>Costa de Marfil</v>
      </c>
      <c r="ML12" s="178" t="str">
        <f>'- F -'!Q11</f>
        <v>Sweden</v>
      </c>
      <c r="MM12" s="178" t="str">
        <f>'- G -'!Q11</f>
        <v>irán</v>
      </c>
      <c r="MN12" s="178" t="str">
        <f>'- H -'!Q11</f>
        <v>Arabia Saudita</v>
      </c>
      <c r="MO12" s="178" t="str">
        <f>'- I -'!Q11</f>
        <v>Iraq</v>
      </c>
      <c r="MP12" s="178" t="str">
        <f>'- J -'!Q11</f>
        <v>Austria</v>
      </c>
      <c r="MQ12" s="178" t="str">
        <f>'- K -'!Q11</f>
        <v>Uzbekistan</v>
      </c>
      <c r="MR12" s="178" t="str">
        <f>'- L -'!Q11</f>
        <v>Ghana</v>
      </c>
      <c r="MS12" s="178" t="str">
        <f>Terceros!O24</f>
        <v>Haiti</v>
      </c>
    </row>
    <row r="13" spans="1:357">
      <c r="A13" s="183">
        <f>IF('Primera Fase'!A13="","",'Primera Fase'!A13)</f>
        <v>11</v>
      </c>
      <c r="B13" s="178" t="str">
        <f>IF('Primera Fase'!B13="","",'Primera Fase'!B13)</f>
        <v/>
      </c>
      <c r="C13" s="188">
        <f>'Copia Provisional'!BW12</f>
        <v>0</v>
      </c>
      <c r="D13" s="188">
        <f>'Copia Provisional'!BX12</f>
        <v>0</v>
      </c>
      <c r="E13" s="188">
        <f>'Copia Provisional'!BY12</f>
        <v>0</v>
      </c>
      <c r="F13" s="188">
        <f>'Copia Provisional'!BZ12</f>
        <v>0</v>
      </c>
      <c r="G13" s="188">
        <f>'Copia Provisional'!CA12</f>
        <v>0</v>
      </c>
      <c r="H13" s="188">
        <f>'Copia Provisional'!CB12</f>
        <v>0</v>
      </c>
      <c r="I13" s="188">
        <f>'Copia Provisional'!CC12</f>
        <v>0</v>
      </c>
      <c r="J13" s="188">
        <f>'Copia Provisional'!CD12</f>
        <v>0</v>
      </c>
      <c r="K13" s="188">
        <f>'Copia Provisional'!CE12</f>
        <v>0</v>
      </c>
      <c r="L13" s="188">
        <f>'Copia Provisional'!CF12</f>
        <v>0</v>
      </c>
      <c r="M13" s="188">
        <f>'Copia Provisional'!CG12</f>
        <v>0</v>
      </c>
      <c r="N13" s="188">
        <f>'Copia Provisional'!CH12</f>
        <v>0</v>
      </c>
      <c r="O13" s="188">
        <f>'Copia Provisional'!CI12</f>
        <v>0</v>
      </c>
      <c r="P13" s="188">
        <f>'Copia Provisional'!CJ12</f>
        <v>0</v>
      </c>
      <c r="Q13" s="188">
        <f>'Copia Provisional'!CK12</f>
        <v>0</v>
      </c>
      <c r="R13" s="188">
        <f>'Copia Provisional'!CL12</f>
        <v>0</v>
      </c>
      <c r="S13" s="188">
        <f>'Copia Provisional'!CM12</f>
        <v>0</v>
      </c>
      <c r="T13" s="188">
        <f>'Copia Provisional'!CN12</f>
        <v>0</v>
      </c>
      <c r="U13" s="188">
        <f>'Copia Provisional'!CO12</f>
        <v>0</v>
      </c>
      <c r="V13" s="188">
        <f>'Copia Provisional'!CP12</f>
        <v>0</v>
      </c>
      <c r="W13" s="188">
        <f>'Copia Provisional'!CQ12</f>
        <v>0</v>
      </c>
      <c r="X13" s="188">
        <f>'Copia Provisional'!CR12</f>
        <v>0</v>
      </c>
      <c r="Y13" s="188">
        <f>'Copia Provisional'!CS12</f>
        <v>0</v>
      </c>
      <c r="Z13" s="188">
        <f>'Copia Provisional'!CT12</f>
        <v>0</v>
      </c>
      <c r="AA13" s="188">
        <f>'Copia Provisional'!CU12</f>
        <v>0</v>
      </c>
      <c r="AB13" s="188">
        <f>'Copia Provisional'!CV12</f>
        <v>0</v>
      </c>
      <c r="AC13" s="188">
        <f>'Copia Provisional'!CW12</f>
        <v>0</v>
      </c>
      <c r="AD13" s="188">
        <f>'Copia Provisional'!CX12</f>
        <v>0</v>
      </c>
      <c r="AE13" s="188">
        <f>'Copia Provisional'!CY12</f>
        <v>0</v>
      </c>
      <c r="AF13" s="188">
        <f>'Copia Provisional'!CZ12</f>
        <v>0</v>
      </c>
      <c r="AG13" s="188">
        <f>'Copia Provisional'!DA12</f>
        <v>0</v>
      </c>
      <c r="AH13" s="188">
        <f>'Copia Provisional'!DB12</f>
        <v>0</v>
      </c>
      <c r="AI13" s="188">
        <f t="shared" si="0"/>
        <v>0</v>
      </c>
      <c r="AJ13" s="178">
        <f t="shared" si="1"/>
        <v>0</v>
      </c>
      <c r="AK13" s="271">
        <f t="shared" si="38"/>
        <v>0</v>
      </c>
      <c r="AL13" s="194">
        <f>'Copia Provisional'!DC12</f>
        <v>0</v>
      </c>
      <c r="AM13" s="272">
        <f t="shared" si="39"/>
        <v>0</v>
      </c>
      <c r="AN13" s="190" t="str">
        <f t="shared" si="40"/>
        <v>P</v>
      </c>
      <c r="AO13" s="179" cm="1">
        <f t="array" ref="AO13">IF(AK13=_Cla2,IF(AM13=_Clb2,10+IF(AL13=_RES73,20,0),0),0)</f>
        <v>0</v>
      </c>
      <c r="AP13" s="272">
        <f t="shared" si="41"/>
        <v>0</v>
      </c>
      <c r="AQ13" s="194">
        <f>'Copia Provisional'!DD12</f>
        <v>0</v>
      </c>
      <c r="AR13" s="272">
        <f t="shared" si="42"/>
        <v>0</v>
      </c>
      <c r="AS13" s="190" t="str">
        <f t="shared" si="43"/>
        <v>P</v>
      </c>
      <c r="AT13" s="179">
        <f t="shared" si="2"/>
        <v>0</v>
      </c>
      <c r="AU13" s="272">
        <f t="shared" si="44"/>
        <v>0</v>
      </c>
      <c r="AV13" s="194">
        <f>'Copia Provisional'!DE12</f>
        <v>0</v>
      </c>
      <c r="AW13" s="272">
        <f t="shared" si="45"/>
        <v>0</v>
      </c>
      <c r="AX13" s="190" t="str">
        <f t="shared" si="46"/>
        <v>P</v>
      </c>
      <c r="AY13" s="179">
        <f t="shared" si="3"/>
        <v>0</v>
      </c>
      <c r="AZ13" s="272">
        <f t="shared" si="47"/>
        <v>0</v>
      </c>
      <c r="BA13" s="194">
        <f>'Copia Provisional'!DF12</f>
        <v>0</v>
      </c>
      <c r="BB13" s="272">
        <f t="shared" si="48"/>
        <v>0</v>
      </c>
      <c r="BC13" s="190" t="str">
        <f t="shared" si="49"/>
        <v>P</v>
      </c>
      <c r="BD13" s="179">
        <f t="shared" si="4"/>
        <v>0</v>
      </c>
      <c r="BE13" s="272">
        <f t="shared" si="50"/>
        <v>0</v>
      </c>
      <c r="BF13" s="194">
        <f>'Copia Provisional'!DG12</f>
        <v>0</v>
      </c>
      <c r="BG13" s="272">
        <f t="shared" si="51"/>
        <v>0</v>
      </c>
      <c r="BH13" s="190" t="str">
        <f t="shared" si="52"/>
        <v>P</v>
      </c>
      <c r="BI13" s="179">
        <f t="shared" si="5"/>
        <v>0</v>
      </c>
      <c r="BJ13" s="272">
        <f t="shared" si="53"/>
        <v>0</v>
      </c>
      <c r="BK13" s="194">
        <f>'Copia Provisional'!DH12</f>
        <v>0</v>
      </c>
      <c r="BL13" s="272">
        <f t="shared" si="54"/>
        <v>0</v>
      </c>
      <c r="BM13" s="190" t="str">
        <f t="shared" si="55"/>
        <v>P</v>
      </c>
      <c r="BN13" s="179">
        <f t="shared" si="6"/>
        <v>0</v>
      </c>
      <c r="BO13" s="272">
        <f t="shared" si="56"/>
        <v>0</v>
      </c>
      <c r="BP13" s="194">
        <f>'Copia Provisional'!DI12</f>
        <v>0</v>
      </c>
      <c r="BQ13" s="272">
        <f t="shared" si="57"/>
        <v>0</v>
      </c>
      <c r="BR13" s="190" t="str">
        <f t="shared" si="58"/>
        <v>P</v>
      </c>
      <c r="BS13" s="179">
        <f t="shared" si="7"/>
        <v>0</v>
      </c>
      <c r="BT13" s="272">
        <f t="shared" si="59"/>
        <v>0</v>
      </c>
      <c r="BU13" s="194">
        <f>'Copia Provisional'!DJ12</f>
        <v>0</v>
      </c>
      <c r="BV13" s="272">
        <f t="shared" si="60"/>
        <v>0</v>
      </c>
      <c r="BW13" s="190" t="str">
        <f t="shared" si="61"/>
        <v>P</v>
      </c>
      <c r="BX13" s="179">
        <f t="shared" si="8"/>
        <v>0</v>
      </c>
      <c r="BY13" s="271">
        <f t="shared" si="62"/>
        <v>0</v>
      </c>
      <c r="BZ13" s="194">
        <f>'Copia Provisional'!DK12</f>
        <v>0</v>
      </c>
      <c r="CA13" s="272">
        <f t="shared" si="63"/>
        <v>0</v>
      </c>
      <c r="CB13" s="190" t="str">
        <f t="shared" si="64"/>
        <v>P</v>
      </c>
      <c r="CC13" s="179">
        <f t="shared" si="9"/>
        <v>0</v>
      </c>
      <c r="CD13" s="272">
        <f t="shared" si="65"/>
        <v>0</v>
      </c>
      <c r="CE13" s="194">
        <f>'Copia Provisional'!DL12</f>
        <v>0</v>
      </c>
      <c r="CF13" s="272">
        <f t="shared" si="66"/>
        <v>0</v>
      </c>
      <c r="CG13" s="190" t="str">
        <f t="shared" si="67"/>
        <v>P</v>
      </c>
      <c r="CH13" s="179">
        <f t="shared" si="10"/>
        <v>0</v>
      </c>
      <c r="CI13" s="272">
        <f t="shared" si="68"/>
        <v>0</v>
      </c>
      <c r="CJ13" s="194">
        <f>'Copia Provisional'!DM12</f>
        <v>0</v>
      </c>
      <c r="CK13" s="272">
        <f t="shared" si="69"/>
        <v>0</v>
      </c>
      <c r="CL13" s="190" t="str">
        <f t="shared" si="70"/>
        <v>P</v>
      </c>
      <c r="CM13" s="179">
        <f t="shared" si="11"/>
        <v>0</v>
      </c>
      <c r="CN13" s="272">
        <f t="shared" si="71"/>
        <v>0</v>
      </c>
      <c r="CO13" s="194">
        <f>'Copia Provisional'!DN12</f>
        <v>0</v>
      </c>
      <c r="CP13" s="272">
        <f t="shared" si="72"/>
        <v>0</v>
      </c>
      <c r="CQ13" s="190" t="str">
        <f t="shared" si="73"/>
        <v>P</v>
      </c>
      <c r="CR13" s="179">
        <f t="shared" si="12"/>
        <v>0</v>
      </c>
      <c r="CS13" s="272">
        <f t="shared" si="74"/>
        <v>0</v>
      </c>
      <c r="CT13" s="194">
        <f>'Copia Provisional'!DO12</f>
        <v>0</v>
      </c>
      <c r="CU13" s="272">
        <f t="shared" si="75"/>
        <v>0</v>
      </c>
      <c r="CV13" s="190" t="str">
        <f t="shared" si="76"/>
        <v>P</v>
      </c>
      <c r="CW13" s="179">
        <f t="shared" si="13"/>
        <v>0</v>
      </c>
      <c r="CX13" s="272">
        <f t="shared" si="77"/>
        <v>0</v>
      </c>
      <c r="CY13" s="194">
        <f>'Copia Provisional'!DP12</f>
        <v>0</v>
      </c>
      <c r="CZ13" s="272">
        <f t="shared" si="78"/>
        <v>0</v>
      </c>
      <c r="DA13" s="190" t="str">
        <f t="shared" si="79"/>
        <v>P</v>
      </c>
      <c r="DB13" s="179">
        <f t="shared" si="14"/>
        <v>0</v>
      </c>
      <c r="DC13" s="272">
        <f t="shared" si="80"/>
        <v>0</v>
      </c>
      <c r="DD13" s="194">
        <f>'Copia Provisional'!DQ12</f>
        <v>0</v>
      </c>
      <c r="DE13" s="272">
        <f t="shared" si="81"/>
        <v>0</v>
      </c>
      <c r="DF13" s="190" t="str">
        <f t="shared" si="82"/>
        <v>P</v>
      </c>
      <c r="DG13" s="179">
        <f t="shared" si="15"/>
        <v>0</v>
      </c>
      <c r="DH13" s="272">
        <f t="shared" si="83"/>
        <v>0</v>
      </c>
      <c r="DI13" s="194">
        <f>'Copia Provisional'!DR12</f>
        <v>0</v>
      </c>
      <c r="DJ13" s="272">
        <f t="shared" si="84"/>
        <v>0</v>
      </c>
      <c r="DK13" s="190" t="str">
        <f t="shared" si="85"/>
        <v>P</v>
      </c>
      <c r="DL13" s="179">
        <f t="shared" si="16"/>
        <v>0</v>
      </c>
      <c r="DM13" s="193">
        <f t="shared" si="86"/>
        <v>0</v>
      </c>
      <c r="DN13" s="194">
        <f>'Copia Provisional'!DS12</f>
        <v>0</v>
      </c>
      <c r="DO13" s="189">
        <f t="shared" si="87"/>
        <v>0</v>
      </c>
      <c r="DP13" s="190" t="str">
        <f t="shared" si="88"/>
        <v>P</v>
      </c>
      <c r="DQ13" s="179">
        <f t="shared" si="17"/>
        <v>0</v>
      </c>
      <c r="DR13" s="189">
        <f t="shared" si="89"/>
        <v>0</v>
      </c>
      <c r="DS13" s="194">
        <f>'Copia Provisional'!DT12</f>
        <v>0</v>
      </c>
      <c r="DT13" s="189">
        <f t="shared" si="90"/>
        <v>0</v>
      </c>
      <c r="DU13" s="190" t="str">
        <f t="shared" si="91"/>
        <v>P</v>
      </c>
      <c r="DV13" s="179">
        <f t="shared" si="18"/>
        <v>0</v>
      </c>
      <c r="DW13" s="189">
        <f t="shared" si="92"/>
        <v>0</v>
      </c>
      <c r="DX13" s="194">
        <f>'Copia Provisional'!DU12</f>
        <v>0</v>
      </c>
      <c r="DY13" s="189">
        <f t="shared" si="93"/>
        <v>0</v>
      </c>
      <c r="DZ13" s="190" t="str">
        <f t="shared" si="94"/>
        <v>P</v>
      </c>
      <c r="EA13" s="179">
        <f t="shared" si="19"/>
        <v>0</v>
      </c>
      <c r="EB13" s="189">
        <f t="shared" si="95"/>
        <v>0</v>
      </c>
      <c r="EC13" s="194">
        <f>'Copia Provisional'!DV12</f>
        <v>0</v>
      </c>
      <c r="ED13" s="189">
        <f t="shared" si="96"/>
        <v>0</v>
      </c>
      <c r="EE13" s="190" t="str">
        <f t="shared" si="97"/>
        <v>P</v>
      </c>
      <c r="EF13" s="179">
        <f t="shared" si="20"/>
        <v>0</v>
      </c>
      <c r="EG13" s="189">
        <f t="shared" si="98"/>
        <v>0</v>
      </c>
      <c r="EH13" s="194">
        <f>'Copia Provisional'!DW12</f>
        <v>0</v>
      </c>
      <c r="EI13" s="189">
        <f t="shared" si="99"/>
        <v>0</v>
      </c>
      <c r="EJ13" s="190" t="str">
        <f t="shared" si="100"/>
        <v>P</v>
      </c>
      <c r="EK13" s="179">
        <f t="shared" si="21"/>
        <v>0</v>
      </c>
      <c r="EL13" s="189">
        <f t="shared" si="101"/>
        <v>0</v>
      </c>
      <c r="EM13" s="194">
        <f>'Copia Provisional'!DX12</f>
        <v>0</v>
      </c>
      <c r="EN13" s="189">
        <f t="shared" si="102"/>
        <v>0</v>
      </c>
      <c r="EO13" s="190" t="str">
        <f t="shared" si="103"/>
        <v>P</v>
      </c>
      <c r="EP13" s="179">
        <f t="shared" si="22"/>
        <v>0</v>
      </c>
      <c r="EQ13" s="189">
        <f t="shared" si="104"/>
        <v>0</v>
      </c>
      <c r="ER13" s="194">
        <f>'Copia Provisional'!DY12</f>
        <v>0</v>
      </c>
      <c r="ES13" s="189">
        <f t="shared" si="105"/>
        <v>0</v>
      </c>
      <c r="ET13" s="190" t="str">
        <f t="shared" si="106"/>
        <v>P</v>
      </c>
      <c r="EU13" s="179">
        <f t="shared" si="23"/>
        <v>0</v>
      </c>
      <c r="EV13" s="189">
        <f t="shared" si="107"/>
        <v>0</v>
      </c>
      <c r="EW13" s="194">
        <f>'Copia Provisional'!DZ12</f>
        <v>0</v>
      </c>
      <c r="EX13" s="189">
        <f t="shared" si="108"/>
        <v>0</v>
      </c>
      <c r="EY13" s="190" t="str">
        <f t="shared" si="109"/>
        <v>P</v>
      </c>
      <c r="EZ13" s="179">
        <f t="shared" si="24"/>
        <v>0</v>
      </c>
      <c r="FA13" s="170">
        <f t="shared" si="110"/>
        <v>0</v>
      </c>
      <c r="FB13" s="194">
        <f>'Copia Provisional'!EA12</f>
        <v>0</v>
      </c>
      <c r="FC13" s="170">
        <f t="shared" si="111"/>
        <v>0</v>
      </c>
      <c r="FD13" s="190" t="str">
        <f t="shared" si="112"/>
        <v>P</v>
      </c>
      <c r="FE13" s="179">
        <f t="shared" si="25"/>
        <v>0</v>
      </c>
      <c r="FF13" s="170">
        <f t="shared" si="113"/>
        <v>0</v>
      </c>
      <c r="FG13" s="194">
        <f>'Copia Provisional'!EB12</f>
        <v>0</v>
      </c>
      <c r="FH13" s="170">
        <f t="shared" si="114"/>
        <v>0</v>
      </c>
      <c r="FI13" s="190" t="str">
        <f t="shared" si="115"/>
        <v>P</v>
      </c>
      <c r="FJ13" s="179">
        <f t="shared" si="26"/>
        <v>0</v>
      </c>
      <c r="FK13" s="170">
        <f t="shared" si="116"/>
        <v>0</v>
      </c>
      <c r="FL13" s="194">
        <f>'Copia Provisional'!EC12</f>
        <v>0</v>
      </c>
      <c r="FM13" s="170">
        <f t="shared" si="117"/>
        <v>0</v>
      </c>
      <c r="FN13" s="190" t="str">
        <f t="shared" si="118"/>
        <v>P</v>
      </c>
      <c r="FO13" s="179">
        <f t="shared" si="27"/>
        <v>0</v>
      </c>
      <c r="FP13" s="170">
        <f t="shared" si="119"/>
        <v>0</v>
      </c>
      <c r="FQ13" s="194">
        <f>'Copia Provisional'!ED12</f>
        <v>0</v>
      </c>
      <c r="FR13" s="170">
        <f t="shared" si="120"/>
        <v>0</v>
      </c>
      <c r="FS13" s="190" t="str">
        <f t="shared" si="121"/>
        <v>P</v>
      </c>
      <c r="FT13" s="179">
        <f t="shared" si="28"/>
        <v>0</v>
      </c>
      <c r="FU13" s="170">
        <f t="shared" si="122"/>
        <v>0</v>
      </c>
      <c r="FV13" s="194">
        <f>'Copia Provisional'!EE12</f>
        <v>0</v>
      </c>
      <c r="FW13" s="170">
        <f t="shared" si="123"/>
        <v>0</v>
      </c>
      <c r="FX13" s="190" t="str">
        <f t="shared" si="124"/>
        <v>P</v>
      </c>
      <c r="FY13" s="179">
        <f t="shared" si="29"/>
        <v>0</v>
      </c>
      <c r="FZ13" s="170">
        <f t="shared" si="125"/>
        <v>0</v>
      </c>
      <c r="GA13" s="194">
        <f>'Copia Provisional'!EF12</f>
        <v>0</v>
      </c>
      <c r="GB13" s="170">
        <f t="shared" si="126"/>
        <v>0</v>
      </c>
      <c r="GC13" s="190" t="str">
        <f t="shared" si="127"/>
        <v>P</v>
      </c>
      <c r="GD13" s="179">
        <f t="shared" si="30"/>
        <v>0</v>
      </c>
      <c r="GE13" s="170">
        <f t="shared" si="128"/>
        <v>0</v>
      </c>
      <c r="GF13" s="194">
        <f>'Copia Provisional'!EG12</f>
        <v>0</v>
      </c>
      <c r="GG13" s="170">
        <f t="shared" si="129"/>
        <v>0</v>
      </c>
      <c r="GH13" s="170" t="str">
        <f t="shared" si="130"/>
        <v>P</v>
      </c>
      <c r="GI13" s="179">
        <f t="shared" si="31"/>
        <v>0</v>
      </c>
      <c r="GJ13" s="170">
        <f t="shared" si="131"/>
        <v>0</v>
      </c>
      <c r="GK13" s="194">
        <f>'Copia Provisional'!EH12</f>
        <v>0</v>
      </c>
      <c r="GL13" s="192">
        <f t="shared" si="132"/>
        <v>0</v>
      </c>
      <c r="GM13" s="170" t="str">
        <f t="shared" si="133"/>
        <v>P</v>
      </c>
      <c r="GN13" s="179">
        <f t="shared" si="32"/>
        <v>0</v>
      </c>
      <c r="GO13" s="170">
        <f t="shared" si="134"/>
        <v>0</v>
      </c>
      <c r="GP13" s="170">
        <f t="shared" si="135"/>
        <v>0</v>
      </c>
      <c r="GQ13" s="170">
        <f t="shared" si="136"/>
        <v>0</v>
      </c>
      <c r="GR13" s="170">
        <f t="shared" si="137"/>
        <v>0</v>
      </c>
      <c r="GS13" s="185">
        <f t="shared" si="37"/>
        <v>0</v>
      </c>
      <c r="GT13" s="185">
        <f t="shared" si="138"/>
        <v>0</v>
      </c>
      <c r="MG13" s="178" t="str">
        <f>'- A -'!Q13</f>
        <v>Republica Checa</v>
      </c>
      <c r="MH13" s="178" t="str">
        <f>'- B -'!Q13</f>
        <v>Suiza</v>
      </c>
      <c r="MI13" s="178" t="str">
        <f>'- C -'!Q13</f>
        <v>Escocia</v>
      </c>
      <c r="MJ13" s="178" t="str">
        <f>'- D -'!Q13</f>
        <v>Turquía</v>
      </c>
      <c r="MK13" s="178" t="str">
        <f>'- E -'!Q13</f>
        <v>Ecuador</v>
      </c>
      <c r="ML13" s="178" t="str">
        <f>'- F -'!Q13</f>
        <v>Tunez</v>
      </c>
      <c r="MM13" s="178" t="str">
        <f>'- G -'!Q13</f>
        <v>Nueva Zelanda</v>
      </c>
      <c r="MN13" s="178" t="str">
        <f>'- H -'!Q13</f>
        <v>Uruguay</v>
      </c>
      <c r="MO13" s="178" t="str">
        <f>'- I -'!Q13</f>
        <v>Noruega</v>
      </c>
      <c r="MP13" s="178" t="str">
        <f>'- J -'!Q13</f>
        <v>Jordania</v>
      </c>
      <c r="MQ13" s="178" t="str">
        <f>'- K -'!Q13</f>
        <v>Colombia</v>
      </c>
      <c r="MR13" s="178" t="str">
        <f>'- L -'!Q13</f>
        <v>Panamá</v>
      </c>
      <c r="MS13" s="178" t="str">
        <f>Terceros!O25</f>
        <v>Australia</v>
      </c>
    </row>
    <row r="14" spans="1:357">
      <c r="A14" s="183">
        <f>IF('Primera Fase'!A14="","",'Primera Fase'!A14)</f>
        <v>12</v>
      </c>
      <c r="B14" s="178" t="str">
        <f>IF('Primera Fase'!B14="","",'Primera Fase'!B14)</f>
        <v/>
      </c>
      <c r="C14" s="188">
        <f>'Copia Provisional'!BW13</f>
        <v>0</v>
      </c>
      <c r="D14" s="188">
        <f>'Copia Provisional'!BX13</f>
        <v>0</v>
      </c>
      <c r="E14" s="188">
        <f>'Copia Provisional'!BY13</f>
        <v>0</v>
      </c>
      <c r="F14" s="188">
        <f>'Copia Provisional'!BZ13</f>
        <v>0</v>
      </c>
      <c r="G14" s="188">
        <f>'Copia Provisional'!CA13</f>
        <v>0</v>
      </c>
      <c r="H14" s="188">
        <f>'Copia Provisional'!CB13</f>
        <v>0</v>
      </c>
      <c r="I14" s="188">
        <f>'Copia Provisional'!CC13</f>
        <v>0</v>
      </c>
      <c r="J14" s="188">
        <f>'Copia Provisional'!CD13</f>
        <v>0</v>
      </c>
      <c r="K14" s="188">
        <f>'Copia Provisional'!CE13</f>
        <v>0</v>
      </c>
      <c r="L14" s="188">
        <f>'Copia Provisional'!CF13</f>
        <v>0</v>
      </c>
      <c r="M14" s="188">
        <f>'Copia Provisional'!CG13</f>
        <v>0</v>
      </c>
      <c r="N14" s="188">
        <f>'Copia Provisional'!CH13</f>
        <v>0</v>
      </c>
      <c r="O14" s="188">
        <f>'Copia Provisional'!CI13</f>
        <v>0</v>
      </c>
      <c r="P14" s="188">
        <f>'Copia Provisional'!CJ13</f>
        <v>0</v>
      </c>
      <c r="Q14" s="188">
        <f>'Copia Provisional'!CK13</f>
        <v>0</v>
      </c>
      <c r="R14" s="188">
        <f>'Copia Provisional'!CL13</f>
        <v>0</v>
      </c>
      <c r="S14" s="188">
        <f>'Copia Provisional'!CM13</f>
        <v>0</v>
      </c>
      <c r="T14" s="188">
        <f>'Copia Provisional'!CN13</f>
        <v>0</v>
      </c>
      <c r="U14" s="188">
        <f>'Copia Provisional'!CO13</f>
        <v>0</v>
      </c>
      <c r="V14" s="188">
        <f>'Copia Provisional'!CP13</f>
        <v>0</v>
      </c>
      <c r="W14" s="188">
        <f>'Copia Provisional'!CQ13</f>
        <v>0</v>
      </c>
      <c r="X14" s="188">
        <f>'Copia Provisional'!CR13</f>
        <v>0</v>
      </c>
      <c r="Y14" s="188">
        <f>'Copia Provisional'!CS13</f>
        <v>0</v>
      </c>
      <c r="Z14" s="188">
        <f>'Copia Provisional'!CT13</f>
        <v>0</v>
      </c>
      <c r="AA14" s="188">
        <f>'Copia Provisional'!CU13</f>
        <v>0</v>
      </c>
      <c r="AB14" s="188">
        <f>'Copia Provisional'!CV13</f>
        <v>0</v>
      </c>
      <c r="AC14" s="188">
        <f>'Copia Provisional'!CW13</f>
        <v>0</v>
      </c>
      <c r="AD14" s="188">
        <f>'Copia Provisional'!CX13</f>
        <v>0</v>
      </c>
      <c r="AE14" s="188">
        <f>'Copia Provisional'!CY13</f>
        <v>0</v>
      </c>
      <c r="AF14" s="188">
        <f>'Copia Provisional'!CZ13</f>
        <v>0</v>
      </c>
      <c r="AG14" s="188">
        <f>'Copia Provisional'!DA13</f>
        <v>0</v>
      </c>
      <c r="AH14" s="188">
        <f>'Copia Provisional'!DB13</f>
        <v>0</v>
      </c>
      <c r="AI14" s="188">
        <f t="shared" si="0"/>
        <v>0</v>
      </c>
      <c r="AJ14" s="178">
        <f t="shared" si="1"/>
        <v>0</v>
      </c>
      <c r="AK14" s="271">
        <f t="shared" si="38"/>
        <v>0</v>
      </c>
      <c r="AL14" s="194">
        <f>'Copia Provisional'!DC13</f>
        <v>0</v>
      </c>
      <c r="AM14" s="272">
        <f t="shared" si="39"/>
        <v>0</v>
      </c>
      <c r="AN14" s="190" t="str">
        <f t="shared" si="40"/>
        <v>P</v>
      </c>
      <c r="AO14" s="179" cm="1">
        <f t="array" ref="AO14">IF(AK14=_Cla2,IF(AM14=_Clb2,10+IF(AL14=_RES73,20,0),0),0)</f>
        <v>0</v>
      </c>
      <c r="AP14" s="272">
        <f t="shared" si="41"/>
        <v>0</v>
      </c>
      <c r="AQ14" s="194">
        <f>'Copia Provisional'!DD13</f>
        <v>0</v>
      </c>
      <c r="AR14" s="272">
        <f t="shared" si="42"/>
        <v>0</v>
      </c>
      <c r="AS14" s="190" t="str">
        <f t="shared" si="43"/>
        <v>P</v>
      </c>
      <c r="AT14" s="179">
        <f t="shared" si="2"/>
        <v>0</v>
      </c>
      <c r="AU14" s="272">
        <f t="shared" si="44"/>
        <v>0</v>
      </c>
      <c r="AV14" s="194">
        <f>'Copia Provisional'!DE13</f>
        <v>0</v>
      </c>
      <c r="AW14" s="272">
        <f t="shared" si="45"/>
        <v>0</v>
      </c>
      <c r="AX14" s="190" t="str">
        <f t="shared" si="46"/>
        <v>P</v>
      </c>
      <c r="AY14" s="179">
        <f t="shared" si="3"/>
        <v>0</v>
      </c>
      <c r="AZ14" s="272">
        <f t="shared" si="47"/>
        <v>0</v>
      </c>
      <c r="BA14" s="194">
        <f>'Copia Provisional'!DF13</f>
        <v>0</v>
      </c>
      <c r="BB14" s="272">
        <f t="shared" si="48"/>
        <v>0</v>
      </c>
      <c r="BC14" s="190" t="str">
        <f t="shared" si="49"/>
        <v>P</v>
      </c>
      <c r="BD14" s="179">
        <f t="shared" si="4"/>
        <v>0</v>
      </c>
      <c r="BE14" s="272">
        <f t="shared" si="50"/>
        <v>0</v>
      </c>
      <c r="BF14" s="194">
        <f>'Copia Provisional'!DG13</f>
        <v>0</v>
      </c>
      <c r="BG14" s="272">
        <f t="shared" si="51"/>
        <v>0</v>
      </c>
      <c r="BH14" s="190" t="str">
        <f t="shared" si="52"/>
        <v>P</v>
      </c>
      <c r="BI14" s="179">
        <f t="shared" si="5"/>
        <v>0</v>
      </c>
      <c r="BJ14" s="272">
        <f t="shared" si="53"/>
        <v>0</v>
      </c>
      <c r="BK14" s="194">
        <f>'Copia Provisional'!DH13</f>
        <v>0</v>
      </c>
      <c r="BL14" s="272">
        <f t="shared" si="54"/>
        <v>0</v>
      </c>
      <c r="BM14" s="190" t="str">
        <f t="shared" si="55"/>
        <v>P</v>
      </c>
      <c r="BN14" s="179">
        <f t="shared" si="6"/>
        <v>0</v>
      </c>
      <c r="BO14" s="272">
        <f t="shared" si="56"/>
        <v>0</v>
      </c>
      <c r="BP14" s="194">
        <f>'Copia Provisional'!DI13</f>
        <v>0</v>
      </c>
      <c r="BQ14" s="272">
        <f t="shared" si="57"/>
        <v>0</v>
      </c>
      <c r="BR14" s="190" t="str">
        <f t="shared" si="58"/>
        <v>P</v>
      </c>
      <c r="BS14" s="179">
        <f t="shared" si="7"/>
        <v>0</v>
      </c>
      <c r="BT14" s="272">
        <f t="shared" si="59"/>
        <v>0</v>
      </c>
      <c r="BU14" s="194">
        <f>'Copia Provisional'!DJ13</f>
        <v>0</v>
      </c>
      <c r="BV14" s="272">
        <f t="shared" si="60"/>
        <v>0</v>
      </c>
      <c r="BW14" s="190" t="str">
        <f t="shared" si="61"/>
        <v>P</v>
      </c>
      <c r="BX14" s="179">
        <f t="shared" si="8"/>
        <v>0</v>
      </c>
      <c r="BY14" s="271">
        <f t="shared" si="62"/>
        <v>0</v>
      </c>
      <c r="BZ14" s="194">
        <f>'Copia Provisional'!DK13</f>
        <v>0</v>
      </c>
      <c r="CA14" s="272">
        <f t="shared" si="63"/>
        <v>0</v>
      </c>
      <c r="CB14" s="190" t="str">
        <f t="shared" si="64"/>
        <v>P</v>
      </c>
      <c r="CC14" s="179">
        <f t="shared" si="9"/>
        <v>0</v>
      </c>
      <c r="CD14" s="272">
        <f t="shared" si="65"/>
        <v>0</v>
      </c>
      <c r="CE14" s="194">
        <f>'Copia Provisional'!DL13</f>
        <v>0</v>
      </c>
      <c r="CF14" s="272">
        <f t="shared" si="66"/>
        <v>0</v>
      </c>
      <c r="CG14" s="190" t="str">
        <f t="shared" si="67"/>
        <v>P</v>
      </c>
      <c r="CH14" s="179">
        <f t="shared" si="10"/>
        <v>0</v>
      </c>
      <c r="CI14" s="272">
        <f t="shared" si="68"/>
        <v>0</v>
      </c>
      <c r="CJ14" s="194">
        <f>'Copia Provisional'!DM13</f>
        <v>0</v>
      </c>
      <c r="CK14" s="272">
        <f t="shared" si="69"/>
        <v>0</v>
      </c>
      <c r="CL14" s="190" t="str">
        <f t="shared" si="70"/>
        <v>P</v>
      </c>
      <c r="CM14" s="179">
        <f t="shared" si="11"/>
        <v>0</v>
      </c>
      <c r="CN14" s="272">
        <f t="shared" si="71"/>
        <v>0</v>
      </c>
      <c r="CO14" s="194">
        <f>'Copia Provisional'!DN13</f>
        <v>0</v>
      </c>
      <c r="CP14" s="272">
        <f t="shared" si="72"/>
        <v>0</v>
      </c>
      <c r="CQ14" s="190" t="str">
        <f t="shared" si="73"/>
        <v>P</v>
      </c>
      <c r="CR14" s="179">
        <f t="shared" si="12"/>
        <v>0</v>
      </c>
      <c r="CS14" s="272">
        <f t="shared" si="74"/>
        <v>0</v>
      </c>
      <c r="CT14" s="194">
        <f>'Copia Provisional'!DO13</f>
        <v>0</v>
      </c>
      <c r="CU14" s="272">
        <f t="shared" si="75"/>
        <v>0</v>
      </c>
      <c r="CV14" s="190" t="str">
        <f t="shared" si="76"/>
        <v>P</v>
      </c>
      <c r="CW14" s="179">
        <f t="shared" si="13"/>
        <v>0</v>
      </c>
      <c r="CX14" s="272">
        <f t="shared" si="77"/>
        <v>0</v>
      </c>
      <c r="CY14" s="194">
        <f>'Copia Provisional'!DP13</f>
        <v>0</v>
      </c>
      <c r="CZ14" s="272">
        <f t="shared" si="78"/>
        <v>0</v>
      </c>
      <c r="DA14" s="190" t="str">
        <f t="shared" si="79"/>
        <v>P</v>
      </c>
      <c r="DB14" s="179">
        <f t="shared" si="14"/>
        <v>0</v>
      </c>
      <c r="DC14" s="272">
        <f t="shared" si="80"/>
        <v>0</v>
      </c>
      <c r="DD14" s="194">
        <f>'Copia Provisional'!DQ13</f>
        <v>0</v>
      </c>
      <c r="DE14" s="272">
        <f t="shared" si="81"/>
        <v>0</v>
      </c>
      <c r="DF14" s="190" t="str">
        <f t="shared" si="82"/>
        <v>P</v>
      </c>
      <c r="DG14" s="179">
        <f t="shared" si="15"/>
        <v>0</v>
      </c>
      <c r="DH14" s="272">
        <f t="shared" si="83"/>
        <v>0</v>
      </c>
      <c r="DI14" s="194">
        <f>'Copia Provisional'!DR13</f>
        <v>0</v>
      </c>
      <c r="DJ14" s="272">
        <f t="shared" si="84"/>
        <v>0</v>
      </c>
      <c r="DK14" s="190" t="str">
        <f t="shared" si="85"/>
        <v>P</v>
      </c>
      <c r="DL14" s="179">
        <f t="shared" si="16"/>
        <v>0</v>
      </c>
      <c r="DM14" s="193">
        <f t="shared" si="86"/>
        <v>0</v>
      </c>
      <c r="DN14" s="194">
        <f>'Copia Provisional'!DS13</f>
        <v>0</v>
      </c>
      <c r="DO14" s="189">
        <f t="shared" si="87"/>
        <v>0</v>
      </c>
      <c r="DP14" s="190" t="str">
        <f t="shared" si="88"/>
        <v>P</v>
      </c>
      <c r="DQ14" s="179">
        <f t="shared" si="17"/>
        <v>0</v>
      </c>
      <c r="DR14" s="189">
        <f t="shared" si="89"/>
        <v>0</v>
      </c>
      <c r="DS14" s="194">
        <f>'Copia Provisional'!DT13</f>
        <v>0</v>
      </c>
      <c r="DT14" s="189">
        <f t="shared" si="90"/>
        <v>0</v>
      </c>
      <c r="DU14" s="190" t="str">
        <f t="shared" si="91"/>
        <v>P</v>
      </c>
      <c r="DV14" s="179">
        <f t="shared" si="18"/>
        <v>0</v>
      </c>
      <c r="DW14" s="189">
        <f t="shared" si="92"/>
        <v>0</v>
      </c>
      <c r="DX14" s="194">
        <f>'Copia Provisional'!DU13</f>
        <v>0</v>
      </c>
      <c r="DY14" s="189">
        <f t="shared" si="93"/>
        <v>0</v>
      </c>
      <c r="DZ14" s="190" t="str">
        <f t="shared" si="94"/>
        <v>P</v>
      </c>
      <c r="EA14" s="179">
        <f t="shared" si="19"/>
        <v>0</v>
      </c>
      <c r="EB14" s="189">
        <f t="shared" si="95"/>
        <v>0</v>
      </c>
      <c r="EC14" s="194">
        <f>'Copia Provisional'!DV13</f>
        <v>0</v>
      </c>
      <c r="ED14" s="189">
        <f t="shared" si="96"/>
        <v>0</v>
      </c>
      <c r="EE14" s="190" t="str">
        <f t="shared" si="97"/>
        <v>P</v>
      </c>
      <c r="EF14" s="179">
        <f t="shared" si="20"/>
        <v>0</v>
      </c>
      <c r="EG14" s="189">
        <f t="shared" si="98"/>
        <v>0</v>
      </c>
      <c r="EH14" s="194">
        <f>'Copia Provisional'!DW13</f>
        <v>0</v>
      </c>
      <c r="EI14" s="189">
        <f t="shared" si="99"/>
        <v>0</v>
      </c>
      <c r="EJ14" s="190" t="str">
        <f t="shared" si="100"/>
        <v>P</v>
      </c>
      <c r="EK14" s="179">
        <f t="shared" si="21"/>
        <v>0</v>
      </c>
      <c r="EL14" s="189">
        <f t="shared" si="101"/>
        <v>0</v>
      </c>
      <c r="EM14" s="194">
        <f>'Copia Provisional'!DX13</f>
        <v>0</v>
      </c>
      <c r="EN14" s="189">
        <f t="shared" si="102"/>
        <v>0</v>
      </c>
      <c r="EO14" s="190" t="str">
        <f t="shared" si="103"/>
        <v>P</v>
      </c>
      <c r="EP14" s="179">
        <f t="shared" si="22"/>
        <v>0</v>
      </c>
      <c r="EQ14" s="189">
        <f t="shared" si="104"/>
        <v>0</v>
      </c>
      <c r="ER14" s="194">
        <f>'Copia Provisional'!DY13</f>
        <v>0</v>
      </c>
      <c r="ES14" s="189">
        <f t="shared" si="105"/>
        <v>0</v>
      </c>
      <c r="ET14" s="190" t="str">
        <f t="shared" si="106"/>
        <v>P</v>
      </c>
      <c r="EU14" s="179">
        <f t="shared" si="23"/>
        <v>0</v>
      </c>
      <c r="EV14" s="189">
        <f t="shared" si="107"/>
        <v>0</v>
      </c>
      <c r="EW14" s="194">
        <f>'Copia Provisional'!DZ13</f>
        <v>0</v>
      </c>
      <c r="EX14" s="189">
        <f t="shared" si="108"/>
        <v>0</v>
      </c>
      <c r="EY14" s="190" t="str">
        <f t="shared" si="109"/>
        <v>P</v>
      </c>
      <c r="EZ14" s="179">
        <f t="shared" si="24"/>
        <v>0</v>
      </c>
      <c r="FA14" s="170">
        <f t="shared" si="110"/>
        <v>0</v>
      </c>
      <c r="FB14" s="194">
        <f>'Copia Provisional'!EA13</f>
        <v>0</v>
      </c>
      <c r="FC14" s="170">
        <f t="shared" si="111"/>
        <v>0</v>
      </c>
      <c r="FD14" s="190" t="str">
        <f t="shared" si="112"/>
        <v>P</v>
      </c>
      <c r="FE14" s="179">
        <f t="shared" si="25"/>
        <v>0</v>
      </c>
      <c r="FF14" s="170">
        <f t="shared" si="113"/>
        <v>0</v>
      </c>
      <c r="FG14" s="194">
        <f>'Copia Provisional'!EB13</f>
        <v>0</v>
      </c>
      <c r="FH14" s="170">
        <f t="shared" si="114"/>
        <v>0</v>
      </c>
      <c r="FI14" s="190" t="str">
        <f t="shared" si="115"/>
        <v>P</v>
      </c>
      <c r="FJ14" s="179">
        <f t="shared" si="26"/>
        <v>0</v>
      </c>
      <c r="FK14" s="170">
        <f t="shared" si="116"/>
        <v>0</v>
      </c>
      <c r="FL14" s="194">
        <f>'Copia Provisional'!EC13</f>
        <v>0</v>
      </c>
      <c r="FM14" s="170">
        <f t="shared" si="117"/>
        <v>0</v>
      </c>
      <c r="FN14" s="190" t="str">
        <f t="shared" si="118"/>
        <v>P</v>
      </c>
      <c r="FO14" s="179">
        <f t="shared" si="27"/>
        <v>0</v>
      </c>
      <c r="FP14" s="170">
        <f t="shared" si="119"/>
        <v>0</v>
      </c>
      <c r="FQ14" s="194">
        <f>'Copia Provisional'!ED13</f>
        <v>0</v>
      </c>
      <c r="FR14" s="170">
        <f t="shared" si="120"/>
        <v>0</v>
      </c>
      <c r="FS14" s="190" t="str">
        <f t="shared" si="121"/>
        <v>P</v>
      </c>
      <c r="FT14" s="179">
        <f t="shared" si="28"/>
        <v>0</v>
      </c>
      <c r="FU14" s="170">
        <f t="shared" si="122"/>
        <v>0</v>
      </c>
      <c r="FV14" s="194">
        <f>'Copia Provisional'!EE13</f>
        <v>0</v>
      </c>
      <c r="FW14" s="170">
        <f t="shared" si="123"/>
        <v>0</v>
      </c>
      <c r="FX14" s="190" t="str">
        <f t="shared" si="124"/>
        <v>P</v>
      </c>
      <c r="FY14" s="179">
        <f t="shared" si="29"/>
        <v>0</v>
      </c>
      <c r="FZ14" s="170">
        <f t="shared" si="125"/>
        <v>0</v>
      </c>
      <c r="GA14" s="194">
        <f>'Copia Provisional'!EF13</f>
        <v>0</v>
      </c>
      <c r="GB14" s="170">
        <f t="shared" si="126"/>
        <v>0</v>
      </c>
      <c r="GC14" s="190" t="str">
        <f t="shared" si="127"/>
        <v>P</v>
      </c>
      <c r="GD14" s="179">
        <f t="shared" si="30"/>
        <v>0</v>
      </c>
      <c r="GE14" s="170">
        <f t="shared" si="128"/>
        <v>0</v>
      </c>
      <c r="GF14" s="194">
        <f>'Copia Provisional'!EG13</f>
        <v>0</v>
      </c>
      <c r="GG14" s="170">
        <f t="shared" si="129"/>
        <v>0</v>
      </c>
      <c r="GH14" s="170" t="str">
        <f t="shared" si="130"/>
        <v>P</v>
      </c>
      <c r="GI14" s="179">
        <f t="shared" si="31"/>
        <v>0</v>
      </c>
      <c r="GJ14" s="170">
        <f t="shared" si="131"/>
        <v>0</v>
      </c>
      <c r="GK14" s="194">
        <f>'Copia Provisional'!EH13</f>
        <v>0</v>
      </c>
      <c r="GL14" s="192">
        <f t="shared" si="132"/>
        <v>0</v>
      </c>
      <c r="GM14" s="170" t="str">
        <f t="shared" si="133"/>
        <v>P</v>
      </c>
      <c r="GN14" s="179">
        <f t="shared" si="32"/>
        <v>0</v>
      </c>
      <c r="GO14" s="170">
        <f t="shared" si="134"/>
        <v>0</v>
      </c>
      <c r="GP14" s="170">
        <f t="shared" si="135"/>
        <v>0</v>
      </c>
      <c r="GQ14" s="170">
        <f t="shared" si="136"/>
        <v>0</v>
      </c>
      <c r="GR14" s="170">
        <f t="shared" si="137"/>
        <v>0</v>
      </c>
      <c r="GS14" s="185">
        <f t="shared" si="37"/>
        <v>0</v>
      </c>
      <c r="GT14" s="185">
        <f t="shared" si="138"/>
        <v>0</v>
      </c>
      <c r="MS14" s="178" t="str">
        <f>Terceros!O26</f>
        <v>Costa de Marfil</v>
      </c>
    </row>
    <row r="15" spans="1:357">
      <c r="A15" s="183">
        <f>IF('Primera Fase'!A15="","",'Primera Fase'!A15)</f>
        <v>13</v>
      </c>
      <c r="B15" s="178" t="str">
        <f>IF('Primera Fase'!B15="","",'Primera Fase'!B15)</f>
        <v/>
      </c>
      <c r="C15" s="188">
        <f>'Copia Provisional'!BW14</f>
        <v>0</v>
      </c>
      <c r="D15" s="188">
        <f>'Copia Provisional'!BX14</f>
        <v>0</v>
      </c>
      <c r="E15" s="188">
        <f>'Copia Provisional'!BY14</f>
        <v>0</v>
      </c>
      <c r="F15" s="188">
        <f>'Copia Provisional'!BZ14</f>
        <v>0</v>
      </c>
      <c r="G15" s="188">
        <f>'Copia Provisional'!CA14</f>
        <v>0</v>
      </c>
      <c r="H15" s="188">
        <f>'Copia Provisional'!CB14</f>
        <v>0</v>
      </c>
      <c r="I15" s="188">
        <f>'Copia Provisional'!CC14</f>
        <v>0</v>
      </c>
      <c r="J15" s="188">
        <f>'Copia Provisional'!CD14</f>
        <v>0</v>
      </c>
      <c r="K15" s="188">
        <f>'Copia Provisional'!CE14</f>
        <v>0</v>
      </c>
      <c r="L15" s="188">
        <f>'Copia Provisional'!CF14</f>
        <v>0</v>
      </c>
      <c r="M15" s="188">
        <f>'Copia Provisional'!CG14</f>
        <v>0</v>
      </c>
      <c r="N15" s="188">
        <f>'Copia Provisional'!CH14</f>
        <v>0</v>
      </c>
      <c r="O15" s="188">
        <f>'Copia Provisional'!CI14</f>
        <v>0</v>
      </c>
      <c r="P15" s="188">
        <f>'Copia Provisional'!CJ14</f>
        <v>0</v>
      </c>
      <c r="Q15" s="188">
        <f>'Copia Provisional'!CK14</f>
        <v>0</v>
      </c>
      <c r="R15" s="188">
        <f>'Copia Provisional'!CL14</f>
        <v>0</v>
      </c>
      <c r="S15" s="188">
        <f>'Copia Provisional'!CM14</f>
        <v>0</v>
      </c>
      <c r="T15" s="188">
        <f>'Copia Provisional'!CN14</f>
        <v>0</v>
      </c>
      <c r="U15" s="188">
        <f>'Copia Provisional'!CO14</f>
        <v>0</v>
      </c>
      <c r="V15" s="188">
        <f>'Copia Provisional'!CP14</f>
        <v>0</v>
      </c>
      <c r="W15" s="188">
        <f>'Copia Provisional'!CQ14</f>
        <v>0</v>
      </c>
      <c r="X15" s="188">
        <f>'Copia Provisional'!CR14</f>
        <v>0</v>
      </c>
      <c r="Y15" s="188">
        <f>'Copia Provisional'!CS14</f>
        <v>0</v>
      </c>
      <c r="Z15" s="188">
        <f>'Copia Provisional'!CT14</f>
        <v>0</v>
      </c>
      <c r="AA15" s="188">
        <f>'Copia Provisional'!CU14</f>
        <v>0</v>
      </c>
      <c r="AB15" s="188">
        <f>'Copia Provisional'!CV14</f>
        <v>0</v>
      </c>
      <c r="AC15" s="188">
        <f>'Copia Provisional'!CW14</f>
        <v>0</v>
      </c>
      <c r="AD15" s="188">
        <f>'Copia Provisional'!CX14</f>
        <v>0</v>
      </c>
      <c r="AE15" s="188">
        <f>'Copia Provisional'!CY14</f>
        <v>0</v>
      </c>
      <c r="AF15" s="188">
        <f>'Copia Provisional'!CZ14</f>
        <v>0</v>
      </c>
      <c r="AG15" s="188">
        <f>'Copia Provisional'!DA14</f>
        <v>0</v>
      </c>
      <c r="AH15" s="188">
        <f>'Copia Provisional'!DB14</f>
        <v>0</v>
      </c>
      <c r="AI15" s="188">
        <f t="shared" si="0"/>
        <v>0</v>
      </c>
      <c r="AJ15" s="178">
        <f t="shared" si="1"/>
        <v>0</v>
      </c>
      <c r="AK15" s="271">
        <f t="shared" si="38"/>
        <v>0</v>
      </c>
      <c r="AL15" s="194">
        <f>'Copia Provisional'!DC14</f>
        <v>0</v>
      </c>
      <c r="AM15" s="272">
        <f t="shared" si="39"/>
        <v>0</v>
      </c>
      <c r="AN15" s="190" t="str">
        <f t="shared" si="40"/>
        <v>P</v>
      </c>
      <c r="AO15" s="179" cm="1">
        <f t="array" ref="AO15">IF(AK15=_Cla2,IF(AM15=_Clb2,10+IF(AL15=_RES73,20,0),0),0)</f>
        <v>0</v>
      </c>
      <c r="AP15" s="272">
        <f t="shared" si="41"/>
        <v>0</v>
      </c>
      <c r="AQ15" s="194">
        <f>'Copia Provisional'!DD14</f>
        <v>0</v>
      </c>
      <c r="AR15" s="272">
        <f t="shared" si="42"/>
        <v>0</v>
      </c>
      <c r="AS15" s="190" t="str">
        <f t="shared" si="43"/>
        <v>P</v>
      </c>
      <c r="AT15" s="179">
        <f t="shared" si="2"/>
        <v>0</v>
      </c>
      <c r="AU15" s="272">
        <f t="shared" si="44"/>
        <v>0</v>
      </c>
      <c r="AV15" s="194">
        <f>'Copia Provisional'!DE14</f>
        <v>0</v>
      </c>
      <c r="AW15" s="272">
        <f t="shared" si="45"/>
        <v>0</v>
      </c>
      <c r="AX15" s="190" t="str">
        <f t="shared" si="46"/>
        <v>P</v>
      </c>
      <c r="AY15" s="179">
        <f t="shared" si="3"/>
        <v>0</v>
      </c>
      <c r="AZ15" s="272">
        <f t="shared" si="47"/>
        <v>0</v>
      </c>
      <c r="BA15" s="194">
        <f>'Copia Provisional'!DF14</f>
        <v>0</v>
      </c>
      <c r="BB15" s="272">
        <f t="shared" si="48"/>
        <v>0</v>
      </c>
      <c r="BC15" s="190" t="str">
        <f t="shared" si="49"/>
        <v>P</v>
      </c>
      <c r="BD15" s="179">
        <f t="shared" si="4"/>
        <v>0</v>
      </c>
      <c r="BE15" s="272">
        <f t="shared" si="50"/>
        <v>0</v>
      </c>
      <c r="BF15" s="194">
        <f>'Copia Provisional'!DG14</f>
        <v>0</v>
      </c>
      <c r="BG15" s="272">
        <f t="shared" si="51"/>
        <v>0</v>
      </c>
      <c r="BH15" s="190" t="str">
        <f t="shared" si="52"/>
        <v>P</v>
      </c>
      <c r="BI15" s="179">
        <f t="shared" si="5"/>
        <v>0</v>
      </c>
      <c r="BJ15" s="272">
        <f t="shared" si="53"/>
        <v>0</v>
      </c>
      <c r="BK15" s="194">
        <f>'Copia Provisional'!DH14</f>
        <v>0</v>
      </c>
      <c r="BL15" s="272">
        <f t="shared" si="54"/>
        <v>0</v>
      </c>
      <c r="BM15" s="190" t="str">
        <f t="shared" si="55"/>
        <v>P</v>
      </c>
      <c r="BN15" s="179">
        <f t="shared" si="6"/>
        <v>0</v>
      </c>
      <c r="BO15" s="272">
        <f t="shared" si="56"/>
        <v>0</v>
      </c>
      <c r="BP15" s="194">
        <f>'Copia Provisional'!DI14</f>
        <v>0</v>
      </c>
      <c r="BQ15" s="272">
        <f t="shared" si="57"/>
        <v>0</v>
      </c>
      <c r="BR15" s="190" t="str">
        <f t="shared" si="58"/>
        <v>P</v>
      </c>
      <c r="BS15" s="179">
        <f t="shared" si="7"/>
        <v>0</v>
      </c>
      <c r="BT15" s="272">
        <f t="shared" si="59"/>
        <v>0</v>
      </c>
      <c r="BU15" s="194">
        <f>'Copia Provisional'!DJ14</f>
        <v>0</v>
      </c>
      <c r="BV15" s="272">
        <f t="shared" si="60"/>
        <v>0</v>
      </c>
      <c r="BW15" s="190" t="str">
        <f t="shared" si="61"/>
        <v>P</v>
      </c>
      <c r="BX15" s="179">
        <f t="shared" si="8"/>
        <v>0</v>
      </c>
      <c r="BY15" s="271">
        <f t="shared" si="62"/>
        <v>0</v>
      </c>
      <c r="BZ15" s="194">
        <f>'Copia Provisional'!DK14</f>
        <v>0</v>
      </c>
      <c r="CA15" s="272">
        <f t="shared" si="63"/>
        <v>0</v>
      </c>
      <c r="CB15" s="190" t="str">
        <f t="shared" si="64"/>
        <v>P</v>
      </c>
      <c r="CC15" s="179">
        <f t="shared" si="9"/>
        <v>0</v>
      </c>
      <c r="CD15" s="272">
        <f t="shared" si="65"/>
        <v>0</v>
      </c>
      <c r="CE15" s="194">
        <f>'Copia Provisional'!DL14</f>
        <v>0</v>
      </c>
      <c r="CF15" s="272">
        <f t="shared" si="66"/>
        <v>0</v>
      </c>
      <c r="CG15" s="190" t="str">
        <f t="shared" si="67"/>
        <v>P</v>
      </c>
      <c r="CH15" s="179">
        <f t="shared" si="10"/>
        <v>0</v>
      </c>
      <c r="CI15" s="272">
        <f t="shared" si="68"/>
        <v>0</v>
      </c>
      <c r="CJ15" s="194">
        <f>'Copia Provisional'!DM14</f>
        <v>0</v>
      </c>
      <c r="CK15" s="272">
        <f t="shared" si="69"/>
        <v>0</v>
      </c>
      <c r="CL15" s="190" t="str">
        <f t="shared" si="70"/>
        <v>P</v>
      </c>
      <c r="CM15" s="179">
        <f t="shared" si="11"/>
        <v>0</v>
      </c>
      <c r="CN15" s="272">
        <f t="shared" si="71"/>
        <v>0</v>
      </c>
      <c r="CO15" s="194">
        <f>'Copia Provisional'!DN14</f>
        <v>0</v>
      </c>
      <c r="CP15" s="272">
        <f t="shared" si="72"/>
        <v>0</v>
      </c>
      <c r="CQ15" s="190" t="str">
        <f t="shared" si="73"/>
        <v>P</v>
      </c>
      <c r="CR15" s="179">
        <f t="shared" si="12"/>
        <v>0</v>
      </c>
      <c r="CS15" s="272">
        <f t="shared" si="74"/>
        <v>0</v>
      </c>
      <c r="CT15" s="194">
        <f>'Copia Provisional'!DO14</f>
        <v>0</v>
      </c>
      <c r="CU15" s="272">
        <f t="shared" si="75"/>
        <v>0</v>
      </c>
      <c r="CV15" s="190" t="str">
        <f t="shared" si="76"/>
        <v>P</v>
      </c>
      <c r="CW15" s="179">
        <f t="shared" si="13"/>
        <v>0</v>
      </c>
      <c r="CX15" s="272">
        <f t="shared" si="77"/>
        <v>0</v>
      </c>
      <c r="CY15" s="194">
        <f>'Copia Provisional'!DP14</f>
        <v>0</v>
      </c>
      <c r="CZ15" s="272">
        <f t="shared" si="78"/>
        <v>0</v>
      </c>
      <c r="DA15" s="190" t="str">
        <f t="shared" si="79"/>
        <v>P</v>
      </c>
      <c r="DB15" s="179">
        <f t="shared" si="14"/>
        <v>0</v>
      </c>
      <c r="DC15" s="272">
        <f t="shared" si="80"/>
        <v>0</v>
      </c>
      <c r="DD15" s="194">
        <f>'Copia Provisional'!DQ14</f>
        <v>0</v>
      </c>
      <c r="DE15" s="272">
        <f t="shared" si="81"/>
        <v>0</v>
      </c>
      <c r="DF15" s="190" t="str">
        <f t="shared" si="82"/>
        <v>P</v>
      </c>
      <c r="DG15" s="179">
        <f t="shared" si="15"/>
        <v>0</v>
      </c>
      <c r="DH15" s="272">
        <f t="shared" si="83"/>
        <v>0</v>
      </c>
      <c r="DI15" s="194">
        <f>'Copia Provisional'!DR14</f>
        <v>0</v>
      </c>
      <c r="DJ15" s="272">
        <f t="shared" si="84"/>
        <v>0</v>
      </c>
      <c r="DK15" s="190" t="str">
        <f t="shared" si="85"/>
        <v>P</v>
      </c>
      <c r="DL15" s="179">
        <f t="shared" si="16"/>
        <v>0</v>
      </c>
      <c r="DM15" s="193">
        <f t="shared" si="86"/>
        <v>0</v>
      </c>
      <c r="DN15" s="194">
        <f>'Copia Provisional'!DS14</f>
        <v>0</v>
      </c>
      <c r="DO15" s="189">
        <f t="shared" si="87"/>
        <v>0</v>
      </c>
      <c r="DP15" s="190" t="str">
        <f t="shared" si="88"/>
        <v>P</v>
      </c>
      <c r="DQ15" s="179">
        <f t="shared" si="17"/>
        <v>0</v>
      </c>
      <c r="DR15" s="189">
        <f t="shared" si="89"/>
        <v>0</v>
      </c>
      <c r="DS15" s="194">
        <f>'Copia Provisional'!DT14</f>
        <v>0</v>
      </c>
      <c r="DT15" s="189">
        <f t="shared" si="90"/>
        <v>0</v>
      </c>
      <c r="DU15" s="190" t="str">
        <f t="shared" si="91"/>
        <v>P</v>
      </c>
      <c r="DV15" s="179">
        <f t="shared" si="18"/>
        <v>0</v>
      </c>
      <c r="DW15" s="189">
        <f t="shared" si="92"/>
        <v>0</v>
      </c>
      <c r="DX15" s="194">
        <f>'Copia Provisional'!DU14</f>
        <v>0</v>
      </c>
      <c r="DY15" s="189">
        <f t="shared" si="93"/>
        <v>0</v>
      </c>
      <c r="DZ15" s="190" t="str">
        <f t="shared" si="94"/>
        <v>P</v>
      </c>
      <c r="EA15" s="179">
        <f t="shared" si="19"/>
        <v>0</v>
      </c>
      <c r="EB15" s="189">
        <f t="shared" si="95"/>
        <v>0</v>
      </c>
      <c r="EC15" s="194">
        <f>'Copia Provisional'!DV14</f>
        <v>0</v>
      </c>
      <c r="ED15" s="189">
        <f t="shared" si="96"/>
        <v>0</v>
      </c>
      <c r="EE15" s="190" t="str">
        <f t="shared" si="97"/>
        <v>P</v>
      </c>
      <c r="EF15" s="179">
        <f t="shared" si="20"/>
        <v>0</v>
      </c>
      <c r="EG15" s="189">
        <f t="shared" si="98"/>
        <v>0</v>
      </c>
      <c r="EH15" s="194">
        <f>'Copia Provisional'!DW14</f>
        <v>0</v>
      </c>
      <c r="EI15" s="189">
        <f t="shared" si="99"/>
        <v>0</v>
      </c>
      <c r="EJ15" s="190" t="str">
        <f t="shared" si="100"/>
        <v>P</v>
      </c>
      <c r="EK15" s="179">
        <f t="shared" si="21"/>
        <v>0</v>
      </c>
      <c r="EL15" s="189">
        <f t="shared" si="101"/>
        <v>0</v>
      </c>
      <c r="EM15" s="194">
        <f>'Copia Provisional'!DX14</f>
        <v>0</v>
      </c>
      <c r="EN15" s="189">
        <f t="shared" si="102"/>
        <v>0</v>
      </c>
      <c r="EO15" s="190" t="str">
        <f t="shared" si="103"/>
        <v>P</v>
      </c>
      <c r="EP15" s="179">
        <f t="shared" si="22"/>
        <v>0</v>
      </c>
      <c r="EQ15" s="189">
        <f t="shared" si="104"/>
        <v>0</v>
      </c>
      <c r="ER15" s="194">
        <f>'Copia Provisional'!DY14</f>
        <v>0</v>
      </c>
      <c r="ES15" s="189">
        <f t="shared" si="105"/>
        <v>0</v>
      </c>
      <c r="ET15" s="190" t="str">
        <f t="shared" si="106"/>
        <v>P</v>
      </c>
      <c r="EU15" s="179">
        <f t="shared" si="23"/>
        <v>0</v>
      </c>
      <c r="EV15" s="189">
        <f t="shared" si="107"/>
        <v>0</v>
      </c>
      <c r="EW15" s="194">
        <f>'Copia Provisional'!DZ14</f>
        <v>0</v>
      </c>
      <c r="EX15" s="189">
        <f t="shared" si="108"/>
        <v>0</v>
      </c>
      <c r="EY15" s="190" t="str">
        <f t="shared" si="109"/>
        <v>P</v>
      </c>
      <c r="EZ15" s="179">
        <f t="shared" si="24"/>
        <v>0</v>
      </c>
      <c r="FA15" s="170">
        <f t="shared" si="110"/>
        <v>0</v>
      </c>
      <c r="FB15" s="194">
        <f>'Copia Provisional'!EA14</f>
        <v>0</v>
      </c>
      <c r="FC15" s="170">
        <f t="shared" si="111"/>
        <v>0</v>
      </c>
      <c r="FD15" s="190" t="str">
        <f t="shared" si="112"/>
        <v>P</v>
      </c>
      <c r="FE15" s="179">
        <f t="shared" si="25"/>
        <v>0</v>
      </c>
      <c r="FF15" s="170">
        <f t="shared" si="113"/>
        <v>0</v>
      </c>
      <c r="FG15" s="194">
        <f>'Copia Provisional'!EB14</f>
        <v>0</v>
      </c>
      <c r="FH15" s="170">
        <f t="shared" si="114"/>
        <v>0</v>
      </c>
      <c r="FI15" s="190" t="str">
        <f t="shared" si="115"/>
        <v>P</v>
      </c>
      <c r="FJ15" s="179">
        <f t="shared" si="26"/>
        <v>0</v>
      </c>
      <c r="FK15" s="170">
        <f t="shared" si="116"/>
        <v>0</v>
      </c>
      <c r="FL15" s="194">
        <f>'Copia Provisional'!EC14</f>
        <v>0</v>
      </c>
      <c r="FM15" s="170">
        <f t="shared" si="117"/>
        <v>0</v>
      </c>
      <c r="FN15" s="190" t="str">
        <f t="shared" si="118"/>
        <v>P</v>
      </c>
      <c r="FO15" s="179">
        <f t="shared" si="27"/>
        <v>0</v>
      </c>
      <c r="FP15" s="170">
        <f t="shared" si="119"/>
        <v>0</v>
      </c>
      <c r="FQ15" s="194">
        <f>'Copia Provisional'!ED14</f>
        <v>0</v>
      </c>
      <c r="FR15" s="170">
        <f t="shared" si="120"/>
        <v>0</v>
      </c>
      <c r="FS15" s="190" t="str">
        <f t="shared" si="121"/>
        <v>P</v>
      </c>
      <c r="FT15" s="179">
        <f t="shared" si="28"/>
        <v>0</v>
      </c>
      <c r="FU15" s="170">
        <f t="shared" si="122"/>
        <v>0</v>
      </c>
      <c r="FV15" s="194">
        <f>'Copia Provisional'!EE14</f>
        <v>0</v>
      </c>
      <c r="FW15" s="170">
        <f t="shared" si="123"/>
        <v>0</v>
      </c>
      <c r="FX15" s="190" t="str">
        <f t="shared" si="124"/>
        <v>P</v>
      </c>
      <c r="FY15" s="179">
        <f t="shared" si="29"/>
        <v>0</v>
      </c>
      <c r="FZ15" s="170">
        <f t="shared" si="125"/>
        <v>0</v>
      </c>
      <c r="GA15" s="194">
        <f>'Copia Provisional'!EF14</f>
        <v>0</v>
      </c>
      <c r="GB15" s="170">
        <f t="shared" si="126"/>
        <v>0</v>
      </c>
      <c r="GC15" s="190" t="str">
        <f t="shared" si="127"/>
        <v>P</v>
      </c>
      <c r="GD15" s="179">
        <f t="shared" si="30"/>
        <v>0</v>
      </c>
      <c r="GE15" s="170">
        <f t="shared" si="128"/>
        <v>0</v>
      </c>
      <c r="GF15" s="194">
        <f>'Copia Provisional'!EG14</f>
        <v>0</v>
      </c>
      <c r="GG15" s="170">
        <f t="shared" si="129"/>
        <v>0</v>
      </c>
      <c r="GH15" s="170" t="str">
        <f t="shared" si="130"/>
        <v>P</v>
      </c>
      <c r="GI15" s="179">
        <f t="shared" si="31"/>
        <v>0</v>
      </c>
      <c r="GJ15" s="170">
        <f t="shared" si="131"/>
        <v>0</v>
      </c>
      <c r="GK15" s="194">
        <f>'Copia Provisional'!EH14</f>
        <v>0</v>
      </c>
      <c r="GL15" s="192">
        <f t="shared" si="132"/>
        <v>0</v>
      </c>
      <c r="GM15" s="170" t="str">
        <f t="shared" si="133"/>
        <v>P</v>
      </c>
      <c r="GN15" s="179">
        <f t="shared" si="32"/>
        <v>0</v>
      </c>
      <c r="GO15" s="170">
        <f t="shared" si="134"/>
        <v>0</v>
      </c>
      <c r="GP15" s="170">
        <f t="shared" si="135"/>
        <v>0</v>
      </c>
      <c r="GQ15" s="170">
        <f t="shared" si="136"/>
        <v>0</v>
      </c>
      <c r="GR15" s="170">
        <f t="shared" si="137"/>
        <v>0</v>
      </c>
      <c r="GS15" s="185">
        <f t="shared" si="37"/>
        <v>0</v>
      </c>
      <c r="GT15" s="185">
        <f t="shared" si="138"/>
        <v>0</v>
      </c>
      <c r="MS15" s="178" t="str">
        <f>Terceros!O27</f>
        <v>Sweden</v>
      </c>
    </row>
    <row r="16" spans="1:357">
      <c r="A16" s="183">
        <f>IF('Primera Fase'!A16="","",'Primera Fase'!A16)</f>
        <v>14</v>
      </c>
      <c r="B16" s="178" t="str">
        <f>IF('Primera Fase'!B16="","",'Primera Fase'!B16)</f>
        <v/>
      </c>
      <c r="C16" s="188">
        <f>'Copia Provisional'!BW15</f>
        <v>0</v>
      </c>
      <c r="D16" s="188">
        <f>'Copia Provisional'!BX15</f>
        <v>0</v>
      </c>
      <c r="E16" s="188">
        <f>'Copia Provisional'!BY15</f>
        <v>0</v>
      </c>
      <c r="F16" s="188">
        <f>'Copia Provisional'!BZ15</f>
        <v>0</v>
      </c>
      <c r="G16" s="188">
        <f>'Copia Provisional'!CA15</f>
        <v>0</v>
      </c>
      <c r="H16" s="188">
        <f>'Copia Provisional'!CB15</f>
        <v>0</v>
      </c>
      <c r="I16" s="188">
        <f>'Copia Provisional'!CC15</f>
        <v>0</v>
      </c>
      <c r="J16" s="188">
        <f>'Copia Provisional'!CD15</f>
        <v>0</v>
      </c>
      <c r="K16" s="188">
        <f>'Copia Provisional'!CE15</f>
        <v>0</v>
      </c>
      <c r="L16" s="188">
        <f>'Copia Provisional'!CF15</f>
        <v>0</v>
      </c>
      <c r="M16" s="188">
        <f>'Copia Provisional'!CG15</f>
        <v>0</v>
      </c>
      <c r="N16" s="188">
        <f>'Copia Provisional'!CH15</f>
        <v>0</v>
      </c>
      <c r="O16" s="188">
        <f>'Copia Provisional'!CI15</f>
        <v>0</v>
      </c>
      <c r="P16" s="188">
        <f>'Copia Provisional'!CJ15</f>
        <v>0</v>
      </c>
      <c r="Q16" s="188">
        <f>'Copia Provisional'!CK15</f>
        <v>0</v>
      </c>
      <c r="R16" s="188">
        <f>'Copia Provisional'!CL15</f>
        <v>0</v>
      </c>
      <c r="S16" s="188">
        <f>'Copia Provisional'!CM15</f>
        <v>0</v>
      </c>
      <c r="T16" s="188">
        <f>'Copia Provisional'!CN15</f>
        <v>0</v>
      </c>
      <c r="U16" s="188">
        <f>'Copia Provisional'!CO15</f>
        <v>0</v>
      </c>
      <c r="V16" s="188">
        <f>'Copia Provisional'!CP15</f>
        <v>0</v>
      </c>
      <c r="W16" s="188">
        <f>'Copia Provisional'!CQ15</f>
        <v>0</v>
      </c>
      <c r="X16" s="188">
        <f>'Copia Provisional'!CR15</f>
        <v>0</v>
      </c>
      <c r="Y16" s="188">
        <f>'Copia Provisional'!CS15</f>
        <v>0</v>
      </c>
      <c r="Z16" s="188">
        <f>'Copia Provisional'!CT15</f>
        <v>0</v>
      </c>
      <c r="AA16" s="188">
        <f>'Copia Provisional'!CU15</f>
        <v>0</v>
      </c>
      <c r="AB16" s="188">
        <f>'Copia Provisional'!CV15</f>
        <v>0</v>
      </c>
      <c r="AC16" s="188">
        <f>'Copia Provisional'!CW15</f>
        <v>0</v>
      </c>
      <c r="AD16" s="188">
        <f>'Copia Provisional'!CX15</f>
        <v>0</v>
      </c>
      <c r="AE16" s="188">
        <f>'Copia Provisional'!CY15</f>
        <v>0</v>
      </c>
      <c r="AF16" s="188">
        <f>'Copia Provisional'!CZ15</f>
        <v>0</v>
      </c>
      <c r="AG16" s="188">
        <f>'Copia Provisional'!DA15</f>
        <v>0</v>
      </c>
      <c r="AH16" s="188">
        <f>'Copia Provisional'!DB15</f>
        <v>0</v>
      </c>
      <c r="AI16" s="188">
        <f t="shared" si="0"/>
        <v>0</v>
      </c>
      <c r="AJ16" s="178">
        <f t="shared" si="1"/>
        <v>0</v>
      </c>
      <c r="AK16" s="271">
        <f t="shared" si="38"/>
        <v>0</v>
      </c>
      <c r="AL16" s="194">
        <f>'Copia Provisional'!DC15</f>
        <v>0</v>
      </c>
      <c r="AM16" s="272">
        <f t="shared" si="39"/>
        <v>0</v>
      </c>
      <c r="AN16" s="190" t="str">
        <f t="shared" si="40"/>
        <v>P</v>
      </c>
      <c r="AO16" s="179" cm="1">
        <f t="array" ref="AO16">IF(AK16=_Cla2,IF(AM16=_Clb2,10+IF(AL16=_RES73,20,0),0),0)</f>
        <v>0</v>
      </c>
      <c r="AP16" s="272">
        <f t="shared" si="41"/>
        <v>0</v>
      </c>
      <c r="AQ16" s="194">
        <f>'Copia Provisional'!DD15</f>
        <v>0</v>
      </c>
      <c r="AR16" s="272">
        <f t="shared" si="42"/>
        <v>0</v>
      </c>
      <c r="AS16" s="190" t="str">
        <f t="shared" si="43"/>
        <v>P</v>
      </c>
      <c r="AT16" s="179">
        <f t="shared" si="2"/>
        <v>0</v>
      </c>
      <c r="AU16" s="272">
        <f t="shared" si="44"/>
        <v>0</v>
      </c>
      <c r="AV16" s="194">
        <f>'Copia Provisional'!DE15</f>
        <v>0</v>
      </c>
      <c r="AW16" s="272">
        <f t="shared" si="45"/>
        <v>0</v>
      </c>
      <c r="AX16" s="190" t="str">
        <f t="shared" si="46"/>
        <v>P</v>
      </c>
      <c r="AY16" s="179">
        <f t="shared" si="3"/>
        <v>0</v>
      </c>
      <c r="AZ16" s="272">
        <f t="shared" si="47"/>
        <v>0</v>
      </c>
      <c r="BA16" s="194">
        <f>'Copia Provisional'!DF15</f>
        <v>0</v>
      </c>
      <c r="BB16" s="272">
        <f t="shared" si="48"/>
        <v>0</v>
      </c>
      <c r="BC16" s="190" t="str">
        <f t="shared" si="49"/>
        <v>P</v>
      </c>
      <c r="BD16" s="179">
        <f t="shared" si="4"/>
        <v>0</v>
      </c>
      <c r="BE16" s="272">
        <f t="shared" si="50"/>
        <v>0</v>
      </c>
      <c r="BF16" s="194">
        <f>'Copia Provisional'!DG15</f>
        <v>0</v>
      </c>
      <c r="BG16" s="272">
        <f t="shared" si="51"/>
        <v>0</v>
      </c>
      <c r="BH16" s="190" t="str">
        <f t="shared" si="52"/>
        <v>P</v>
      </c>
      <c r="BI16" s="179">
        <f t="shared" si="5"/>
        <v>0</v>
      </c>
      <c r="BJ16" s="272">
        <f t="shared" si="53"/>
        <v>0</v>
      </c>
      <c r="BK16" s="194">
        <f>'Copia Provisional'!DH15</f>
        <v>0</v>
      </c>
      <c r="BL16" s="272">
        <f t="shared" si="54"/>
        <v>0</v>
      </c>
      <c r="BM16" s="190" t="str">
        <f t="shared" si="55"/>
        <v>P</v>
      </c>
      <c r="BN16" s="179">
        <f t="shared" si="6"/>
        <v>0</v>
      </c>
      <c r="BO16" s="272">
        <f t="shared" si="56"/>
        <v>0</v>
      </c>
      <c r="BP16" s="194">
        <f>'Copia Provisional'!DI15</f>
        <v>0</v>
      </c>
      <c r="BQ16" s="272">
        <f t="shared" si="57"/>
        <v>0</v>
      </c>
      <c r="BR16" s="190" t="str">
        <f t="shared" si="58"/>
        <v>P</v>
      </c>
      <c r="BS16" s="179">
        <f t="shared" si="7"/>
        <v>0</v>
      </c>
      <c r="BT16" s="272">
        <f t="shared" si="59"/>
        <v>0</v>
      </c>
      <c r="BU16" s="194">
        <f>'Copia Provisional'!DJ15</f>
        <v>0</v>
      </c>
      <c r="BV16" s="272">
        <f t="shared" si="60"/>
        <v>0</v>
      </c>
      <c r="BW16" s="190" t="str">
        <f t="shared" si="61"/>
        <v>P</v>
      </c>
      <c r="BX16" s="179">
        <f t="shared" si="8"/>
        <v>0</v>
      </c>
      <c r="BY16" s="271">
        <f t="shared" si="62"/>
        <v>0</v>
      </c>
      <c r="BZ16" s="194">
        <f>'Copia Provisional'!DK15</f>
        <v>0</v>
      </c>
      <c r="CA16" s="272">
        <f t="shared" si="63"/>
        <v>0</v>
      </c>
      <c r="CB16" s="190" t="str">
        <f t="shared" si="64"/>
        <v>P</v>
      </c>
      <c r="CC16" s="179">
        <f t="shared" si="9"/>
        <v>0</v>
      </c>
      <c r="CD16" s="272">
        <f t="shared" si="65"/>
        <v>0</v>
      </c>
      <c r="CE16" s="194">
        <f>'Copia Provisional'!DL15</f>
        <v>0</v>
      </c>
      <c r="CF16" s="272">
        <f t="shared" si="66"/>
        <v>0</v>
      </c>
      <c r="CG16" s="190" t="str">
        <f t="shared" si="67"/>
        <v>P</v>
      </c>
      <c r="CH16" s="179">
        <f t="shared" si="10"/>
        <v>0</v>
      </c>
      <c r="CI16" s="272">
        <f t="shared" si="68"/>
        <v>0</v>
      </c>
      <c r="CJ16" s="194">
        <f>'Copia Provisional'!DM15</f>
        <v>0</v>
      </c>
      <c r="CK16" s="272">
        <f t="shared" si="69"/>
        <v>0</v>
      </c>
      <c r="CL16" s="190" t="str">
        <f t="shared" si="70"/>
        <v>P</v>
      </c>
      <c r="CM16" s="179">
        <f t="shared" si="11"/>
        <v>0</v>
      </c>
      <c r="CN16" s="272">
        <f t="shared" si="71"/>
        <v>0</v>
      </c>
      <c r="CO16" s="194">
        <f>'Copia Provisional'!DN15</f>
        <v>0</v>
      </c>
      <c r="CP16" s="272">
        <f t="shared" si="72"/>
        <v>0</v>
      </c>
      <c r="CQ16" s="190" t="str">
        <f t="shared" si="73"/>
        <v>P</v>
      </c>
      <c r="CR16" s="179">
        <f t="shared" si="12"/>
        <v>0</v>
      </c>
      <c r="CS16" s="272">
        <f t="shared" si="74"/>
        <v>0</v>
      </c>
      <c r="CT16" s="194">
        <f>'Copia Provisional'!DO15</f>
        <v>0</v>
      </c>
      <c r="CU16" s="272">
        <f t="shared" si="75"/>
        <v>0</v>
      </c>
      <c r="CV16" s="190" t="str">
        <f t="shared" si="76"/>
        <v>P</v>
      </c>
      <c r="CW16" s="179">
        <f t="shared" si="13"/>
        <v>0</v>
      </c>
      <c r="CX16" s="272">
        <f t="shared" si="77"/>
        <v>0</v>
      </c>
      <c r="CY16" s="194">
        <f>'Copia Provisional'!DP15</f>
        <v>0</v>
      </c>
      <c r="CZ16" s="272">
        <f t="shared" si="78"/>
        <v>0</v>
      </c>
      <c r="DA16" s="190" t="str">
        <f t="shared" si="79"/>
        <v>P</v>
      </c>
      <c r="DB16" s="179">
        <f t="shared" si="14"/>
        <v>0</v>
      </c>
      <c r="DC16" s="272">
        <f t="shared" si="80"/>
        <v>0</v>
      </c>
      <c r="DD16" s="194">
        <f>'Copia Provisional'!DQ15</f>
        <v>0</v>
      </c>
      <c r="DE16" s="272">
        <f t="shared" si="81"/>
        <v>0</v>
      </c>
      <c r="DF16" s="190" t="str">
        <f t="shared" si="82"/>
        <v>P</v>
      </c>
      <c r="DG16" s="179">
        <f t="shared" si="15"/>
        <v>0</v>
      </c>
      <c r="DH16" s="272">
        <f t="shared" si="83"/>
        <v>0</v>
      </c>
      <c r="DI16" s="194">
        <f>'Copia Provisional'!DR15</f>
        <v>0</v>
      </c>
      <c r="DJ16" s="272">
        <f t="shared" si="84"/>
        <v>0</v>
      </c>
      <c r="DK16" s="190" t="str">
        <f t="shared" si="85"/>
        <v>P</v>
      </c>
      <c r="DL16" s="179">
        <f t="shared" si="16"/>
        <v>0</v>
      </c>
      <c r="DM16" s="193">
        <f t="shared" si="86"/>
        <v>0</v>
      </c>
      <c r="DN16" s="194">
        <f>'Copia Provisional'!DS15</f>
        <v>0</v>
      </c>
      <c r="DO16" s="189">
        <f t="shared" si="87"/>
        <v>0</v>
      </c>
      <c r="DP16" s="190" t="str">
        <f t="shared" si="88"/>
        <v>P</v>
      </c>
      <c r="DQ16" s="179">
        <f t="shared" si="17"/>
        <v>0</v>
      </c>
      <c r="DR16" s="189">
        <f t="shared" si="89"/>
        <v>0</v>
      </c>
      <c r="DS16" s="194">
        <f>'Copia Provisional'!DT15</f>
        <v>0</v>
      </c>
      <c r="DT16" s="189">
        <f t="shared" si="90"/>
        <v>0</v>
      </c>
      <c r="DU16" s="190" t="str">
        <f t="shared" si="91"/>
        <v>P</v>
      </c>
      <c r="DV16" s="179">
        <f t="shared" si="18"/>
        <v>0</v>
      </c>
      <c r="DW16" s="189">
        <f t="shared" si="92"/>
        <v>0</v>
      </c>
      <c r="DX16" s="194">
        <f>'Copia Provisional'!DU15</f>
        <v>0</v>
      </c>
      <c r="DY16" s="189">
        <f t="shared" si="93"/>
        <v>0</v>
      </c>
      <c r="DZ16" s="190" t="str">
        <f t="shared" si="94"/>
        <v>P</v>
      </c>
      <c r="EA16" s="179">
        <f t="shared" si="19"/>
        <v>0</v>
      </c>
      <c r="EB16" s="189">
        <f t="shared" si="95"/>
        <v>0</v>
      </c>
      <c r="EC16" s="194">
        <f>'Copia Provisional'!DV15</f>
        <v>0</v>
      </c>
      <c r="ED16" s="189">
        <f t="shared" si="96"/>
        <v>0</v>
      </c>
      <c r="EE16" s="190" t="str">
        <f t="shared" si="97"/>
        <v>P</v>
      </c>
      <c r="EF16" s="179">
        <f t="shared" si="20"/>
        <v>0</v>
      </c>
      <c r="EG16" s="189">
        <f t="shared" si="98"/>
        <v>0</v>
      </c>
      <c r="EH16" s="194">
        <f>'Copia Provisional'!DW15</f>
        <v>0</v>
      </c>
      <c r="EI16" s="189">
        <f t="shared" si="99"/>
        <v>0</v>
      </c>
      <c r="EJ16" s="190" t="str">
        <f t="shared" si="100"/>
        <v>P</v>
      </c>
      <c r="EK16" s="179">
        <f t="shared" si="21"/>
        <v>0</v>
      </c>
      <c r="EL16" s="189">
        <f t="shared" si="101"/>
        <v>0</v>
      </c>
      <c r="EM16" s="194">
        <f>'Copia Provisional'!DX15</f>
        <v>0</v>
      </c>
      <c r="EN16" s="189">
        <f t="shared" si="102"/>
        <v>0</v>
      </c>
      <c r="EO16" s="190" t="str">
        <f t="shared" si="103"/>
        <v>P</v>
      </c>
      <c r="EP16" s="179">
        <f t="shared" si="22"/>
        <v>0</v>
      </c>
      <c r="EQ16" s="189">
        <f t="shared" si="104"/>
        <v>0</v>
      </c>
      <c r="ER16" s="194">
        <f>'Copia Provisional'!DY15</f>
        <v>0</v>
      </c>
      <c r="ES16" s="189">
        <f t="shared" si="105"/>
        <v>0</v>
      </c>
      <c r="ET16" s="190" t="str">
        <f t="shared" si="106"/>
        <v>P</v>
      </c>
      <c r="EU16" s="179">
        <f t="shared" si="23"/>
        <v>0</v>
      </c>
      <c r="EV16" s="189">
        <f t="shared" si="107"/>
        <v>0</v>
      </c>
      <c r="EW16" s="194">
        <f>'Copia Provisional'!DZ15</f>
        <v>0</v>
      </c>
      <c r="EX16" s="189">
        <f t="shared" si="108"/>
        <v>0</v>
      </c>
      <c r="EY16" s="190" t="str">
        <f t="shared" si="109"/>
        <v>P</v>
      </c>
      <c r="EZ16" s="179">
        <f t="shared" si="24"/>
        <v>0</v>
      </c>
      <c r="FA16" s="170">
        <f t="shared" si="110"/>
        <v>0</v>
      </c>
      <c r="FB16" s="194">
        <f>'Copia Provisional'!EA15</f>
        <v>0</v>
      </c>
      <c r="FC16" s="170">
        <f t="shared" si="111"/>
        <v>0</v>
      </c>
      <c r="FD16" s="190" t="str">
        <f t="shared" si="112"/>
        <v>P</v>
      </c>
      <c r="FE16" s="179">
        <f t="shared" si="25"/>
        <v>0</v>
      </c>
      <c r="FF16" s="170">
        <f t="shared" si="113"/>
        <v>0</v>
      </c>
      <c r="FG16" s="194">
        <f>'Copia Provisional'!EB15</f>
        <v>0</v>
      </c>
      <c r="FH16" s="170">
        <f t="shared" si="114"/>
        <v>0</v>
      </c>
      <c r="FI16" s="190" t="str">
        <f t="shared" si="115"/>
        <v>P</v>
      </c>
      <c r="FJ16" s="179">
        <f t="shared" si="26"/>
        <v>0</v>
      </c>
      <c r="FK16" s="170">
        <f t="shared" si="116"/>
        <v>0</v>
      </c>
      <c r="FL16" s="194">
        <f>'Copia Provisional'!EC15</f>
        <v>0</v>
      </c>
      <c r="FM16" s="170">
        <f t="shared" si="117"/>
        <v>0</v>
      </c>
      <c r="FN16" s="190" t="str">
        <f t="shared" si="118"/>
        <v>P</v>
      </c>
      <c r="FO16" s="179">
        <f t="shared" si="27"/>
        <v>0</v>
      </c>
      <c r="FP16" s="170">
        <f t="shared" si="119"/>
        <v>0</v>
      </c>
      <c r="FQ16" s="194">
        <f>'Copia Provisional'!ED15</f>
        <v>0</v>
      </c>
      <c r="FR16" s="170">
        <f t="shared" si="120"/>
        <v>0</v>
      </c>
      <c r="FS16" s="190" t="str">
        <f t="shared" si="121"/>
        <v>P</v>
      </c>
      <c r="FT16" s="179">
        <f t="shared" si="28"/>
        <v>0</v>
      </c>
      <c r="FU16" s="170">
        <f t="shared" si="122"/>
        <v>0</v>
      </c>
      <c r="FV16" s="194">
        <f>'Copia Provisional'!EE15</f>
        <v>0</v>
      </c>
      <c r="FW16" s="170">
        <f t="shared" si="123"/>
        <v>0</v>
      </c>
      <c r="FX16" s="190" t="str">
        <f t="shared" si="124"/>
        <v>P</v>
      </c>
      <c r="FY16" s="179">
        <f t="shared" si="29"/>
        <v>0</v>
      </c>
      <c r="FZ16" s="170">
        <f t="shared" si="125"/>
        <v>0</v>
      </c>
      <c r="GA16" s="194">
        <f>'Copia Provisional'!EF15</f>
        <v>0</v>
      </c>
      <c r="GB16" s="170">
        <f t="shared" si="126"/>
        <v>0</v>
      </c>
      <c r="GC16" s="190" t="str">
        <f t="shared" si="127"/>
        <v>P</v>
      </c>
      <c r="GD16" s="179">
        <f t="shared" si="30"/>
        <v>0</v>
      </c>
      <c r="GE16" s="170">
        <f t="shared" si="128"/>
        <v>0</v>
      </c>
      <c r="GF16" s="194">
        <f>'Copia Provisional'!EG15</f>
        <v>0</v>
      </c>
      <c r="GG16" s="170">
        <f t="shared" si="129"/>
        <v>0</v>
      </c>
      <c r="GH16" s="170" t="str">
        <f t="shared" si="130"/>
        <v>P</v>
      </c>
      <c r="GI16" s="179">
        <f t="shared" si="31"/>
        <v>0</v>
      </c>
      <c r="GJ16" s="170">
        <f t="shared" si="131"/>
        <v>0</v>
      </c>
      <c r="GK16" s="194">
        <f>'Copia Provisional'!EH15</f>
        <v>0</v>
      </c>
      <c r="GL16" s="192">
        <f t="shared" si="132"/>
        <v>0</v>
      </c>
      <c r="GM16" s="170" t="str">
        <f t="shared" si="133"/>
        <v>P</v>
      </c>
      <c r="GN16" s="179">
        <f t="shared" si="32"/>
        <v>0</v>
      </c>
      <c r="GO16" s="170">
        <f t="shared" si="134"/>
        <v>0</v>
      </c>
      <c r="GP16" s="170">
        <f t="shared" si="135"/>
        <v>0</v>
      </c>
      <c r="GQ16" s="170">
        <f t="shared" si="136"/>
        <v>0</v>
      </c>
      <c r="GR16" s="170">
        <f t="shared" si="137"/>
        <v>0</v>
      </c>
      <c r="GS16" s="185">
        <f t="shared" si="37"/>
        <v>0</v>
      </c>
      <c r="GT16" s="185">
        <f t="shared" si="138"/>
        <v>0</v>
      </c>
      <c r="MS16" s="178" t="str">
        <f>Terceros!O28</f>
        <v>irán</v>
      </c>
    </row>
    <row r="17" spans="1:357">
      <c r="A17" s="183">
        <f>IF('Primera Fase'!A17="","",'Primera Fase'!A17)</f>
        <v>15</v>
      </c>
      <c r="B17" s="178" t="str">
        <f>IF('Primera Fase'!B17="","",'Primera Fase'!B17)</f>
        <v/>
      </c>
      <c r="C17" s="188">
        <f>'Copia Provisional'!BW16</f>
        <v>0</v>
      </c>
      <c r="D17" s="188">
        <f>'Copia Provisional'!BX16</f>
        <v>0</v>
      </c>
      <c r="E17" s="188">
        <f>'Copia Provisional'!BY16</f>
        <v>0</v>
      </c>
      <c r="F17" s="188">
        <f>'Copia Provisional'!BZ16</f>
        <v>0</v>
      </c>
      <c r="G17" s="188">
        <f>'Copia Provisional'!CA16</f>
        <v>0</v>
      </c>
      <c r="H17" s="188">
        <f>'Copia Provisional'!CB16</f>
        <v>0</v>
      </c>
      <c r="I17" s="188">
        <f>'Copia Provisional'!CC16</f>
        <v>0</v>
      </c>
      <c r="J17" s="188">
        <f>'Copia Provisional'!CD16</f>
        <v>0</v>
      </c>
      <c r="K17" s="188">
        <f>'Copia Provisional'!CE16</f>
        <v>0</v>
      </c>
      <c r="L17" s="188">
        <f>'Copia Provisional'!CF16</f>
        <v>0</v>
      </c>
      <c r="M17" s="188">
        <f>'Copia Provisional'!CG16</f>
        <v>0</v>
      </c>
      <c r="N17" s="188">
        <f>'Copia Provisional'!CH16</f>
        <v>0</v>
      </c>
      <c r="O17" s="188">
        <f>'Copia Provisional'!CI16</f>
        <v>0</v>
      </c>
      <c r="P17" s="188">
        <f>'Copia Provisional'!CJ16</f>
        <v>0</v>
      </c>
      <c r="Q17" s="188">
        <f>'Copia Provisional'!CK16</f>
        <v>0</v>
      </c>
      <c r="R17" s="188">
        <f>'Copia Provisional'!CL16</f>
        <v>0</v>
      </c>
      <c r="S17" s="188">
        <f>'Copia Provisional'!CM16</f>
        <v>0</v>
      </c>
      <c r="T17" s="188">
        <f>'Copia Provisional'!CN16</f>
        <v>0</v>
      </c>
      <c r="U17" s="188">
        <f>'Copia Provisional'!CO16</f>
        <v>0</v>
      </c>
      <c r="V17" s="188">
        <f>'Copia Provisional'!CP16</f>
        <v>0</v>
      </c>
      <c r="W17" s="188">
        <f>'Copia Provisional'!CQ16</f>
        <v>0</v>
      </c>
      <c r="X17" s="188">
        <f>'Copia Provisional'!CR16</f>
        <v>0</v>
      </c>
      <c r="Y17" s="188">
        <f>'Copia Provisional'!CS16</f>
        <v>0</v>
      </c>
      <c r="Z17" s="188">
        <f>'Copia Provisional'!CT16</f>
        <v>0</v>
      </c>
      <c r="AA17" s="188">
        <f>'Copia Provisional'!CU16</f>
        <v>0</v>
      </c>
      <c r="AB17" s="188">
        <f>'Copia Provisional'!CV16</f>
        <v>0</v>
      </c>
      <c r="AC17" s="188">
        <f>'Copia Provisional'!CW16</f>
        <v>0</v>
      </c>
      <c r="AD17" s="188">
        <f>'Copia Provisional'!CX16</f>
        <v>0</v>
      </c>
      <c r="AE17" s="188">
        <f>'Copia Provisional'!CY16</f>
        <v>0</v>
      </c>
      <c r="AF17" s="188">
        <f>'Copia Provisional'!CZ16</f>
        <v>0</v>
      </c>
      <c r="AG17" s="188">
        <f>'Copia Provisional'!DA16</f>
        <v>0</v>
      </c>
      <c r="AH17" s="188">
        <f>'Copia Provisional'!DB16</f>
        <v>0</v>
      </c>
      <c r="AI17" s="188">
        <f t="shared" si="0"/>
        <v>0</v>
      </c>
      <c r="AJ17" s="178">
        <f t="shared" si="1"/>
        <v>0</v>
      </c>
      <c r="AK17" s="271">
        <f t="shared" si="38"/>
        <v>0</v>
      </c>
      <c r="AL17" s="194">
        <f>'Copia Provisional'!DC16</f>
        <v>0</v>
      </c>
      <c r="AM17" s="272">
        <f t="shared" si="39"/>
        <v>0</v>
      </c>
      <c r="AN17" s="190" t="str">
        <f t="shared" si="40"/>
        <v>P</v>
      </c>
      <c r="AO17" s="179" cm="1">
        <f t="array" ref="AO17">IF(AK17=_Cla2,IF(AM17=_Clb2,10+IF(AL17=_RES73,20,0),0),0)</f>
        <v>0</v>
      </c>
      <c r="AP17" s="272">
        <f t="shared" si="41"/>
        <v>0</v>
      </c>
      <c r="AQ17" s="194">
        <f>'Copia Provisional'!DD16</f>
        <v>0</v>
      </c>
      <c r="AR17" s="272">
        <f t="shared" si="42"/>
        <v>0</v>
      </c>
      <c r="AS17" s="190" t="str">
        <f t="shared" si="43"/>
        <v>P</v>
      </c>
      <c r="AT17" s="179">
        <f t="shared" si="2"/>
        <v>0</v>
      </c>
      <c r="AU17" s="272">
        <f t="shared" si="44"/>
        <v>0</v>
      </c>
      <c r="AV17" s="194">
        <f>'Copia Provisional'!DE16</f>
        <v>0</v>
      </c>
      <c r="AW17" s="272">
        <f t="shared" si="45"/>
        <v>0</v>
      </c>
      <c r="AX17" s="190" t="str">
        <f t="shared" si="46"/>
        <v>P</v>
      </c>
      <c r="AY17" s="179">
        <f t="shared" si="3"/>
        <v>0</v>
      </c>
      <c r="AZ17" s="272">
        <f t="shared" si="47"/>
        <v>0</v>
      </c>
      <c r="BA17" s="194">
        <f>'Copia Provisional'!DF16</f>
        <v>0</v>
      </c>
      <c r="BB17" s="272">
        <f t="shared" si="48"/>
        <v>0</v>
      </c>
      <c r="BC17" s="190" t="str">
        <f t="shared" si="49"/>
        <v>P</v>
      </c>
      <c r="BD17" s="179">
        <f t="shared" si="4"/>
        <v>0</v>
      </c>
      <c r="BE17" s="272">
        <f t="shared" si="50"/>
        <v>0</v>
      </c>
      <c r="BF17" s="194">
        <f>'Copia Provisional'!DG16</f>
        <v>0</v>
      </c>
      <c r="BG17" s="272">
        <f t="shared" si="51"/>
        <v>0</v>
      </c>
      <c r="BH17" s="190" t="str">
        <f t="shared" si="52"/>
        <v>P</v>
      </c>
      <c r="BI17" s="179">
        <f t="shared" si="5"/>
        <v>0</v>
      </c>
      <c r="BJ17" s="272">
        <f t="shared" si="53"/>
        <v>0</v>
      </c>
      <c r="BK17" s="194">
        <f>'Copia Provisional'!DH16</f>
        <v>0</v>
      </c>
      <c r="BL17" s="272">
        <f t="shared" si="54"/>
        <v>0</v>
      </c>
      <c r="BM17" s="190" t="str">
        <f t="shared" si="55"/>
        <v>P</v>
      </c>
      <c r="BN17" s="179">
        <f t="shared" si="6"/>
        <v>0</v>
      </c>
      <c r="BO17" s="272">
        <f t="shared" si="56"/>
        <v>0</v>
      </c>
      <c r="BP17" s="194">
        <f>'Copia Provisional'!DI16</f>
        <v>0</v>
      </c>
      <c r="BQ17" s="272">
        <f t="shared" si="57"/>
        <v>0</v>
      </c>
      <c r="BR17" s="190" t="str">
        <f t="shared" si="58"/>
        <v>P</v>
      </c>
      <c r="BS17" s="179">
        <f t="shared" si="7"/>
        <v>0</v>
      </c>
      <c r="BT17" s="272">
        <f t="shared" si="59"/>
        <v>0</v>
      </c>
      <c r="BU17" s="194">
        <f>'Copia Provisional'!DJ16</f>
        <v>0</v>
      </c>
      <c r="BV17" s="272">
        <f t="shared" si="60"/>
        <v>0</v>
      </c>
      <c r="BW17" s="190" t="str">
        <f t="shared" si="61"/>
        <v>P</v>
      </c>
      <c r="BX17" s="179">
        <f t="shared" si="8"/>
        <v>0</v>
      </c>
      <c r="BY17" s="271">
        <f t="shared" si="62"/>
        <v>0</v>
      </c>
      <c r="BZ17" s="194">
        <f>'Copia Provisional'!DK16</f>
        <v>0</v>
      </c>
      <c r="CA17" s="272">
        <f t="shared" si="63"/>
        <v>0</v>
      </c>
      <c r="CB17" s="190" t="str">
        <f t="shared" si="64"/>
        <v>P</v>
      </c>
      <c r="CC17" s="179">
        <f t="shared" si="9"/>
        <v>0</v>
      </c>
      <c r="CD17" s="272">
        <f t="shared" si="65"/>
        <v>0</v>
      </c>
      <c r="CE17" s="194">
        <f>'Copia Provisional'!DL16</f>
        <v>0</v>
      </c>
      <c r="CF17" s="272">
        <f t="shared" si="66"/>
        <v>0</v>
      </c>
      <c r="CG17" s="190" t="str">
        <f t="shared" si="67"/>
        <v>P</v>
      </c>
      <c r="CH17" s="179">
        <f t="shared" si="10"/>
        <v>0</v>
      </c>
      <c r="CI17" s="272">
        <f t="shared" si="68"/>
        <v>0</v>
      </c>
      <c r="CJ17" s="194">
        <f>'Copia Provisional'!DM16</f>
        <v>0</v>
      </c>
      <c r="CK17" s="272">
        <f t="shared" si="69"/>
        <v>0</v>
      </c>
      <c r="CL17" s="190" t="str">
        <f t="shared" si="70"/>
        <v>P</v>
      </c>
      <c r="CM17" s="179">
        <f t="shared" si="11"/>
        <v>0</v>
      </c>
      <c r="CN17" s="272">
        <f t="shared" si="71"/>
        <v>0</v>
      </c>
      <c r="CO17" s="194">
        <f>'Copia Provisional'!DN16</f>
        <v>0</v>
      </c>
      <c r="CP17" s="272">
        <f t="shared" si="72"/>
        <v>0</v>
      </c>
      <c r="CQ17" s="190" t="str">
        <f t="shared" si="73"/>
        <v>P</v>
      </c>
      <c r="CR17" s="179">
        <f t="shared" si="12"/>
        <v>0</v>
      </c>
      <c r="CS17" s="272">
        <f t="shared" si="74"/>
        <v>0</v>
      </c>
      <c r="CT17" s="194">
        <f>'Copia Provisional'!DO16</f>
        <v>0</v>
      </c>
      <c r="CU17" s="272">
        <f t="shared" si="75"/>
        <v>0</v>
      </c>
      <c r="CV17" s="190" t="str">
        <f t="shared" si="76"/>
        <v>P</v>
      </c>
      <c r="CW17" s="179">
        <f t="shared" si="13"/>
        <v>0</v>
      </c>
      <c r="CX17" s="272">
        <f t="shared" si="77"/>
        <v>0</v>
      </c>
      <c r="CY17" s="194">
        <f>'Copia Provisional'!DP16</f>
        <v>0</v>
      </c>
      <c r="CZ17" s="272">
        <f t="shared" si="78"/>
        <v>0</v>
      </c>
      <c r="DA17" s="190" t="str">
        <f t="shared" si="79"/>
        <v>P</v>
      </c>
      <c r="DB17" s="179">
        <f t="shared" si="14"/>
        <v>0</v>
      </c>
      <c r="DC17" s="272">
        <f t="shared" si="80"/>
        <v>0</v>
      </c>
      <c r="DD17" s="194">
        <f>'Copia Provisional'!DQ16</f>
        <v>0</v>
      </c>
      <c r="DE17" s="272">
        <f t="shared" si="81"/>
        <v>0</v>
      </c>
      <c r="DF17" s="190" t="str">
        <f t="shared" si="82"/>
        <v>P</v>
      </c>
      <c r="DG17" s="179">
        <f t="shared" si="15"/>
        <v>0</v>
      </c>
      <c r="DH17" s="272">
        <f t="shared" si="83"/>
        <v>0</v>
      </c>
      <c r="DI17" s="194">
        <f>'Copia Provisional'!DR16</f>
        <v>0</v>
      </c>
      <c r="DJ17" s="272">
        <f t="shared" si="84"/>
        <v>0</v>
      </c>
      <c r="DK17" s="190" t="str">
        <f t="shared" si="85"/>
        <v>P</v>
      </c>
      <c r="DL17" s="179">
        <f t="shared" si="16"/>
        <v>0</v>
      </c>
      <c r="DM17" s="193">
        <f t="shared" si="86"/>
        <v>0</v>
      </c>
      <c r="DN17" s="194">
        <f>'Copia Provisional'!DS16</f>
        <v>0</v>
      </c>
      <c r="DO17" s="189">
        <f t="shared" si="87"/>
        <v>0</v>
      </c>
      <c r="DP17" s="190" t="str">
        <f t="shared" si="88"/>
        <v>P</v>
      </c>
      <c r="DQ17" s="179">
        <f t="shared" si="17"/>
        <v>0</v>
      </c>
      <c r="DR17" s="189">
        <f t="shared" si="89"/>
        <v>0</v>
      </c>
      <c r="DS17" s="194">
        <f>'Copia Provisional'!DT16</f>
        <v>0</v>
      </c>
      <c r="DT17" s="189">
        <f t="shared" si="90"/>
        <v>0</v>
      </c>
      <c r="DU17" s="190" t="str">
        <f t="shared" si="91"/>
        <v>P</v>
      </c>
      <c r="DV17" s="179">
        <f t="shared" si="18"/>
        <v>0</v>
      </c>
      <c r="DW17" s="189">
        <f t="shared" si="92"/>
        <v>0</v>
      </c>
      <c r="DX17" s="194">
        <f>'Copia Provisional'!DU16</f>
        <v>0</v>
      </c>
      <c r="DY17" s="189">
        <f t="shared" si="93"/>
        <v>0</v>
      </c>
      <c r="DZ17" s="190" t="str">
        <f t="shared" si="94"/>
        <v>P</v>
      </c>
      <c r="EA17" s="179">
        <f t="shared" si="19"/>
        <v>0</v>
      </c>
      <c r="EB17" s="189">
        <f t="shared" si="95"/>
        <v>0</v>
      </c>
      <c r="EC17" s="194">
        <f>'Copia Provisional'!DV16</f>
        <v>0</v>
      </c>
      <c r="ED17" s="189">
        <f t="shared" si="96"/>
        <v>0</v>
      </c>
      <c r="EE17" s="190" t="str">
        <f t="shared" si="97"/>
        <v>P</v>
      </c>
      <c r="EF17" s="179">
        <f t="shared" si="20"/>
        <v>0</v>
      </c>
      <c r="EG17" s="189">
        <f t="shared" si="98"/>
        <v>0</v>
      </c>
      <c r="EH17" s="194">
        <f>'Copia Provisional'!DW16</f>
        <v>0</v>
      </c>
      <c r="EI17" s="189">
        <f t="shared" si="99"/>
        <v>0</v>
      </c>
      <c r="EJ17" s="190" t="str">
        <f t="shared" si="100"/>
        <v>P</v>
      </c>
      <c r="EK17" s="179">
        <f t="shared" si="21"/>
        <v>0</v>
      </c>
      <c r="EL17" s="189">
        <f t="shared" si="101"/>
        <v>0</v>
      </c>
      <c r="EM17" s="194">
        <f>'Copia Provisional'!DX16</f>
        <v>0</v>
      </c>
      <c r="EN17" s="189">
        <f t="shared" si="102"/>
        <v>0</v>
      </c>
      <c r="EO17" s="190" t="str">
        <f t="shared" si="103"/>
        <v>P</v>
      </c>
      <c r="EP17" s="179">
        <f t="shared" si="22"/>
        <v>0</v>
      </c>
      <c r="EQ17" s="189">
        <f t="shared" si="104"/>
        <v>0</v>
      </c>
      <c r="ER17" s="194">
        <f>'Copia Provisional'!DY16</f>
        <v>0</v>
      </c>
      <c r="ES17" s="189">
        <f t="shared" si="105"/>
        <v>0</v>
      </c>
      <c r="ET17" s="190" t="str">
        <f t="shared" si="106"/>
        <v>P</v>
      </c>
      <c r="EU17" s="179">
        <f t="shared" si="23"/>
        <v>0</v>
      </c>
      <c r="EV17" s="189">
        <f t="shared" si="107"/>
        <v>0</v>
      </c>
      <c r="EW17" s="194">
        <f>'Copia Provisional'!DZ16</f>
        <v>0</v>
      </c>
      <c r="EX17" s="189">
        <f t="shared" si="108"/>
        <v>0</v>
      </c>
      <c r="EY17" s="190" t="str">
        <f t="shared" si="109"/>
        <v>P</v>
      </c>
      <c r="EZ17" s="179">
        <f t="shared" si="24"/>
        <v>0</v>
      </c>
      <c r="FA17" s="170">
        <f t="shared" si="110"/>
        <v>0</v>
      </c>
      <c r="FB17" s="194">
        <f>'Copia Provisional'!EA16</f>
        <v>0</v>
      </c>
      <c r="FC17" s="170">
        <f t="shared" si="111"/>
        <v>0</v>
      </c>
      <c r="FD17" s="190" t="str">
        <f t="shared" si="112"/>
        <v>P</v>
      </c>
      <c r="FE17" s="179">
        <f t="shared" si="25"/>
        <v>0</v>
      </c>
      <c r="FF17" s="170">
        <f t="shared" si="113"/>
        <v>0</v>
      </c>
      <c r="FG17" s="194">
        <f>'Copia Provisional'!EB16</f>
        <v>0</v>
      </c>
      <c r="FH17" s="170">
        <f t="shared" si="114"/>
        <v>0</v>
      </c>
      <c r="FI17" s="190" t="str">
        <f t="shared" si="115"/>
        <v>P</v>
      </c>
      <c r="FJ17" s="179">
        <f t="shared" si="26"/>
        <v>0</v>
      </c>
      <c r="FK17" s="170">
        <f t="shared" si="116"/>
        <v>0</v>
      </c>
      <c r="FL17" s="194">
        <f>'Copia Provisional'!EC16</f>
        <v>0</v>
      </c>
      <c r="FM17" s="170">
        <f t="shared" si="117"/>
        <v>0</v>
      </c>
      <c r="FN17" s="190" t="str">
        <f t="shared" si="118"/>
        <v>P</v>
      </c>
      <c r="FO17" s="179">
        <f t="shared" si="27"/>
        <v>0</v>
      </c>
      <c r="FP17" s="170">
        <f t="shared" si="119"/>
        <v>0</v>
      </c>
      <c r="FQ17" s="194">
        <f>'Copia Provisional'!ED16</f>
        <v>0</v>
      </c>
      <c r="FR17" s="170">
        <f t="shared" si="120"/>
        <v>0</v>
      </c>
      <c r="FS17" s="190" t="str">
        <f t="shared" si="121"/>
        <v>P</v>
      </c>
      <c r="FT17" s="179">
        <f t="shared" si="28"/>
        <v>0</v>
      </c>
      <c r="FU17" s="170">
        <f t="shared" si="122"/>
        <v>0</v>
      </c>
      <c r="FV17" s="194">
        <f>'Copia Provisional'!EE16</f>
        <v>0</v>
      </c>
      <c r="FW17" s="170">
        <f t="shared" si="123"/>
        <v>0</v>
      </c>
      <c r="FX17" s="190" t="str">
        <f t="shared" si="124"/>
        <v>P</v>
      </c>
      <c r="FY17" s="179">
        <f t="shared" si="29"/>
        <v>0</v>
      </c>
      <c r="FZ17" s="170">
        <f t="shared" si="125"/>
        <v>0</v>
      </c>
      <c r="GA17" s="194">
        <f>'Copia Provisional'!EF16</f>
        <v>0</v>
      </c>
      <c r="GB17" s="170">
        <f t="shared" si="126"/>
        <v>0</v>
      </c>
      <c r="GC17" s="190" t="str">
        <f t="shared" si="127"/>
        <v>P</v>
      </c>
      <c r="GD17" s="179">
        <f t="shared" si="30"/>
        <v>0</v>
      </c>
      <c r="GE17" s="170">
        <f t="shared" si="128"/>
        <v>0</v>
      </c>
      <c r="GF17" s="194">
        <f>'Copia Provisional'!EG16</f>
        <v>0</v>
      </c>
      <c r="GG17" s="170">
        <f t="shared" si="129"/>
        <v>0</v>
      </c>
      <c r="GH17" s="170" t="str">
        <f t="shared" si="130"/>
        <v>P</v>
      </c>
      <c r="GI17" s="179">
        <f t="shared" si="31"/>
        <v>0</v>
      </c>
      <c r="GJ17" s="170">
        <f t="shared" si="131"/>
        <v>0</v>
      </c>
      <c r="GK17" s="194">
        <f>'Copia Provisional'!EH16</f>
        <v>0</v>
      </c>
      <c r="GL17" s="192">
        <f t="shared" si="132"/>
        <v>0</v>
      </c>
      <c r="GM17" s="170" t="str">
        <f t="shared" si="133"/>
        <v>P</v>
      </c>
      <c r="GN17" s="179">
        <f t="shared" si="32"/>
        <v>0</v>
      </c>
      <c r="GO17" s="170">
        <f t="shared" si="134"/>
        <v>0</v>
      </c>
      <c r="GP17" s="170">
        <f t="shared" si="135"/>
        <v>0</v>
      </c>
      <c r="GQ17" s="170">
        <f t="shared" si="136"/>
        <v>0</v>
      </c>
      <c r="GR17" s="170">
        <f t="shared" si="137"/>
        <v>0</v>
      </c>
      <c r="GS17" s="185">
        <f t="shared" si="37"/>
        <v>0</v>
      </c>
      <c r="GT17" s="185">
        <f t="shared" si="138"/>
        <v>0</v>
      </c>
      <c r="MS17" s="178" t="str">
        <f>Terceros!O29</f>
        <v>Arabia Saudita</v>
      </c>
    </row>
    <row r="18" spans="1:357">
      <c r="A18" s="183">
        <f>IF('Primera Fase'!A18="","",'Primera Fase'!A18)</f>
        <v>16</v>
      </c>
      <c r="B18" s="178" t="str">
        <f>IF('Primera Fase'!B18="","",'Primera Fase'!B18)</f>
        <v/>
      </c>
      <c r="C18" s="188">
        <f>'Copia Provisional'!BW17</f>
        <v>0</v>
      </c>
      <c r="D18" s="188">
        <f>'Copia Provisional'!BX17</f>
        <v>0</v>
      </c>
      <c r="E18" s="188">
        <f>'Copia Provisional'!BY17</f>
        <v>0</v>
      </c>
      <c r="F18" s="188">
        <f>'Copia Provisional'!BZ17</f>
        <v>0</v>
      </c>
      <c r="G18" s="188">
        <f>'Copia Provisional'!CA17</f>
        <v>0</v>
      </c>
      <c r="H18" s="188">
        <f>'Copia Provisional'!CB17</f>
        <v>0</v>
      </c>
      <c r="I18" s="188">
        <f>'Copia Provisional'!CC17</f>
        <v>0</v>
      </c>
      <c r="J18" s="188">
        <f>'Copia Provisional'!CD17</f>
        <v>0</v>
      </c>
      <c r="K18" s="188">
        <f>'Copia Provisional'!CE17</f>
        <v>0</v>
      </c>
      <c r="L18" s="188">
        <f>'Copia Provisional'!CF17</f>
        <v>0</v>
      </c>
      <c r="M18" s="188">
        <f>'Copia Provisional'!CG17</f>
        <v>0</v>
      </c>
      <c r="N18" s="188">
        <f>'Copia Provisional'!CH17</f>
        <v>0</v>
      </c>
      <c r="O18" s="188">
        <f>'Copia Provisional'!CI17</f>
        <v>0</v>
      </c>
      <c r="P18" s="188">
        <f>'Copia Provisional'!CJ17</f>
        <v>0</v>
      </c>
      <c r="Q18" s="188">
        <f>'Copia Provisional'!CK17</f>
        <v>0</v>
      </c>
      <c r="R18" s="188">
        <f>'Copia Provisional'!CL17</f>
        <v>0</v>
      </c>
      <c r="S18" s="188">
        <f>'Copia Provisional'!CM17</f>
        <v>0</v>
      </c>
      <c r="T18" s="188">
        <f>'Copia Provisional'!CN17</f>
        <v>0</v>
      </c>
      <c r="U18" s="188">
        <f>'Copia Provisional'!CO17</f>
        <v>0</v>
      </c>
      <c r="V18" s="188">
        <f>'Copia Provisional'!CP17</f>
        <v>0</v>
      </c>
      <c r="W18" s="188">
        <f>'Copia Provisional'!CQ17</f>
        <v>0</v>
      </c>
      <c r="X18" s="188">
        <f>'Copia Provisional'!CR17</f>
        <v>0</v>
      </c>
      <c r="Y18" s="188">
        <f>'Copia Provisional'!CS17</f>
        <v>0</v>
      </c>
      <c r="Z18" s="188">
        <f>'Copia Provisional'!CT17</f>
        <v>0</v>
      </c>
      <c r="AA18" s="188">
        <f>'Copia Provisional'!CU17</f>
        <v>0</v>
      </c>
      <c r="AB18" s="188">
        <f>'Copia Provisional'!CV17</f>
        <v>0</v>
      </c>
      <c r="AC18" s="188">
        <f>'Copia Provisional'!CW17</f>
        <v>0</v>
      </c>
      <c r="AD18" s="188">
        <f>'Copia Provisional'!CX17</f>
        <v>0</v>
      </c>
      <c r="AE18" s="188">
        <f>'Copia Provisional'!CY17</f>
        <v>0</v>
      </c>
      <c r="AF18" s="188">
        <f>'Copia Provisional'!CZ17</f>
        <v>0</v>
      </c>
      <c r="AG18" s="188">
        <f>'Copia Provisional'!DA17</f>
        <v>0</v>
      </c>
      <c r="AH18" s="188">
        <f>'Copia Provisional'!DB17</f>
        <v>0</v>
      </c>
      <c r="AI18" s="188">
        <f t="shared" si="0"/>
        <v>0</v>
      </c>
      <c r="AJ18" s="178">
        <f t="shared" si="1"/>
        <v>0</v>
      </c>
      <c r="AK18" s="271">
        <f t="shared" si="38"/>
        <v>0</v>
      </c>
      <c r="AL18" s="194">
        <f>'Copia Provisional'!DC17</f>
        <v>0</v>
      </c>
      <c r="AM18" s="272">
        <f t="shared" si="39"/>
        <v>0</v>
      </c>
      <c r="AN18" s="190" t="str">
        <f t="shared" si="40"/>
        <v>P</v>
      </c>
      <c r="AO18" s="179" cm="1">
        <f t="array" ref="AO18">IF(AK18=_Cla2,IF(AM18=_Clb2,10+IF(AL18=_RES73,20,0),0),0)</f>
        <v>0</v>
      </c>
      <c r="AP18" s="272">
        <f t="shared" si="41"/>
        <v>0</v>
      </c>
      <c r="AQ18" s="194">
        <f>'Copia Provisional'!DD17</f>
        <v>0</v>
      </c>
      <c r="AR18" s="272">
        <f t="shared" si="42"/>
        <v>0</v>
      </c>
      <c r="AS18" s="190" t="str">
        <f t="shared" si="43"/>
        <v>P</v>
      </c>
      <c r="AT18" s="179">
        <f t="shared" si="2"/>
        <v>0</v>
      </c>
      <c r="AU18" s="272">
        <f t="shared" si="44"/>
        <v>0</v>
      </c>
      <c r="AV18" s="194">
        <f>'Copia Provisional'!DE17</f>
        <v>0</v>
      </c>
      <c r="AW18" s="272">
        <f t="shared" si="45"/>
        <v>0</v>
      </c>
      <c r="AX18" s="190" t="str">
        <f t="shared" si="46"/>
        <v>P</v>
      </c>
      <c r="AY18" s="179">
        <f t="shared" si="3"/>
        <v>0</v>
      </c>
      <c r="AZ18" s="272">
        <f t="shared" si="47"/>
        <v>0</v>
      </c>
      <c r="BA18" s="194">
        <f>'Copia Provisional'!DF17</f>
        <v>0</v>
      </c>
      <c r="BB18" s="272">
        <f t="shared" si="48"/>
        <v>0</v>
      </c>
      <c r="BC18" s="190" t="str">
        <f t="shared" si="49"/>
        <v>P</v>
      </c>
      <c r="BD18" s="179">
        <f t="shared" si="4"/>
        <v>0</v>
      </c>
      <c r="BE18" s="272">
        <f t="shared" si="50"/>
        <v>0</v>
      </c>
      <c r="BF18" s="194">
        <f>'Copia Provisional'!DG17</f>
        <v>0</v>
      </c>
      <c r="BG18" s="272">
        <f t="shared" si="51"/>
        <v>0</v>
      </c>
      <c r="BH18" s="190" t="str">
        <f t="shared" si="52"/>
        <v>P</v>
      </c>
      <c r="BI18" s="179">
        <f t="shared" si="5"/>
        <v>0</v>
      </c>
      <c r="BJ18" s="272">
        <f t="shared" si="53"/>
        <v>0</v>
      </c>
      <c r="BK18" s="194">
        <f>'Copia Provisional'!DH17</f>
        <v>0</v>
      </c>
      <c r="BL18" s="272">
        <f t="shared" si="54"/>
        <v>0</v>
      </c>
      <c r="BM18" s="190" t="str">
        <f t="shared" si="55"/>
        <v>P</v>
      </c>
      <c r="BN18" s="179">
        <f t="shared" si="6"/>
        <v>0</v>
      </c>
      <c r="BO18" s="272">
        <f t="shared" si="56"/>
        <v>0</v>
      </c>
      <c r="BP18" s="194">
        <f>'Copia Provisional'!DI17</f>
        <v>0</v>
      </c>
      <c r="BQ18" s="272">
        <f t="shared" si="57"/>
        <v>0</v>
      </c>
      <c r="BR18" s="190" t="str">
        <f t="shared" si="58"/>
        <v>P</v>
      </c>
      <c r="BS18" s="179">
        <f t="shared" si="7"/>
        <v>0</v>
      </c>
      <c r="BT18" s="272">
        <f t="shared" si="59"/>
        <v>0</v>
      </c>
      <c r="BU18" s="194">
        <f>'Copia Provisional'!DJ17</f>
        <v>0</v>
      </c>
      <c r="BV18" s="272">
        <f t="shared" si="60"/>
        <v>0</v>
      </c>
      <c r="BW18" s="190" t="str">
        <f t="shared" si="61"/>
        <v>P</v>
      </c>
      <c r="BX18" s="179">
        <f t="shared" si="8"/>
        <v>0</v>
      </c>
      <c r="BY18" s="271">
        <f t="shared" si="62"/>
        <v>0</v>
      </c>
      <c r="BZ18" s="194">
        <f>'Copia Provisional'!DK17</f>
        <v>0</v>
      </c>
      <c r="CA18" s="272">
        <f t="shared" si="63"/>
        <v>0</v>
      </c>
      <c r="CB18" s="190" t="str">
        <f t="shared" si="64"/>
        <v>P</v>
      </c>
      <c r="CC18" s="179">
        <f t="shared" si="9"/>
        <v>0</v>
      </c>
      <c r="CD18" s="272">
        <f t="shared" si="65"/>
        <v>0</v>
      </c>
      <c r="CE18" s="194">
        <f>'Copia Provisional'!DL17</f>
        <v>0</v>
      </c>
      <c r="CF18" s="272">
        <f t="shared" si="66"/>
        <v>0</v>
      </c>
      <c r="CG18" s="190" t="str">
        <f t="shared" si="67"/>
        <v>P</v>
      </c>
      <c r="CH18" s="179">
        <f t="shared" si="10"/>
        <v>0</v>
      </c>
      <c r="CI18" s="272">
        <f t="shared" si="68"/>
        <v>0</v>
      </c>
      <c r="CJ18" s="194">
        <f>'Copia Provisional'!DM17</f>
        <v>0</v>
      </c>
      <c r="CK18" s="272">
        <f t="shared" si="69"/>
        <v>0</v>
      </c>
      <c r="CL18" s="190" t="str">
        <f t="shared" si="70"/>
        <v>P</v>
      </c>
      <c r="CM18" s="179">
        <f t="shared" si="11"/>
        <v>0</v>
      </c>
      <c r="CN18" s="272">
        <f t="shared" si="71"/>
        <v>0</v>
      </c>
      <c r="CO18" s="194">
        <f>'Copia Provisional'!DN17</f>
        <v>0</v>
      </c>
      <c r="CP18" s="272">
        <f t="shared" si="72"/>
        <v>0</v>
      </c>
      <c r="CQ18" s="190" t="str">
        <f t="shared" si="73"/>
        <v>P</v>
      </c>
      <c r="CR18" s="179">
        <f t="shared" si="12"/>
        <v>0</v>
      </c>
      <c r="CS18" s="272">
        <f t="shared" si="74"/>
        <v>0</v>
      </c>
      <c r="CT18" s="194">
        <f>'Copia Provisional'!DO17</f>
        <v>0</v>
      </c>
      <c r="CU18" s="272">
        <f t="shared" si="75"/>
        <v>0</v>
      </c>
      <c r="CV18" s="190" t="str">
        <f t="shared" si="76"/>
        <v>P</v>
      </c>
      <c r="CW18" s="179">
        <f t="shared" si="13"/>
        <v>0</v>
      </c>
      <c r="CX18" s="272">
        <f t="shared" si="77"/>
        <v>0</v>
      </c>
      <c r="CY18" s="194">
        <f>'Copia Provisional'!DP17</f>
        <v>0</v>
      </c>
      <c r="CZ18" s="272">
        <f t="shared" si="78"/>
        <v>0</v>
      </c>
      <c r="DA18" s="190" t="str">
        <f t="shared" si="79"/>
        <v>P</v>
      </c>
      <c r="DB18" s="179">
        <f t="shared" si="14"/>
        <v>0</v>
      </c>
      <c r="DC18" s="272">
        <f t="shared" si="80"/>
        <v>0</v>
      </c>
      <c r="DD18" s="194">
        <f>'Copia Provisional'!DQ17</f>
        <v>0</v>
      </c>
      <c r="DE18" s="272">
        <f t="shared" si="81"/>
        <v>0</v>
      </c>
      <c r="DF18" s="190" t="str">
        <f t="shared" si="82"/>
        <v>P</v>
      </c>
      <c r="DG18" s="179">
        <f t="shared" si="15"/>
        <v>0</v>
      </c>
      <c r="DH18" s="272">
        <f t="shared" si="83"/>
        <v>0</v>
      </c>
      <c r="DI18" s="194">
        <f>'Copia Provisional'!DR17</f>
        <v>0</v>
      </c>
      <c r="DJ18" s="272">
        <f t="shared" si="84"/>
        <v>0</v>
      </c>
      <c r="DK18" s="190" t="str">
        <f t="shared" si="85"/>
        <v>P</v>
      </c>
      <c r="DL18" s="179">
        <f t="shared" si="16"/>
        <v>0</v>
      </c>
      <c r="DM18" s="193">
        <f t="shared" si="86"/>
        <v>0</v>
      </c>
      <c r="DN18" s="194">
        <f>'Copia Provisional'!DS17</f>
        <v>0</v>
      </c>
      <c r="DO18" s="189">
        <f t="shared" si="87"/>
        <v>0</v>
      </c>
      <c r="DP18" s="190" t="str">
        <f t="shared" si="88"/>
        <v>P</v>
      </c>
      <c r="DQ18" s="179">
        <f t="shared" si="17"/>
        <v>0</v>
      </c>
      <c r="DR18" s="189">
        <f t="shared" si="89"/>
        <v>0</v>
      </c>
      <c r="DS18" s="194">
        <f>'Copia Provisional'!DT17</f>
        <v>0</v>
      </c>
      <c r="DT18" s="189">
        <f t="shared" si="90"/>
        <v>0</v>
      </c>
      <c r="DU18" s="190" t="str">
        <f t="shared" si="91"/>
        <v>P</v>
      </c>
      <c r="DV18" s="179">
        <f t="shared" si="18"/>
        <v>0</v>
      </c>
      <c r="DW18" s="189">
        <f t="shared" si="92"/>
        <v>0</v>
      </c>
      <c r="DX18" s="194">
        <f>'Copia Provisional'!DU17</f>
        <v>0</v>
      </c>
      <c r="DY18" s="189">
        <f t="shared" si="93"/>
        <v>0</v>
      </c>
      <c r="DZ18" s="190" t="str">
        <f t="shared" si="94"/>
        <v>P</v>
      </c>
      <c r="EA18" s="179">
        <f t="shared" si="19"/>
        <v>0</v>
      </c>
      <c r="EB18" s="189">
        <f t="shared" si="95"/>
        <v>0</v>
      </c>
      <c r="EC18" s="194">
        <f>'Copia Provisional'!DV17</f>
        <v>0</v>
      </c>
      <c r="ED18" s="189">
        <f t="shared" si="96"/>
        <v>0</v>
      </c>
      <c r="EE18" s="190" t="str">
        <f t="shared" si="97"/>
        <v>P</v>
      </c>
      <c r="EF18" s="179">
        <f t="shared" si="20"/>
        <v>0</v>
      </c>
      <c r="EG18" s="189">
        <f t="shared" si="98"/>
        <v>0</v>
      </c>
      <c r="EH18" s="194">
        <f>'Copia Provisional'!DW17</f>
        <v>0</v>
      </c>
      <c r="EI18" s="189">
        <f t="shared" si="99"/>
        <v>0</v>
      </c>
      <c r="EJ18" s="190" t="str">
        <f t="shared" si="100"/>
        <v>P</v>
      </c>
      <c r="EK18" s="179">
        <f t="shared" si="21"/>
        <v>0</v>
      </c>
      <c r="EL18" s="189">
        <f t="shared" si="101"/>
        <v>0</v>
      </c>
      <c r="EM18" s="194">
        <f>'Copia Provisional'!DX17</f>
        <v>0</v>
      </c>
      <c r="EN18" s="189">
        <f t="shared" si="102"/>
        <v>0</v>
      </c>
      <c r="EO18" s="190" t="str">
        <f t="shared" si="103"/>
        <v>P</v>
      </c>
      <c r="EP18" s="179">
        <f t="shared" si="22"/>
        <v>0</v>
      </c>
      <c r="EQ18" s="189">
        <f t="shared" si="104"/>
        <v>0</v>
      </c>
      <c r="ER18" s="194">
        <f>'Copia Provisional'!DY17</f>
        <v>0</v>
      </c>
      <c r="ES18" s="189">
        <f t="shared" si="105"/>
        <v>0</v>
      </c>
      <c r="ET18" s="190" t="str">
        <f t="shared" si="106"/>
        <v>P</v>
      </c>
      <c r="EU18" s="179">
        <f t="shared" si="23"/>
        <v>0</v>
      </c>
      <c r="EV18" s="189">
        <f t="shared" si="107"/>
        <v>0</v>
      </c>
      <c r="EW18" s="194">
        <f>'Copia Provisional'!DZ17</f>
        <v>0</v>
      </c>
      <c r="EX18" s="189">
        <f t="shared" si="108"/>
        <v>0</v>
      </c>
      <c r="EY18" s="190" t="str">
        <f t="shared" si="109"/>
        <v>P</v>
      </c>
      <c r="EZ18" s="179">
        <f t="shared" si="24"/>
        <v>0</v>
      </c>
      <c r="FA18" s="170">
        <f t="shared" si="110"/>
        <v>0</v>
      </c>
      <c r="FB18" s="194">
        <f>'Copia Provisional'!EA17</f>
        <v>0</v>
      </c>
      <c r="FC18" s="170">
        <f t="shared" si="111"/>
        <v>0</v>
      </c>
      <c r="FD18" s="190" t="str">
        <f t="shared" si="112"/>
        <v>P</v>
      </c>
      <c r="FE18" s="179">
        <f t="shared" si="25"/>
        <v>0</v>
      </c>
      <c r="FF18" s="170">
        <f t="shared" si="113"/>
        <v>0</v>
      </c>
      <c r="FG18" s="194">
        <f>'Copia Provisional'!EB17</f>
        <v>0</v>
      </c>
      <c r="FH18" s="170">
        <f t="shared" si="114"/>
        <v>0</v>
      </c>
      <c r="FI18" s="190" t="str">
        <f t="shared" si="115"/>
        <v>P</v>
      </c>
      <c r="FJ18" s="179">
        <f t="shared" si="26"/>
        <v>0</v>
      </c>
      <c r="FK18" s="170">
        <f t="shared" si="116"/>
        <v>0</v>
      </c>
      <c r="FL18" s="194">
        <f>'Copia Provisional'!EC17</f>
        <v>0</v>
      </c>
      <c r="FM18" s="170">
        <f t="shared" si="117"/>
        <v>0</v>
      </c>
      <c r="FN18" s="190" t="str">
        <f t="shared" si="118"/>
        <v>P</v>
      </c>
      <c r="FO18" s="179">
        <f t="shared" si="27"/>
        <v>0</v>
      </c>
      <c r="FP18" s="170">
        <f t="shared" si="119"/>
        <v>0</v>
      </c>
      <c r="FQ18" s="194">
        <f>'Copia Provisional'!ED17</f>
        <v>0</v>
      </c>
      <c r="FR18" s="170">
        <f t="shared" si="120"/>
        <v>0</v>
      </c>
      <c r="FS18" s="190" t="str">
        <f t="shared" si="121"/>
        <v>P</v>
      </c>
      <c r="FT18" s="179">
        <f t="shared" si="28"/>
        <v>0</v>
      </c>
      <c r="FU18" s="170">
        <f t="shared" si="122"/>
        <v>0</v>
      </c>
      <c r="FV18" s="194">
        <f>'Copia Provisional'!EE17</f>
        <v>0</v>
      </c>
      <c r="FW18" s="170">
        <f t="shared" si="123"/>
        <v>0</v>
      </c>
      <c r="FX18" s="190" t="str">
        <f t="shared" si="124"/>
        <v>P</v>
      </c>
      <c r="FY18" s="179">
        <f t="shared" si="29"/>
        <v>0</v>
      </c>
      <c r="FZ18" s="170">
        <f t="shared" si="125"/>
        <v>0</v>
      </c>
      <c r="GA18" s="194">
        <f>'Copia Provisional'!EF17</f>
        <v>0</v>
      </c>
      <c r="GB18" s="170">
        <f t="shared" si="126"/>
        <v>0</v>
      </c>
      <c r="GC18" s="190" t="str">
        <f t="shared" si="127"/>
        <v>P</v>
      </c>
      <c r="GD18" s="179">
        <f t="shared" si="30"/>
        <v>0</v>
      </c>
      <c r="GE18" s="170">
        <f t="shared" si="128"/>
        <v>0</v>
      </c>
      <c r="GF18" s="194">
        <f>'Copia Provisional'!EG17</f>
        <v>0</v>
      </c>
      <c r="GG18" s="170">
        <f t="shared" si="129"/>
        <v>0</v>
      </c>
      <c r="GH18" s="170" t="str">
        <f t="shared" si="130"/>
        <v>P</v>
      </c>
      <c r="GI18" s="179">
        <f t="shared" si="31"/>
        <v>0</v>
      </c>
      <c r="GJ18" s="170">
        <f t="shared" si="131"/>
        <v>0</v>
      </c>
      <c r="GK18" s="194">
        <f>'Copia Provisional'!EH17</f>
        <v>0</v>
      </c>
      <c r="GL18" s="192">
        <f t="shared" si="132"/>
        <v>0</v>
      </c>
      <c r="GM18" s="170" t="str">
        <f t="shared" si="133"/>
        <v>P</v>
      </c>
      <c r="GN18" s="179">
        <f t="shared" si="32"/>
        <v>0</v>
      </c>
      <c r="GO18" s="170">
        <f t="shared" si="134"/>
        <v>0</v>
      </c>
      <c r="GP18" s="170">
        <f t="shared" si="135"/>
        <v>0</v>
      </c>
      <c r="GQ18" s="170">
        <f t="shared" si="136"/>
        <v>0</v>
      </c>
      <c r="GR18" s="170">
        <f t="shared" si="137"/>
        <v>0</v>
      </c>
      <c r="GS18" s="185">
        <f t="shared" si="37"/>
        <v>0</v>
      </c>
      <c r="GT18" s="185">
        <f t="shared" si="138"/>
        <v>0</v>
      </c>
    </row>
    <row r="19" spans="1:357">
      <c r="A19" s="183">
        <f>IF('Primera Fase'!A19="","",'Primera Fase'!A19)</f>
        <v>17</v>
      </c>
      <c r="B19" s="178" t="str">
        <f>IF('Primera Fase'!B19="","",'Primera Fase'!B19)</f>
        <v/>
      </c>
      <c r="C19" s="188">
        <f>'Copia Provisional'!BW18</f>
        <v>0</v>
      </c>
      <c r="D19" s="188">
        <f>'Copia Provisional'!BX18</f>
        <v>0</v>
      </c>
      <c r="E19" s="188">
        <f>'Copia Provisional'!BY18</f>
        <v>0</v>
      </c>
      <c r="F19" s="188">
        <f>'Copia Provisional'!BZ18</f>
        <v>0</v>
      </c>
      <c r="G19" s="188">
        <f>'Copia Provisional'!CA18</f>
        <v>0</v>
      </c>
      <c r="H19" s="188">
        <f>'Copia Provisional'!CB18</f>
        <v>0</v>
      </c>
      <c r="I19" s="188">
        <f>'Copia Provisional'!CC18</f>
        <v>0</v>
      </c>
      <c r="J19" s="188">
        <f>'Copia Provisional'!CD18</f>
        <v>0</v>
      </c>
      <c r="K19" s="188">
        <f>'Copia Provisional'!CE18</f>
        <v>0</v>
      </c>
      <c r="L19" s="188">
        <f>'Copia Provisional'!CF18</f>
        <v>0</v>
      </c>
      <c r="M19" s="188">
        <f>'Copia Provisional'!CG18</f>
        <v>0</v>
      </c>
      <c r="N19" s="188">
        <f>'Copia Provisional'!CH18</f>
        <v>0</v>
      </c>
      <c r="O19" s="188">
        <f>'Copia Provisional'!CI18</f>
        <v>0</v>
      </c>
      <c r="P19" s="188">
        <f>'Copia Provisional'!CJ18</f>
        <v>0</v>
      </c>
      <c r="Q19" s="188">
        <f>'Copia Provisional'!CK18</f>
        <v>0</v>
      </c>
      <c r="R19" s="188">
        <f>'Copia Provisional'!CL18</f>
        <v>0</v>
      </c>
      <c r="S19" s="188">
        <f>'Copia Provisional'!CM18</f>
        <v>0</v>
      </c>
      <c r="T19" s="188">
        <f>'Copia Provisional'!CN18</f>
        <v>0</v>
      </c>
      <c r="U19" s="188">
        <f>'Copia Provisional'!CO18</f>
        <v>0</v>
      </c>
      <c r="V19" s="188">
        <f>'Copia Provisional'!CP18</f>
        <v>0</v>
      </c>
      <c r="W19" s="188">
        <f>'Copia Provisional'!CQ18</f>
        <v>0</v>
      </c>
      <c r="X19" s="188">
        <f>'Copia Provisional'!CR18</f>
        <v>0</v>
      </c>
      <c r="Y19" s="188">
        <f>'Copia Provisional'!CS18</f>
        <v>0</v>
      </c>
      <c r="Z19" s="188">
        <f>'Copia Provisional'!CT18</f>
        <v>0</v>
      </c>
      <c r="AA19" s="188">
        <f>'Copia Provisional'!CU18</f>
        <v>0</v>
      </c>
      <c r="AB19" s="188">
        <f>'Copia Provisional'!CV18</f>
        <v>0</v>
      </c>
      <c r="AC19" s="188">
        <f>'Copia Provisional'!CW18</f>
        <v>0</v>
      </c>
      <c r="AD19" s="188">
        <f>'Copia Provisional'!CX18</f>
        <v>0</v>
      </c>
      <c r="AE19" s="188">
        <f>'Copia Provisional'!CY18</f>
        <v>0</v>
      </c>
      <c r="AF19" s="188">
        <f>'Copia Provisional'!CZ18</f>
        <v>0</v>
      </c>
      <c r="AG19" s="188">
        <f>'Copia Provisional'!DA18</f>
        <v>0</v>
      </c>
      <c r="AH19" s="188">
        <f>'Copia Provisional'!DB18</f>
        <v>0</v>
      </c>
      <c r="AI19" s="188">
        <f t="shared" si="0"/>
        <v>0</v>
      </c>
      <c r="AJ19" s="178">
        <f t="shared" si="1"/>
        <v>0</v>
      </c>
      <c r="AK19" s="271">
        <f t="shared" si="38"/>
        <v>0</v>
      </c>
      <c r="AL19" s="194">
        <f>'Copia Provisional'!DC18</f>
        <v>0</v>
      </c>
      <c r="AM19" s="272">
        <f t="shared" si="39"/>
        <v>0</v>
      </c>
      <c r="AN19" s="190" t="str">
        <f t="shared" si="40"/>
        <v>P</v>
      </c>
      <c r="AO19" s="179" cm="1">
        <f t="array" ref="AO19">IF(AK19=_Cla2,IF(AM19=_Clb2,10+IF(AL19=_RES73,20,0),0),0)</f>
        <v>0</v>
      </c>
      <c r="AP19" s="272">
        <f t="shared" si="41"/>
        <v>0</v>
      </c>
      <c r="AQ19" s="194">
        <f>'Copia Provisional'!DD18</f>
        <v>0</v>
      </c>
      <c r="AR19" s="272">
        <f t="shared" si="42"/>
        <v>0</v>
      </c>
      <c r="AS19" s="190" t="str">
        <f t="shared" si="43"/>
        <v>P</v>
      </c>
      <c r="AT19" s="179">
        <f t="shared" si="2"/>
        <v>0</v>
      </c>
      <c r="AU19" s="272">
        <f t="shared" si="44"/>
        <v>0</v>
      </c>
      <c r="AV19" s="194">
        <f>'Copia Provisional'!DE18</f>
        <v>0</v>
      </c>
      <c r="AW19" s="272">
        <f t="shared" si="45"/>
        <v>0</v>
      </c>
      <c r="AX19" s="190" t="str">
        <f t="shared" si="46"/>
        <v>P</v>
      </c>
      <c r="AY19" s="179">
        <f t="shared" si="3"/>
        <v>0</v>
      </c>
      <c r="AZ19" s="272">
        <f t="shared" si="47"/>
        <v>0</v>
      </c>
      <c r="BA19" s="194">
        <f>'Copia Provisional'!DF18</f>
        <v>0</v>
      </c>
      <c r="BB19" s="272">
        <f t="shared" si="48"/>
        <v>0</v>
      </c>
      <c r="BC19" s="190" t="str">
        <f t="shared" si="49"/>
        <v>P</v>
      </c>
      <c r="BD19" s="179">
        <f t="shared" si="4"/>
        <v>0</v>
      </c>
      <c r="BE19" s="272">
        <f t="shared" si="50"/>
        <v>0</v>
      </c>
      <c r="BF19" s="194">
        <f>'Copia Provisional'!DG18</f>
        <v>0</v>
      </c>
      <c r="BG19" s="272">
        <f t="shared" si="51"/>
        <v>0</v>
      </c>
      <c r="BH19" s="190" t="str">
        <f t="shared" si="52"/>
        <v>P</v>
      </c>
      <c r="BI19" s="179">
        <f t="shared" si="5"/>
        <v>0</v>
      </c>
      <c r="BJ19" s="272">
        <f t="shared" si="53"/>
        <v>0</v>
      </c>
      <c r="BK19" s="194">
        <f>'Copia Provisional'!DH18</f>
        <v>0</v>
      </c>
      <c r="BL19" s="272">
        <f t="shared" si="54"/>
        <v>0</v>
      </c>
      <c r="BM19" s="190" t="str">
        <f t="shared" si="55"/>
        <v>P</v>
      </c>
      <c r="BN19" s="179">
        <f t="shared" si="6"/>
        <v>0</v>
      </c>
      <c r="BO19" s="272">
        <f t="shared" si="56"/>
        <v>0</v>
      </c>
      <c r="BP19" s="194">
        <f>'Copia Provisional'!DI18</f>
        <v>0</v>
      </c>
      <c r="BQ19" s="272">
        <f t="shared" si="57"/>
        <v>0</v>
      </c>
      <c r="BR19" s="190" t="str">
        <f t="shared" si="58"/>
        <v>P</v>
      </c>
      <c r="BS19" s="179">
        <f t="shared" si="7"/>
        <v>0</v>
      </c>
      <c r="BT19" s="272">
        <f t="shared" si="59"/>
        <v>0</v>
      </c>
      <c r="BU19" s="194">
        <f>'Copia Provisional'!DJ18</f>
        <v>0</v>
      </c>
      <c r="BV19" s="272">
        <f t="shared" si="60"/>
        <v>0</v>
      </c>
      <c r="BW19" s="190" t="str">
        <f t="shared" si="61"/>
        <v>P</v>
      </c>
      <c r="BX19" s="179">
        <f t="shared" si="8"/>
        <v>0</v>
      </c>
      <c r="BY19" s="271">
        <f t="shared" si="62"/>
        <v>0</v>
      </c>
      <c r="BZ19" s="194">
        <f>'Copia Provisional'!DK18</f>
        <v>0</v>
      </c>
      <c r="CA19" s="272">
        <f t="shared" si="63"/>
        <v>0</v>
      </c>
      <c r="CB19" s="190" t="str">
        <f t="shared" si="64"/>
        <v>P</v>
      </c>
      <c r="CC19" s="179">
        <f t="shared" si="9"/>
        <v>0</v>
      </c>
      <c r="CD19" s="272">
        <f t="shared" si="65"/>
        <v>0</v>
      </c>
      <c r="CE19" s="194">
        <f>'Copia Provisional'!DL18</f>
        <v>0</v>
      </c>
      <c r="CF19" s="272">
        <f t="shared" si="66"/>
        <v>0</v>
      </c>
      <c r="CG19" s="190" t="str">
        <f t="shared" si="67"/>
        <v>P</v>
      </c>
      <c r="CH19" s="179">
        <f t="shared" si="10"/>
        <v>0</v>
      </c>
      <c r="CI19" s="272">
        <f t="shared" si="68"/>
        <v>0</v>
      </c>
      <c r="CJ19" s="194">
        <f>'Copia Provisional'!DM18</f>
        <v>0</v>
      </c>
      <c r="CK19" s="272">
        <f t="shared" si="69"/>
        <v>0</v>
      </c>
      <c r="CL19" s="190" t="str">
        <f t="shared" si="70"/>
        <v>P</v>
      </c>
      <c r="CM19" s="179">
        <f t="shared" si="11"/>
        <v>0</v>
      </c>
      <c r="CN19" s="272">
        <f t="shared" si="71"/>
        <v>0</v>
      </c>
      <c r="CO19" s="194">
        <f>'Copia Provisional'!DN18</f>
        <v>0</v>
      </c>
      <c r="CP19" s="272">
        <f t="shared" si="72"/>
        <v>0</v>
      </c>
      <c r="CQ19" s="190" t="str">
        <f t="shared" si="73"/>
        <v>P</v>
      </c>
      <c r="CR19" s="179">
        <f t="shared" si="12"/>
        <v>0</v>
      </c>
      <c r="CS19" s="272">
        <f t="shared" si="74"/>
        <v>0</v>
      </c>
      <c r="CT19" s="194">
        <f>'Copia Provisional'!DO18</f>
        <v>0</v>
      </c>
      <c r="CU19" s="272">
        <f t="shared" si="75"/>
        <v>0</v>
      </c>
      <c r="CV19" s="190" t="str">
        <f t="shared" si="76"/>
        <v>P</v>
      </c>
      <c r="CW19" s="179">
        <f t="shared" si="13"/>
        <v>0</v>
      </c>
      <c r="CX19" s="272">
        <f t="shared" si="77"/>
        <v>0</v>
      </c>
      <c r="CY19" s="194">
        <f>'Copia Provisional'!DP18</f>
        <v>0</v>
      </c>
      <c r="CZ19" s="272">
        <f t="shared" si="78"/>
        <v>0</v>
      </c>
      <c r="DA19" s="190" t="str">
        <f t="shared" si="79"/>
        <v>P</v>
      </c>
      <c r="DB19" s="179">
        <f t="shared" si="14"/>
        <v>0</v>
      </c>
      <c r="DC19" s="272">
        <f t="shared" si="80"/>
        <v>0</v>
      </c>
      <c r="DD19" s="194">
        <f>'Copia Provisional'!DQ18</f>
        <v>0</v>
      </c>
      <c r="DE19" s="272">
        <f t="shared" si="81"/>
        <v>0</v>
      </c>
      <c r="DF19" s="190" t="str">
        <f t="shared" si="82"/>
        <v>P</v>
      </c>
      <c r="DG19" s="179">
        <f t="shared" si="15"/>
        <v>0</v>
      </c>
      <c r="DH19" s="272">
        <f t="shared" si="83"/>
        <v>0</v>
      </c>
      <c r="DI19" s="194">
        <f>'Copia Provisional'!DR18</f>
        <v>0</v>
      </c>
      <c r="DJ19" s="272">
        <f t="shared" si="84"/>
        <v>0</v>
      </c>
      <c r="DK19" s="190" t="str">
        <f t="shared" si="85"/>
        <v>P</v>
      </c>
      <c r="DL19" s="179">
        <f t="shared" si="16"/>
        <v>0</v>
      </c>
      <c r="DM19" s="193">
        <f t="shared" si="86"/>
        <v>0</v>
      </c>
      <c r="DN19" s="194">
        <f>'Copia Provisional'!DS18</f>
        <v>0</v>
      </c>
      <c r="DO19" s="189">
        <f t="shared" si="87"/>
        <v>0</v>
      </c>
      <c r="DP19" s="190" t="str">
        <f t="shared" si="88"/>
        <v>P</v>
      </c>
      <c r="DQ19" s="179">
        <f t="shared" si="17"/>
        <v>0</v>
      </c>
      <c r="DR19" s="189">
        <f t="shared" si="89"/>
        <v>0</v>
      </c>
      <c r="DS19" s="194">
        <f>'Copia Provisional'!DT18</f>
        <v>0</v>
      </c>
      <c r="DT19" s="189">
        <f t="shared" si="90"/>
        <v>0</v>
      </c>
      <c r="DU19" s="190" t="str">
        <f t="shared" si="91"/>
        <v>P</v>
      </c>
      <c r="DV19" s="179">
        <f t="shared" si="18"/>
        <v>0</v>
      </c>
      <c r="DW19" s="189">
        <f t="shared" si="92"/>
        <v>0</v>
      </c>
      <c r="DX19" s="194">
        <f>'Copia Provisional'!DU18</f>
        <v>0</v>
      </c>
      <c r="DY19" s="189">
        <f t="shared" si="93"/>
        <v>0</v>
      </c>
      <c r="DZ19" s="190" t="str">
        <f t="shared" si="94"/>
        <v>P</v>
      </c>
      <c r="EA19" s="179">
        <f t="shared" si="19"/>
        <v>0</v>
      </c>
      <c r="EB19" s="189">
        <f t="shared" si="95"/>
        <v>0</v>
      </c>
      <c r="EC19" s="194">
        <f>'Copia Provisional'!DV18</f>
        <v>0</v>
      </c>
      <c r="ED19" s="189">
        <f t="shared" si="96"/>
        <v>0</v>
      </c>
      <c r="EE19" s="190" t="str">
        <f t="shared" si="97"/>
        <v>P</v>
      </c>
      <c r="EF19" s="179">
        <f t="shared" si="20"/>
        <v>0</v>
      </c>
      <c r="EG19" s="189">
        <f t="shared" si="98"/>
        <v>0</v>
      </c>
      <c r="EH19" s="194">
        <f>'Copia Provisional'!DW18</f>
        <v>0</v>
      </c>
      <c r="EI19" s="189">
        <f t="shared" si="99"/>
        <v>0</v>
      </c>
      <c r="EJ19" s="190" t="str">
        <f t="shared" si="100"/>
        <v>P</v>
      </c>
      <c r="EK19" s="179">
        <f t="shared" si="21"/>
        <v>0</v>
      </c>
      <c r="EL19" s="189">
        <f t="shared" si="101"/>
        <v>0</v>
      </c>
      <c r="EM19" s="194">
        <f>'Copia Provisional'!DX18</f>
        <v>0</v>
      </c>
      <c r="EN19" s="189">
        <f t="shared" si="102"/>
        <v>0</v>
      </c>
      <c r="EO19" s="190" t="str">
        <f t="shared" si="103"/>
        <v>P</v>
      </c>
      <c r="EP19" s="179">
        <f t="shared" si="22"/>
        <v>0</v>
      </c>
      <c r="EQ19" s="189">
        <f t="shared" si="104"/>
        <v>0</v>
      </c>
      <c r="ER19" s="194">
        <f>'Copia Provisional'!DY18</f>
        <v>0</v>
      </c>
      <c r="ES19" s="189">
        <f t="shared" si="105"/>
        <v>0</v>
      </c>
      <c r="ET19" s="190" t="str">
        <f t="shared" si="106"/>
        <v>P</v>
      </c>
      <c r="EU19" s="179">
        <f t="shared" si="23"/>
        <v>0</v>
      </c>
      <c r="EV19" s="189">
        <f t="shared" si="107"/>
        <v>0</v>
      </c>
      <c r="EW19" s="194">
        <f>'Copia Provisional'!DZ18</f>
        <v>0</v>
      </c>
      <c r="EX19" s="189">
        <f t="shared" si="108"/>
        <v>0</v>
      </c>
      <c r="EY19" s="190" t="str">
        <f t="shared" si="109"/>
        <v>P</v>
      </c>
      <c r="EZ19" s="179">
        <f t="shared" si="24"/>
        <v>0</v>
      </c>
      <c r="FA19" s="170">
        <f t="shared" si="110"/>
        <v>0</v>
      </c>
      <c r="FB19" s="194">
        <f>'Copia Provisional'!EA18</f>
        <v>0</v>
      </c>
      <c r="FC19" s="170">
        <f t="shared" si="111"/>
        <v>0</v>
      </c>
      <c r="FD19" s="190" t="str">
        <f t="shared" si="112"/>
        <v>P</v>
      </c>
      <c r="FE19" s="179">
        <f t="shared" si="25"/>
        <v>0</v>
      </c>
      <c r="FF19" s="170">
        <f t="shared" si="113"/>
        <v>0</v>
      </c>
      <c r="FG19" s="194">
        <f>'Copia Provisional'!EB18</f>
        <v>0</v>
      </c>
      <c r="FH19" s="170">
        <f t="shared" si="114"/>
        <v>0</v>
      </c>
      <c r="FI19" s="190" t="str">
        <f t="shared" si="115"/>
        <v>P</v>
      </c>
      <c r="FJ19" s="179">
        <f t="shared" si="26"/>
        <v>0</v>
      </c>
      <c r="FK19" s="170">
        <f t="shared" si="116"/>
        <v>0</v>
      </c>
      <c r="FL19" s="194">
        <f>'Copia Provisional'!EC18</f>
        <v>0</v>
      </c>
      <c r="FM19" s="170">
        <f t="shared" si="117"/>
        <v>0</v>
      </c>
      <c r="FN19" s="190" t="str">
        <f t="shared" si="118"/>
        <v>P</v>
      </c>
      <c r="FO19" s="179">
        <f t="shared" si="27"/>
        <v>0</v>
      </c>
      <c r="FP19" s="170">
        <f t="shared" si="119"/>
        <v>0</v>
      </c>
      <c r="FQ19" s="194">
        <f>'Copia Provisional'!ED18</f>
        <v>0</v>
      </c>
      <c r="FR19" s="170">
        <f t="shared" si="120"/>
        <v>0</v>
      </c>
      <c r="FS19" s="190" t="str">
        <f t="shared" si="121"/>
        <v>P</v>
      </c>
      <c r="FT19" s="179">
        <f t="shared" si="28"/>
        <v>0</v>
      </c>
      <c r="FU19" s="170">
        <f t="shared" si="122"/>
        <v>0</v>
      </c>
      <c r="FV19" s="194">
        <f>'Copia Provisional'!EE18</f>
        <v>0</v>
      </c>
      <c r="FW19" s="170">
        <f t="shared" si="123"/>
        <v>0</v>
      </c>
      <c r="FX19" s="190" t="str">
        <f t="shared" si="124"/>
        <v>P</v>
      </c>
      <c r="FY19" s="179">
        <f t="shared" si="29"/>
        <v>0</v>
      </c>
      <c r="FZ19" s="170">
        <f t="shared" si="125"/>
        <v>0</v>
      </c>
      <c r="GA19" s="194">
        <f>'Copia Provisional'!EF18</f>
        <v>0</v>
      </c>
      <c r="GB19" s="170">
        <f t="shared" si="126"/>
        <v>0</v>
      </c>
      <c r="GC19" s="190" t="str">
        <f t="shared" si="127"/>
        <v>P</v>
      </c>
      <c r="GD19" s="179">
        <f t="shared" si="30"/>
        <v>0</v>
      </c>
      <c r="GE19" s="170">
        <f t="shared" si="128"/>
        <v>0</v>
      </c>
      <c r="GF19" s="194">
        <f>'Copia Provisional'!EG18</f>
        <v>0</v>
      </c>
      <c r="GG19" s="170">
        <f t="shared" si="129"/>
        <v>0</v>
      </c>
      <c r="GH19" s="170" t="str">
        <f t="shared" si="130"/>
        <v>P</v>
      </c>
      <c r="GI19" s="179">
        <f t="shared" si="31"/>
        <v>0</v>
      </c>
      <c r="GJ19" s="170">
        <f t="shared" si="131"/>
        <v>0</v>
      </c>
      <c r="GK19" s="194">
        <f>'Copia Provisional'!EH18</f>
        <v>0</v>
      </c>
      <c r="GL19" s="192">
        <f t="shared" si="132"/>
        <v>0</v>
      </c>
      <c r="GM19" s="170" t="str">
        <f t="shared" si="133"/>
        <v>P</v>
      </c>
      <c r="GN19" s="179">
        <f t="shared" si="32"/>
        <v>0</v>
      </c>
      <c r="GO19" s="170">
        <f t="shared" si="134"/>
        <v>0</v>
      </c>
      <c r="GP19" s="170">
        <f t="shared" si="135"/>
        <v>0</v>
      </c>
      <c r="GQ19" s="170">
        <f t="shared" si="136"/>
        <v>0</v>
      </c>
      <c r="GR19" s="170">
        <f t="shared" si="137"/>
        <v>0</v>
      </c>
      <c r="GS19" s="185">
        <f t="shared" si="37"/>
        <v>0</v>
      </c>
      <c r="GT19" s="185">
        <f t="shared" si="138"/>
        <v>0</v>
      </c>
    </row>
    <row r="20" spans="1:357">
      <c r="A20" s="183">
        <f>IF('Primera Fase'!A20="","",'Primera Fase'!A20)</f>
        <v>18</v>
      </c>
      <c r="B20" s="178" t="str">
        <f>IF('Primera Fase'!B20="","",'Primera Fase'!B20)</f>
        <v/>
      </c>
      <c r="C20" s="188">
        <f>'Copia Provisional'!BW19</f>
        <v>0</v>
      </c>
      <c r="D20" s="188">
        <f>'Copia Provisional'!BX19</f>
        <v>0</v>
      </c>
      <c r="E20" s="188">
        <f>'Copia Provisional'!BY19</f>
        <v>0</v>
      </c>
      <c r="F20" s="188">
        <f>'Copia Provisional'!BZ19</f>
        <v>0</v>
      </c>
      <c r="G20" s="188">
        <f>'Copia Provisional'!CA19</f>
        <v>0</v>
      </c>
      <c r="H20" s="188">
        <f>'Copia Provisional'!CB19</f>
        <v>0</v>
      </c>
      <c r="I20" s="188">
        <f>'Copia Provisional'!CC19</f>
        <v>0</v>
      </c>
      <c r="J20" s="188">
        <f>'Copia Provisional'!CD19</f>
        <v>0</v>
      </c>
      <c r="K20" s="188">
        <f>'Copia Provisional'!CE19</f>
        <v>0</v>
      </c>
      <c r="L20" s="188">
        <f>'Copia Provisional'!CF19</f>
        <v>0</v>
      </c>
      <c r="M20" s="188">
        <f>'Copia Provisional'!CG19</f>
        <v>0</v>
      </c>
      <c r="N20" s="188">
        <f>'Copia Provisional'!CH19</f>
        <v>0</v>
      </c>
      <c r="O20" s="188">
        <f>'Copia Provisional'!CI19</f>
        <v>0</v>
      </c>
      <c r="P20" s="188">
        <f>'Copia Provisional'!CJ19</f>
        <v>0</v>
      </c>
      <c r="Q20" s="188">
        <f>'Copia Provisional'!CK19</f>
        <v>0</v>
      </c>
      <c r="R20" s="188">
        <f>'Copia Provisional'!CL19</f>
        <v>0</v>
      </c>
      <c r="S20" s="188">
        <f>'Copia Provisional'!CM19</f>
        <v>0</v>
      </c>
      <c r="T20" s="188">
        <f>'Copia Provisional'!CN19</f>
        <v>0</v>
      </c>
      <c r="U20" s="188">
        <f>'Copia Provisional'!CO19</f>
        <v>0</v>
      </c>
      <c r="V20" s="188">
        <f>'Copia Provisional'!CP19</f>
        <v>0</v>
      </c>
      <c r="W20" s="188">
        <f>'Copia Provisional'!CQ19</f>
        <v>0</v>
      </c>
      <c r="X20" s="188">
        <f>'Copia Provisional'!CR19</f>
        <v>0</v>
      </c>
      <c r="Y20" s="188">
        <f>'Copia Provisional'!CS19</f>
        <v>0</v>
      </c>
      <c r="Z20" s="188">
        <f>'Copia Provisional'!CT19</f>
        <v>0</v>
      </c>
      <c r="AA20" s="188">
        <f>'Copia Provisional'!CU19</f>
        <v>0</v>
      </c>
      <c r="AB20" s="188">
        <f>'Copia Provisional'!CV19</f>
        <v>0</v>
      </c>
      <c r="AC20" s="188">
        <f>'Copia Provisional'!CW19</f>
        <v>0</v>
      </c>
      <c r="AD20" s="188">
        <f>'Copia Provisional'!CX19</f>
        <v>0</v>
      </c>
      <c r="AE20" s="188">
        <f>'Copia Provisional'!CY19</f>
        <v>0</v>
      </c>
      <c r="AF20" s="188">
        <f>'Copia Provisional'!CZ19</f>
        <v>0</v>
      </c>
      <c r="AG20" s="188">
        <f>'Copia Provisional'!DA19</f>
        <v>0</v>
      </c>
      <c r="AH20" s="188">
        <f>'Copia Provisional'!DB19</f>
        <v>0</v>
      </c>
      <c r="AI20" s="188">
        <f t="shared" si="0"/>
        <v>0</v>
      </c>
      <c r="AJ20" s="178">
        <f t="shared" si="1"/>
        <v>0</v>
      </c>
      <c r="AK20" s="271">
        <f t="shared" si="38"/>
        <v>0</v>
      </c>
      <c r="AL20" s="194">
        <f>'Copia Provisional'!DC19</f>
        <v>0</v>
      </c>
      <c r="AM20" s="272">
        <f t="shared" si="39"/>
        <v>0</v>
      </c>
      <c r="AN20" s="190" t="str">
        <f t="shared" si="40"/>
        <v>P</v>
      </c>
      <c r="AO20" s="179" cm="1">
        <f t="array" ref="AO20">IF(AK20=_Cla2,IF(AM20=_Clb2,10+IF(AL20=_RES73,20,0),0),0)</f>
        <v>0</v>
      </c>
      <c r="AP20" s="272">
        <f t="shared" si="41"/>
        <v>0</v>
      </c>
      <c r="AQ20" s="194">
        <f>'Copia Provisional'!DD19</f>
        <v>0</v>
      </c>
      <c r="AR20" s="272">
        <f t="shared" si="42"/>
        <v>0</v>
      </c>
      <c r="AS20" s="190" t="str">
        <f t="shared" si="43"/>
        <v>P</v>
      </c>
      <c r="AT20" s="179">
        <f t="shared" si="2"/>
        <v>0</v>
      </c>
      <c r="AU20" s="272">
        <f t="shared" si="44"/>
        <v>0</v>
      </c>
      <c r="AV20" s="194">
        <f>'Copia Provisional'!DE19</f>
        <v>0</v>
      </c>
      <c r="AW20" s="272">
        <f t="shared" si="45"/>
        <v>0</v>
      </c>
      <c r="AX20" s="190" t="str">
        <f t="shared" si="46"/>
        <v>P</v>
      </c>
      <c r="AY20" s="179">
        <f t="shared" si="3"/>
        <v>0</v>
      </c>
      <c r="AZ20" s="272">
        <f t="shared" si="47"/>
        <v>0</v>
      </c>
      <c r="BA20" s="194">
        <f>'Copia Provisional'!DF19</f>
        <v>0</v>
      </c>
      <c r="BB20" s="272">
        <f t="shared" si="48"/>
        <v>0</v>
      </c>
      <c r="BC20" s="190" t="str">
        <f t="shared" si="49"/>
        <v>P</v>
      </c>
      <c r="BD20" s="179">
        <f t="shared" si="4"/>
        <v>0</v>
      </c>
      <c r="BE20" s="272">
        <f t="shared" si="50"/>
        <v>0</v>
      </c>
      <c r="BF20" s="194">
        <f>'Copia Provisional'!DG19</f>
        <v>0</v>
      </c>
      <c r="BG20" s="272">
        <f t="shared" si="51"/>
        <v>0</v>
      </c>
      <c r="BH20" s="190" t="str">
        <f t="shared" si="52"/>
        <v>P</v>
      </c>
      <c r="BI20" s="179">
        <f t="shared" si="5"/>
        <v>0</v>
      </c>
      <c r="BJ20" s="272">
        <f t="shared" si="53"/>
        <v>0</v>
      </c>
      <c r="BK20" s="194">
        <f>'Copia Provisional'!DH19</f>
        <v>0</v>
      </c>
      <c r="BL20" s="272">
        <f t="shared" si="54"/>
        <v>0</v>
      </c>
      <c r="BM20" s="190" t="str">
        <f t="shared" si="55"/>
        <v>P</v>
      </c>
      <c r="BN20" s="179">
        <f t="shared" si="6"/>
        <v>0</v>
      </c>
      <c r="BO20" s="272">
        <f t="shared" si="56"/>
        <v>0</v>
      </c>
      <c r="BP20" s="194">
        <f>'Copia Provisional'!DI19</f>
        <v>0</v>
      </c>
      <c r="BQ20" s="272">
        <f t="shared" si="57"/>
        <v>0</v>
      </c>
      <c r="BR20" s="190" t="str">
        <f t="shared" si="58"/>
        <v>P</v>
      </c>
      <c r="BS20" s="179">
        <f t="shared" si="7"/>
        <v>0</v>
      </c>
      <c r="BT20" s="272">
        <f t="shared" si="59"/>
        <v>0</v>
      </c>
      <c r="BU20" s="194">
        <f>'Copia Provisional'!DJ19</f>
        <v>0</v>
      </c>
      <c r="BV20" s="272">
        <f t="shared" si="60"/>
        <v>0</v>
      </c>
      <c r="BW20" s="190" t="str">
        <f t="shared" si="61"/>
        <v>P</v>
      </c>
      <c r="BX20" s="179">
        <f t="shared" si="8"/>
        <v>0</v>
      </c>
      <c r="BY20" s="271">
        <f t="shared" si="62"/>
        <v>0</v>
      </c>
      <c r="BZ20" s="194">
        <f>'Copia Provisional'!DK19</f>
        <v>0</v>
      </c>
      <c r="CA20" s="272">
        <f t="shared" si="63"/>
        <v>0</v>
      </c>
      <c r="CB20" s="190" t="str">
        <f t="shared" si="64"/>
        <v>P</v>
      </c>
      <c r="CC20" s="179">
        <f t="shared" si="9"/>
        <v>0</v>
      </c>
      <c r="CD20" s="272">
        <f t="shared" si="65"/>
        <v>0</v>
      </c>
      <c r="CE20" s="194">
        <f>'Copia Provisional'!DL19</f>
        <v>0</v>
      </c>
      <c r="CF20" s="272">
        <f t="shared" si="66"/>
        <v>0</v>
      </c>
      <c r="CG20" s="190" t="str">
        <f t="shared" si="67"/>
        <v>P</v>
      </c>
      <c r="CH20" s="179">
        <f t="shared" si="10"/>
        <v>0</v>
      </c>
      <c r="CI20" s="272">
        <f t="shared" si="68"/>
        <v>0</v>
      </c>
      <c r="CJ20" s="194">
        <f>'Copia Provisional'!DM19</f>
        <v>0</v>
      </c>
      <c r="CK20" s="272">
        <f t="shared" si="69"/>
        <v>0</v>
      </c>
      <c r="CL20" s="190" t="str">
        <f t="shared" si="70"/>
        <v>P</v>
      </c>
      <c r="CM20" s="179">
        <f t="shared" si="11"/>
        <v>0</v>
      </c>
      <c r="CN20" s="272">
        <f t="shared" si="71"/>
        <v>0</v>
      </c>
      <c r="CO20" s="194">
        <f>'Copia Provisional'!DN19</f>
        <v>0</v>
      </c>
      <c r="CP20" s="272">
        <f t="shared" si="72"/>
        <v>0</v>
      </c>
      <c r="CQ20" s="190" t="str">
        <f t="shared" si="73"/>
        <v>P</v>
      </c>
      <c r="CR20" s="179">
        <f t="shared" si="12"/>
        <v>0</v>
      </c>
      <c r="CS20" s="272">
        <f t="shared" si="74"/>
        <v>0</v>
      </c>
      <c r="CT20" s="194">
        <f>'Copia Provisional'!DO19</f>
        <v>0</v>
      </c>
      <c r="CU20" s="272">
        <f t="shared" si="75"/>
        <v>0</v>
      </c>
      <c r="CV20" s="190" t="str">
        <f t="shared" si="76"/>
        <v>P</v>
      </c>
      <c r="CW20" s="179">
        <f t="shared" si="13"/>
        <v>0</v>
      </c>
      <c r="CX20" s="272">
        <f t="shared" si="77"/>
        <v>0</v>
      </c>
      <c r="CY20" s="194">
        <f>'Copia Provisional'!DP19</f>
        <v>0</v>
      </c>
      <c r="CZ20" s="272">
        <f t="shared" si="78"/>
        <v>0</v>
      </c>
      <c r="DA20" s="190" t="str">
        <f t="shared" si="79"/>
        <v>P</v>
      </c>
      <c r="DB20" s="179">
        <f t="shared" si="14"/>
        <v>0</v>
      </c>
      <c r="DC20" s="272">
        <f t="shared" si="80"/>
        <v>0</v>
      </c>
      <c r="DD20" s="194">
        <f>'Copia Provisional'!DQ19</f>
        <v>0</v>
      </c>
      <c r="DE20" s="272">
        <f t="shared" si="81"/>
        <v>0</v>
      </c>
      <c r="DF20" s="190" t="str">
        <f t="shared" si="82"/>
        <v>P</v>
      </c>
      <c r="DG20" s="179">
        <f t="shared" si="15"/>
        <v>0</v>
      </c>
      <c r="DH20" s="272">
        <f t="shared" si="83"/>
        <v>0</v>
      </c>
      <c r="DI20" s="194">
        <f>'Copia Provisional'!DR19</f>
        <v>0</v>
      </c>
      <c r="DJ20" s="272">
        <f t="shared" si="84"/>
        <v>0</v>
      </c>
      <c r="DK20" s="190" t="str">
        <f t="shared" si="85"/>
        <v>P</v>
      </c>
      <c r="DL20" s="179">
        <f t="shared" si="16"/>
        <v>0</v>
      </c>
      <c r="DM20" s="193">
        <f t="shared" si="86"/>
        <v>0</v>
      </c>
      <c r="DN20" s="194">
        <f>'Copia Provisional'!DS19</f>
        <v>0</v>
      </c>
      <c r="DO20" s="189">
        <f t="shared" si="87"/>
        <v>0</v>
      </c>
      <c r="DP20" s="190" t="str">
        <f t="shared" si="88"/>
        <v>P</v>
      </c>
      <c r="DQ20" s="179">
        <f t="shared" si="17"/>
        <v>0</v>
      </c>
      <c r="DR20" s="189">
        <f t="shared" si="89"/>
        <v>0</v>
      </c>
      <c r="DS20" s="194">
        <f>'Copia Provisional'!DT19</f>
        <v>0</v>
      </c>
      <c r="DT20" s="189">
        <f t="shared" si="90"/>
        <v>0</v>
      </c>
      <c r="DU20" s="190" t="str">
        <f t="shared" si="91"/>
        <v>P</v>
      </c>
      <c r="DV20" s="179">
        <f t="shared" si="18"/>
        <v>0</v>
      </c>
      <c r="DW20" s="189">
        <f t="shared" si="92"/>
        <v>0</v>
      </c>
      <c r="DX20" s="194">
        <f>'Copia Provisional'!DU19</f>
        <v>0</v>
      </c>
      <c r="DY20" s="189">
        <f t="shared" si="93"/>
        <v>0</v>
      </c>
      <c r="DZ20" s="190" t="str">
        <f t="shared" si="94"/>
        <v>P</v>
      </c>
      <c r="EA20" s="179">
        <f t="shared" si="19"/>
        <v>0</v>
      </c>
      <c r="EB20" s="189">
        <f t="shared" si="95"/>
        <v>0</v>
      </c>
      <c r="EC20" s="194">
        <f>'Copia Provisional'!DV19</f>
        <v>0</v>
      </c>
      <c r="ED20" s="189">
        <f t="shared" si="96"/>
        <v>0</v>
      </c>
      <c r="EE20" s="190" t="str">
        <f t="shared" si="97"/>
        <v>P</v>
      </c>
      <c r="EF20" s="179">
        <f t="shared" si="20"/>
        <v>0</v>
      </c>
      <c r="EG20" s="189">
        <f t="shared" si="98"/>
        <v>0</v>
      </c>
      <c r="EH20" s="194">
        <f>'Copia Provisional'!DW19</f>
        <v>0</v>
      </c>
      <c r="EI20" s="189">
        <f t="shared" si="99"/>
        <v>0</v>
      </c>
      <c r="EJ20" s="190" t="str">
        <f t="shared" si="100"/>
        <v>P</v>
      </c>
      <c r="EK20" s="179">
        <f t="shared" si="21"/>
        <v>0</v>
      </c>
      <c r="EL20" s="189">
        <f t="shared" si="101"/>
        <v>0</v>
      </c>
      <c r="EM20" s="194">
        <f>'Copia Provisional'!DX19</f>
        <v>0</v>
      </c>
      <c r="EN20" s="189">
        <f t="shared" si="102"/>
        <v>0</v>
      </c>
      <c r="EO20" s="190" t="str">
        <f t="shared" si="103"/>
        <v>P</v>
      </c>
      <c r="EP20" s="179">
        <f t="shared" si="22"/>
        <v>0</v>
      </c>
      <c r="EQ20" s="189">
        <f t="shared" si="104"/>
        <v>0</v>
      </c>
      <c r="ER20" s="194">
        <f>'Copia Provisional'!DY19</f>
        <v>0</v>
      </c>
      <c r="ES20" s="189">
        <f t="shared" si="105"/>
        <v>0</v>
      </c>
      <c r="ET20" s="190" t="str">
        <f t="shared" si="106"/>
        <v>P</v>
      </c>
      <c r="EU20" s="179">
        <f t="shared" si="23"/>
        <v>0</v>
      </c>
      <c r="EV20" s="189">
        <f t="shared" si="107"/>
        <v>0</v>
      </c>
      <c r="EW20" s="194">
        <f>'Copia Provisional'!DZ19</f>
        <v>0</v>
      </c>
      <c r="EX20" s="189">
        <f t="shared" si="108"/>
        <v>0</v>
      </c>
      <c r="EY20" s="190" t="str">
        <f t="shared" si="109"/>
        <v>P</v>
      </c>
      <c r="EZ20" s="179">
        <f t="shared" si="24"/>
        <v>0</v>
      </c>
      <c r="FA20" s="170">
        <f t="shared" si="110"/>
        <v>0</v>
      </c>
      <c r="FB20" s="194">
        <f>'Copia Provisional'!EA19</f>
        <v>0</v>
      </c>
      <c r="FC20" s="170">
        <f t="shared" si="111"/>
        <v>0</v>
      </c>
      <c r="FD20" s="190" t="str">
        <f t="shared" si="112"/>
        <v>P</v>
      </c>
      <c r="FE20" s="179">
        <f t="shared" si="25"/>
        <v>0</v>
      </c>
      <c r="FF20" s="170">
        <f t="shared" si="113"/>
        <v>0</v>
      </c>
      <c r="FG20" s="194">
        <f>'Copia Provisional'!EB19</f>
        <v>0</v>
      </c>
      <c r="FH20" s="170">
        <f t="shared" si="114"/>
        <v>0</v>
      </c>
      <c r="FI20" s="190" t="str">
        <f t="shared" si="115"/>
        <v>P</v>
      </c>
      <c r="FJ20" s="179">
        <f t="shared" si="26"/>
        <v>0</v>
      </c>
      <c r="FK20" s="170">
        <f t="shared" si="116"/>
        <v>0</v>
      </c>
      <c r="FL20" s="194">
        <f>'Copia Provisional'!EC19</f>
        <v>0</v>
      </c>
      <c r="FM20" s="170">
        <f t="shared" si="117"/>
        <v>0</v>
      </c>
      <c r="FN20" s="190" t="str">
        <f t="shared" si="118"/>
        <v>P</v>
      </c>
      <c r="FO20" s="179">
        <f t="shared" si="27"/>
        <v>0</v>
      </c>
      <c r="FP20" s="170">
        <f t="shared" si="119"/>
        <v>0</v>
      </c>
      <c r="FQ20" s="194">
        <f>'Copia Provisional'!ED19</f>
        <v>0</v>
      </c>
      <c r="FR20" s="170">
        <f t="shared" si="120"/>
        <v>0</v>
      </c>
      <c r="FS20" s="190" t="str">
        <f t="shared" si="121"/>
        <v>P</v>
      </c>
      <c r="FT20" s="179">
        <f t="shared" si="28"/>
        <v>0</v>
      </c>
      <c r="FU20" s="170">
        <f t="shared" si="122"/>
        <v>0</v>
      </c>
      <c r="FV20" s="194">
        <f>'Copia Provisional'!EE19</f>
        <v>0</v>
      </c>
      <c r="FW20" s="170">
        <f t="shared" si="123"/>
        <v>0</v>
      </c>
      <c r="FX20" s="190" t="str">
        <f t="shared" si="124"/>
        <v>P</v>
      </c>
      <c r="FY20" s="179">
        <f t="shared" si="29"/>
        <v>0</v>
      </c>
      <c r="FZ20" s="170">
        <f t="shared" si="125"/>
        <v>0</v>
      </c>
      <c r="GA20" s="194">
        <f>'Copia Provisional'!EF19</f>
        <v>0</v>
      </c>
      <c r="GB20" s="170">
        <f t="shared" si="126"/>
        <v>0</v>
      </c>
      <c r="GC20" s="190" t="str">
        <f t="shared" si="127"/>
        <v>P</v>
      </c>
      <c r="GD20" s="179">
        <f t="shared" si="30"/>
        <v>0</v>
      </c>
      <c r="GE20" s="170">
        <f t="shared" si="128"/>
        <v>0</v>
      </c>
      <c r="GF20" s="194">
        <f>'Copia Provisional'!EG19</f>
        <v>0</v>
      </c>
      <c r="GG20" s="170">
        <f t="shared" si="129"/>
        <v>0</v>
      </c>
      <c r="GH20" s="170" t="str">
        <f t="shared" si="130"/>
        <v>P</v>
      </c>
      <c r="GI20" s="179">
        <f t="shared" si="31"/>
        <v>0</v>
      </c>
      <c r="GJ20" s="170">
        <f t="shared" si="131"/>
        <v>0</v>
      </c>
      <c r="GK20" s="194">
        <f>'Copia Provisional'!EH19</f>
        <v>0</v>
      </c>
      <c r="GL20" s="192">
        <f t="shared" si="132"/>
        <v>0</v>
      </c>
      <c r="GM20" s="170" t="str">
        <f t="shared" si="133"/>
        <v>P</v>
      </c>
      <c r="GN20" s="179">
        <f t="shared" si="32"/>
        <v>0</v>
      </c>
      <c r="GO20" s="170">
        <f t="shared" si="134"/>
        <v>0</v>
      </c>
      <c r="GP20" s="170">
        <f t="shared" si="135"/>
        <v>0</v>
      </c>
      <c r="GQ20" s="170">
        <f t="shared" si="136"/>
        <v>0</v>
      </c>
      <c r="GR20" s="170">
        <f t="shared" si="137"/>
        <v>0</v>
      </c>
      <c r="GS20" s="185">
        <f t="shared" si="37"/>
        <v>0</v>
      </c>
      <c r="GT20" s="185">
        <f t="shared" si="138"/>
        <v>0</v>
      </c>
    </row>
    <row r="21" spans="1:357">
      <c r="A21" s="183">
        <f>IF('Primera Fase'!A21="","",'Primera Fase'!A21)</f>
        <v>19</v>
      </c>
      <c r="B21" s="178" t="str">
        <f>IF('Primera Fase'!B21="","",'Primera Fase'!B21)</f>
        <v/>
      </c>
      <c r="C21" s="188">
        <f>'Copia Provisional'!BW20</f>
        <v>0</v>
      </c>
      <c r="D21" s="188">
        <f>'Copia Provisional'!BX20</f>
        <v>0</v>
      </c>
      <c r="E21" s="188">
        <f>'Copia Provisional'!BY20</f>
        <v>0</v>
      </c>
      <c r="F21" s="188">
        <f>'Copia Provisional'!BZ20</f>
        <v>0</v>
      </c>
      <c r="G21" s="188">
        <f>'Copia Provisional'!CA20</f>
        <v>0</v>
      </c>
      <c r="H21" s="188">
        <f>'Copia Provisional'!CB20</f>
        <v>0</v>
      </c>
      <c r="I21" s="188">
        <f>'Copia Provisional'!CC20</f>
        <v>0</v>
      </c>
      <c r="J21" s="188">
        <f>'Copia Provisional'!CD20</f>
        <v>0</v>
      </c>
      <c r="K21" s="188">
        <f>'Copia Provisional'!CE20</f>
        <v>0</v>
      </c>
      <c r="L21" s="188">
        <f>'Copia Provisional'!CF20</f>
        <v>0</v>
      </c>
      <c r="M21" s="188">
        <f>'Copia Provisional'!CG20</f>
        <v>0</v>
      </c>
      <c r="N21" s="188">
        <f>'Copia Provisional'!CH20</f>
        <v>0</v>
      </c>
      <c r="O21" s="188">
        <f>'Copia Provisional'!CI20</f>
        <v>0</v>
      </c>
      <c r="P21" s="188">
        <f>'Copia Provisional'!CJ20</f>
        <v>0</v>
      </c>
      <c r="Q21" s="188">
        <f>'Copia Provisional'!CK20</f>
        <v>0</v>
      </c>
      <c r="R21" s="188">
        <f>'Copia Provisional'!CL20</f>
        <v>0</v>
      </c>
      <c r="S21" s="188">
        <f>'Copia Provisional'!CM20</f>
        <v>0</v>
      </c>
      <c r="T21" s="188">
        <f>'Copia Provisional'!CN20</f>
        <v>0</v>
      </c>
      <c r="U21" s="188">
        <f>'Copia Provisional'!CO20</f>
        <v>0</v>
      </c>
      <c r="V21" s="188">
        <f>'Copia Provisional'!CP20</f>
        <v>0</v>
      </c>
      <c r="W21" s="188">
        <f>'Copia Provisional'!CQ20</f>
        <v>0</v>
      </c>
      <c r="X21" s="188">
        <f>'Copia Provisional'!CR20</f>
        <v>0</v>
      </c>
      <c r="Y21" s="188">
        <f>'Copia Provisional'!CS20</f>
        <v>0</v>
      </c>
      <c r="Z21" s="188">
        <f>'Copia Provisional'!CT20</f>
        <v>0</v>
      </c>
      <c r="AA21" s="188">
        <f>'Copia Provisional'!CU20</f>
        <v>0</v>
      </c>
      <c r="AB21" s="188">
        <f>'Copia Provisional'!CV20</f>
        <v>0</v>
      </c>
      <c r="AC21" s="188">
        <f>'Copia Provisional'!CW20</f>
        <v>0</v>
      </c>
      <c r="AD21" s="188">
        <f>'Copia Provisional'!CX20</f>
        <v>0</v>
      </c>
      <c r="AE21" s="188">
        <f>'Copia Provisional'!CY20</f>
        <v>0</v>
      </c>
      <c r="AF21" s="188">
        <f>'Copia Provisional'!CZ20</f>
        <v>0</v>
      </c>
      <c r="AG21" s="188">
        <f>'Copia Provisional'!DA20</f>
        <v>0</v>
      </c>
      <c r="AH21" s="188">
        <f>'Copia Provisional'!DB20</f>
        <v>0</v>
      </c>
      <c r="AI21" s="188">
        <f t="shared" si="0"/>
        <v>0</v>
      </c>
      <c r="AJ21" s="178">
        <f t="shared" si="1"/>
        <v>0</v>
      </c>
      <c r="AK21" s="271">
        <f t="shared" si="38"/>
        <v>0</v>
      </c>
      <c r="AL21" s="194">
        <f>'Copia Provisional'!DC20</f>
        <v>0</v>
      </c>
      <c r="AM21" s="272">
        <f t="shared" si="39"/>
        <v>0</v>
      </c>
      <c r="AN21" s="190" t="str">
        <f t="shared" si="40"/>
        <v>P</v>
      </c>
      <c r="AO21" s="179" cm="1">
        <f t="array" ref="AO21">IF(AK21=_Cla2,IF(AM21=_Clb2,10+IF(AL21=_RES73,20,0),0),0)</f>
        <v>0</v>
      </c>
      <c r="AP21" s="272">
        <f t="shared" si="41"/>
        <v>0</v>
      </c>
      <c r="AQ21" s="194">
        <f>'Copia Provisional'!DD20</f>
        <v>0</v>
      </c>
      <c r="AR21" s="272">
        <f t="shared" si="42"/>
        <v>0</v>
      </c>
      <c r="AS21" s="190" t="str">
        <f t="shared" si="43"/>
        <v>P</v>
      </c>
      <c r="AT21" s="179">
        <f t="shared" si="2"/>
        <v>0</v>
      </c>
      <c r="AU21" s="272">
        <f t="shared" si="44"/>
        <v>0</v>
      </c>
      <c r="AV21" s="194">
        <f>'Copia Provisional'!DE20</f>
        <v>0</v>
      </c>
      <c r="AW21" s="272">
        <f t="shared" si="45"/>
        <v>0</v>
      </c>
      <c r="AX21" s="190" t="str">
        <f t="shared" si="46"/>
        <v>P</v>
      </c>
      <c r="AY21" s="179">
        <f t="shared" si="3"/>
        <v>0</v>
      </c>
      <c r="AZ21" s="272">
        <f t="shared" si="47"/>
        <v>0</v>
      </c>
      <c r="BA21" s="194">
        <f>'Copia Provisional'!DF20</f>
        <v>0</v>
      </c>
      <c r="BB21" s="272">
        <f t="shared" si="48"/>
        <v>0</v>
      </c>
      <c r="BC21" s="190" t="str">
        <f t="shared" si="49"/>
        <v>P</v>
      </c>
      <c r="BD21" s="179">
        <f t="shared" si="4"/>
        <v>0</v>
      </c>
      <c r="BE21" s="272">
        <f t="shared" si="50"/>
        <v>0</v>
      </c>
      <c r="BF21" s="194">
        <f>'Copia Provisional'!DG20</f>
        <v>0</v>
      </c>
      <c r="BG21" s="272">
        <f t="shared" si="51"/>
        <v>0</v>
      </c>
      <c r="BH21" s="190" t="str">
        <f t="shared" si="52"/>
        <v>P</v>
      </c>
      <c r="BI21" s="179">
        <f t="shared" si="5"/>
        <v>0</v>
      </c>
      <c r="BJ21" s="272">
        <f t="shared" si="53"/>
        <v>0</v>
      </c>
      <c r="BK21" s="194">
        <f>'Copia Provisional'!DH20</f>
        <v>0</v>
      </c>
      <c r="BL21" s="272">
        <f t="shared" si="54"/>
        <v>0</v>
      </c>
      <c r="BM21" s="190" t="str">
        <f t="shared" si="55"/>
        <v>P</v>
      </c>
      <c r="BN21" s="179">
        <f t="shared" si="6"/>
        <v>0</v>
      </c>
      <c r="BO21" s="272">
        <f t="shared" si="56"/>
        <v>0</v>
      </c>
      <c r="BP21" s="194">
        <f>'Copia Provisional'!DI20</f>
        <v>0</v>
      </c>
      <c r="BQ21" s="272">
        <f t="shared" si="57"/>
        <v>0</v>
      </c>
      <c r="BR21" s="190" t="str">
        <f t="shared" si="58"/>
        <v>P</v>
      </c>
      <c r="BS21" s="179">
        <f t="shared" si="7"/>
        <v>0</v>
      </c>
      <c r="BT21" s="272">
        <f t="shared" si="59"/>
        <v>0</v>
      </c>
      <c r="BU21" s="194">
        <f>'Copia Provisional'!DJ20</f>
        <v>0</v>
      </c>
      <c r="BV21" s="272">
        <f t="shared" si="60"/>
        <v>0</v>
      </c>
      <c r="BW21" s="190" t="str">
        <f t="shared" si="61"/>
        <v>P</v>
      </c>
      <c r="BX21" s="179">
        <f t="shared" si="8"/>
        <v>0</v>
      </c>
      <c r="BY21" s="271">
        <f t="shared" si="62"/>
        <v>0</v>
      </c>
      <c r="BZ21" s="194">
        <f>'Copia Provisional'!DK20</f>
        <v>0</v>
      </c>
      <c r="CA21" s="272">
        <f t="shared" si="63"/>
        <v>0</v>
      </c>
      <c r="CB21" s="190" t="str">
        <f t="shared" si="64"/>
        <v>P</v>
      </c>
      <c r="CC21" s="179">
        <f t="shared" si="9"/>
        <v>0</v>
      </c>
      <c r="CD21" s="272">
        <f t="shared" si="65"/>
        <v>0</v>
      </c>
      <c r="CE21" s="194">
        <f>'Copia Provisional'!DL20</f>
        <v>0</v>
      </c>
      <c r="CF21" s="272">
        <f t="shared" si="66"/>
        <v>0</v>
      </c>
      <c r="CG21" s="190" t="str">
        <f t="shared" si="67"/>
        <v>P</v>
      </c>
      <c r="CH21" s="179">
        <f t="shared" si="10"/>
        <v>0</v>
      </c>
      <c r="CI21" s="272">
        <f t="shared" si="68"/>
        <v>0</v>
      </c>
      <c r="CJ21" s="194">
        <f>'Copia Provisional'!DM20</f>
        <v>0</v>
      </c>
      <c r="CK21" s="272">
        <f t="shared" si="69"/>
        <v>0</v>
      </c>
      <c r="CL21" s="190" t="str">
        <f t="shared" si="70"/>
        <v>P</v>
      </c>
      <c r="CM21" s="179">
        <f t="shared" si="11"/>
        <v>0</v>
      </c>
      <c r="CN21" s="272">
        <f t="shared" si="71"/>
        <v>0</v>
      </c>
      <c r="CO21" s="194">
        <f>'Copia Provisional'!DN20</f>
        <v>0</v>
      </c>
      <c r="CP21" s="272">
        <f t="shared" si="72"/>
        <v>0</v>
      </c>
      <c r="CQ21" s="190" t="str">
        <f t="shared" si="73"/>
        <v>P</v>
      </c>
      <c r="CR21" s="179">
        <f t="shared" si="12"/>
        <v>0</v>
      </c>
      <c r="CS21" s="272">
        <f t="shared" si="74"/>
        <v>0</v>
      </c>
      <c r="CT21" s="194">
        <f>'Copia Provisional'!DO20</f>
        <v>0</v>
      </c>
      <c r="CU21" s="272">
        <f t="shared" si="75"/>
        <v>0</v>
      </c>
      <c r="CV21" s="190" t="str">
        <f t="shared" si="76"/>
        <v>P</v>
      </c>
      <c r="CW21" s="179">
        <f t="shared" si="13"/>
        <v>0</v>
      </c>
      <c r="CX21" s="272">
        <f t="shared" si="77"/>
        <v>0</v>
      </c>
      <c r="CY21" s="194">
        <f>'Copia Provisional'!DP20</f>
        <v>0</v>
      </c>
      <c r="CZ21" s="272">
        <f t="shared" si="78"/>
        <v>0</v>
      </c>
      <c r="DA21" s="190" t="str">
        <f t="shared" si="79"/>
        <v>P</v>
      </c>
      <c r="DB21" s="179">
        <f t="shared" si="14"/>
        <v>0</v>
      </c>
      <c r="DC21" s="272">
        <f t="shared" si="80"/>
        <v>0</v>
      </c>
      <c r="DD21" s="194">
        <f>'Copia Provisional'!DQ20</f>
        <v>0</v>
      </c>
      <c r="DE21" s="272">
        <f t="shared" si="81"/>
        <v>0</v>
      </c>
      <c r="DF21" s="190" t="str">
        <f t="shared" si="82"/>
        <v>P</v>
      </c>
      <c r="DG21" s="179">
        <f t="shared" si="15"/>
        <v>0</v>
      </c>
      <c r="DH21" s="272">
        <f t="shared" si="83"/>
        <v>0</v>
      </c>
      <c r="DI21" s="194">
        <f>'Copia Provisional'!DR20</f>
        <v>0</v>
      </c>
      <c r="DJ21" s="272">
        <f t="shared" si="84"/>
        <v>0</v>
      </c>
      <c r="DK21" s="190" t="str">
        <f t="shared" si="85"/>
        <v>P</v>
      </c>
      <c r="DL21" s="179">
        <f t="shared" si="16"/>
        <v>0</v>
      </c>
      <c r="DM21" s="193">
        <f t="shared" si="86"/>
        <v>0</v>
      </c>
      <c r="DN21" s="194">
        <f>'Copia Provisional'!DS20</f>
        <v>0</v>
      </c>
      <c r="DO21" s="189">
        <f t="shared" si="87"/>
        <v>0</v>
      </c>
      <c r="DP21" s="190" t="str">
        <f t="shared" si="88"/>
        <v>P</v>
      </c>
      <c r="DQ21" s="179">
        <f t="shared" si="17"/>
        <v>0</v>
      </c>
      <c r="DR21" s="189">
        <f t="shared" si="89"/>
        <v>0</v>
      </c>
      <c r="DS21" s="194">
        <f>'Copia Provisional'!DT20</f>
        <v>0</v>
      </c>
      <c r="DT21" s="189">
        <f t="shared" si="90"/>
        <v>0</v>
      </c>
      <c r="DU21" s="190" t="str">
        <f t="shared" si="91"/>
        <v>P</v>
      </c>
      <c r="DV21" s="179">
        <f t="shared" si="18"/>
        <v>0</v>
      </c>
      <c r="DW21" s="189">
        <f t="shared" si="92"/>
        <v>0</v>
      </c>
      <c r="DX21" s="194">
        <f>'Copia Provisional'!DU20</f>
        <v>0</v>
      </c>
      <c r="DY21" s="189">
        <f t="shared" si="93"/>
        <v>0</v>
      </c>
      <c r="DZ21" s="190" t="str">
        <f t="shared" si="94"/>
        <v>P</v>
      </c>
      <c r="EA21" s="179">
        <f t="shared" si="19"/>
        <v>0</v>
      </c>
      <c r="EB21" s="189">
        <f t="shared" si="95"/>
        <v>0</v>
      </c>
      <c r="EC21" s="194">
        <f>'Copia Provisional'!DV20</f>
        <v>0</v>
      </c>
      <c r="ED21" s="189">
        <f t="shared" si="96"/>
        <v>0</v>
      </c>
      <c r="EE21" s="190" t="str">
        <f t="shared" si="97"/>
        <v>P</v>
      </c>
      <c r="EF21" s="179">
        <f t="shared" si="20"/>
        <v>0</v>
      </c>
      <c r="EG21" s="189">
        <f t="shared" si="98"/>
        <v>0</v>
      </c>
      <c r="EH21" s="194">
        <f>'Copia Provisional'!DW20</f>
        <v>0</v>
      </c>
      <c r="EI21" s="189">
        <f t="shared" si="99"/>
        <v>0</v>
      </c>
      <c r="EJ21" s="190" t="str">
        <f t="shared" si="100"/>
        <v>P</v>
      </c>
      <c r="EK21" s="179">
        <f t="shared" si="21"/>
        <v>0</v>
      </c>
      <c r="EL21" s="189">
        <f t="shared" si="101"/>
        <v>0</v>
      </c>
      <c r="EM21" s="194">
        <f>'Copia Provisional'!DX20</f>
        <v>0</v>
      </c>
      <c r="EN21" s="189">
        <f t="shared" si="102"/>
        <v>0</v>
      </c>
      <c r="EO21" s="190" t="str">
        <f t="shared" si="103"/>
        <v>P</v>
      </c>
      <c r="EP21" s="179">
        <f t="shared" si="22"/>
        <v>0</v>
      </c>
      <c r="EQ21" s="189">
        <f t="shared" si="104"/>
        <v>0</v>
      </c>
      <c r="ER21" s="194">
        <f>'Copia Provisional'!DY20</f>
        <v>0</v>
      </c>
      <c r="ES21" s="189">
        <f t="shared" si="105"/>
        <v>0</v>
      </c>
      <c r="ET21" s="190" t="str">
        <f t="shared" si="106"/>
        <v>P</v>
      </c>
      <c r="EU21" s="179">
        <f t="shared" si="23"/>
        <v>0</v>
      </c>
      <c r="EV21" s="189">
        <f t="shared" si="107"/>
        <v>0</v>
      </c>
      <c r="EW21" s="194">
        <f>'Copia Provisional'!DZ20</f>
        <v>0</v>
      </c>
      <c r="EX21" s="189">
        <f t="shared" si="108"/>
        <v>0</v>
      </c>
      <c r="EY21" s="190" t="str">
        <f t="shared" si="109"/>
        <v>P</v>
      </c>
      <c r="EZ21" s="179">
        <f t="shared" si="24"/>
        <v>0</v>
      </c>
      <c r="FA21" s="170">
        <f t="shared" si="110"/>
        <v>0</v>
      </c>
      <c r="FB21" s="194">
        <f>'Copia Provisional'!EA20</f>
        <v>0</v>
      </c>
      <c r="FC21" s="170">
        <f t="shared" si="111"/>
        <v>0</v>
      </c>
      <c r="FD21" s="190" t="str">
        <f t="shared" si="112"/>
        <v>P</v>
      </c>
      <c r="FE21" s="179">
        <f t="shared" si="25"/>
        <v>0</v>
      </c>
      <c r="FF21" s="170">
        <f t="shared" si="113"/>
        <v>0</v>
      </c>
      <c r="FG21" s="194">
        <f>'Copia Provisional'!EB20</f>
        <v>0</v>
      </c>
      <c r="FH21" s="170">
        <f t="shared" si="114"/>
        <v>0</v>
      </c>
      <c r="FI21" s="190" t="str">
        <f t="shared" si="115"/>
        <v>P</v>
      </c>
      <c r="FJ21" s="179">
        <f t="shared" si="26"/>
        <v>0</v>
      </c>
      <c r="FK21" s="170">
        <f t="shared" si="116"/>
        <v>0</v>
      </c>
      <c r="FL21" s="194">
        <f>'Copia Provisional'!EC20</f>
        <v>0</v>
      </c>
      <c r="FM21" s="170">
        <f t="shared" si="117"/>
        <v>0</v>
      </c>
      <c r="FN21" s="190" t="str">
        <f t="shared" si="118"/>
        <v>P</v>
      </c>
      <c r="FO21" s="179">
        <f t="shared" si="27"/>
        <v>0</v>
      </c>
      <c r="FP21" s="170">
        <f t="shared" si="119"/>
        <v>0</v>
      </c>
      <c r="FQ21" s="194">
        <f>'Copia Provisional'!ED20</f>
        <v>0</v>
      </c>
      <c r="FR21" s="170">
        <f t="shared" si="120"/>
        <v>0</v>
      </c>
      <c r="FS21" s="190" t="str">
        <f t="shared" si="121"/>
        <v>P</v>
      </c>
      <c r="FT21" s="179">
        <f t="shared" si="28"/>
        <v>0</v>
      </c>
      <c r="FU21" s="170">
        <f t="shared" si="122"/>
        <v>0</v>
      </c>
      <c r="FV21" s="194">
        <f>'Copia Provisional'!EE20</f>
        <v>0</v>
      </c>
      <c r="FW21" s="170">
        <f t="shared" si="123"/>
        <v>0</v>
      </c>
      <c r="FX21" s="190" t="str">
        <f t="shared" si="124"/>
        <v>P</v>
      </c>
      <c r="FY21" s="179">
        <f t="shared" si="29"/>
        <v>0</v>
      </c>
      <c r="FZ21" s="170">
        <f t="shared" si="125"/>
        <v>0</v>
      </c>
      <c r="GA21" s="194">
        <f>'Copia Provisional'!EF20</f>
        <v>0</v>
      </c>
      <c r="GB21" s="170">
        <f t="shared" si="126"/>
        <v>0</v>
      </c>
      <c r="GC21" s="190" t="str">
        <f t="shared" si="127"/>
        <v>P</v>
      </c>
      <c r="GD21" s="179">
        <f t="shared" si="30"/>
        <v>0</v>
      </c>
      <c r="GE21" s="170">
        <f t="shared" si="128"/>
        <v>0</v>
      </c>
      <c r="GF21" s="194">
        <f>'Copia Provisional'!EG20</f>
        <v>0</v>
      </c>
      <c r="GG21" s="170">
        <f t="shared" si="129"/>
        <v>0</v>
      </c>
      <c r="GH21" s="170" t="str">
        <f t="shared" si="130"/>
        <v>P</v>
      </c>
      <c r="GI21" s="179">
        <f t="shared" si="31"/>
        <v>0</v>
      </c>
      <c r="GJ21" s="170">
        <f t="shared" si="131"/>
        <v>0</v>
      </c>
      <c r="GK21" s="194">
        <f>'Copia Provisional'!EH20</f>
        <v>0</v>
      </c>
      <c r="GL21" s="192">
        <f t="shared" si="132"/>
        <v>0</v>
      </c>
      <c r="GM21" s="170" t="str">
        <f t="shared" si="133"/>
        <v>P</v>
      </c>
      <c r="GN21" s="179">
        <f t="shared" si="32"/>
        <v>0</v>
      </c>
      <c r="GO21" s="170">
        <f t="shared" si="134"/>
        <v>0</v>
      </c>
      <c r="GP21" s="170">
        <f t="shared" si="135"/>
        <v>0</v>
      </c>
      <c r="GQ21" s="170">
        <f t="shared" si="136"/>
        <v>0</v>
      </c>
      <c r="GR21" s="170">
        <f t="shared" si="137"/>
        <v>0</v>
      </c>
      <c r="GS21" s="185">
        <f t="shared" si="37"/>
        <v>0</v>
      </c>
      <c r="GT21" s="185">
        <f t="shared" si="138"/>
        <v>0</v>
      </c>
    </row>
    <row r="22" spans="1:357">
      <c r="A22" s="183">
        <f>IF('Primera Fase'!A22="","",'Primera Fase'!A22)</f>
        <v>20</v>
      </c>
      <c r="B22" s="178" t="str">
        <f>IF('Primera Fase'!B22="","",'Primera Fase'!B22)</f>
        <v/>
      </c>
      <c r="C22" s="188">
        <f>'Copia Provisional'!BW21</f>
        <v>0</v>
      </c>
      <c r="D22" s="188">
        <f>'Copia Provisional'!BX21</f>
        <v>0</v>
      </c>
      <c r="E22" s="188">
        <f>'Copia Provisional'!BY21</f>
        <v>0</v>
      </c>
      <c r="F22" s="188">
        <f>'Copia Provisional'!BZ21</f>
        <v>0</v>
      </c>
      <c r="G22" s="188">
        <f>'Copia Provisional'!CA21</f>
        <v>0</v>
      </c>
      <c r="H22" s="188">
        <f>'Copia Provisional'!CB21</f>
        <v>0</v>
      </c>
      <c r="I22" s="188">
        <f>'Copia Provisional'!CC21</f>
        <v>0</v>
      </c>
      <c r="J22" s="188">
        <f>'Copia Provisional'!CD21</f>
        <v>0</v>
      </c>
      <c r="K22" s="188">
        <f>'Copia Provisional'!CE21</f>
        <v>0</v>
      </c>
      <c r="L22" s="188">
        <f>'Copia Provisional'!CF21</f>
        <v>0</v>
      </c>
      <c r="M22" s="188">
        <f>'Copia Provisional'!CG21</f>
        <v>0</v>
      </c>
      <c r="N22" s="188">
        <f>'Copia Provisional'!CH21</f>
        <v>0</v>
      </c>
      <c r="O22" s="188">
        <f>'Copia Provisional'!CI21</f>
        <v>0</v>
      </c>
      <c r="P22" s="188">
        <f>'Copia Provisional'!CJ21</f>
        <v>0</v>
      </c>
      <c r="Q22" s="188">
        <f>'Copia Provisional'!CK21</f>
        <v>0</v>
      </c>
      <c r="R22" s="188">
        <f>'Copia Provisional'!CL21</f>
        <v>0</v>
      </c>
      <c r="S22" s="188">
        <f>'Copia Provisional'!CM21</f>
        <v>0</v>
      </c>
      <c r="T22" s="188">
        <f>'Copia Provisional'!CN21</f>
        <v>0</v>
      </c>
      <c r="U22" s="188">
        <f>'Copia Provisional'!CO21</f>
        <v>0</v>
      </c>
      <c r="V22" s="188">
        <f>'Copia Provisional'!CP21</f>
        <v>0</v>
      </c>
      <c r="W22" s="188">
        <f>'Copia Provisional'!CQ21</f>
        <v>0</v>
      </c>
      <c r="X22" s="188">
        <f>'Copia Provisional'!CR21</f>
        <v>0</v>
      </c>
      <c r="Y22" s="188">
        <f>'Copia Provisional'!CS21</f>
        <v>0</v>
      </c>
      <c r="Z22" s="188">
        <f>'Copia Provisional'!CT21</f>
        <v>0</v>
      </c>
      <c r="AA22" s="188">
        <f>'Copia Provisional'!CU21</f>
        <v>0</v>
      </c>
      <c r="AB22" s="188">
        <f>'Copia Provisional'!CV21</f>
        <v>0</v>
      </c>
      <c r="AC22" s="188">
        <f>'Copia Provisional'!CW21</f>
        <v>0</v>
      </c>
      <c r="AD22" s="188">
        <f>'Copia Provisional'!CX21</f>
        <v>0</v>
      </c>
      <c r="AE22" s="188">
        <f>'Copia Provisional'!CY21</f>
        <v>0</v>
      </c>
      <c r="AF22" s="188">
        <f>'Copia Provisional'!CZ21</f>
        <v>0</v>
      </c>
      <c r="AG22" s="188">
        <f>'Copia Provisional'!DA21</f>
        <v>0</v>
      </c>
      <c r="AH22" s="188">
        <f>'Copia Provisional'!DB21</f>
        <v>0</v>
      </c>
      <c r="AI22" s="188">
        <f t="shared" si="0"/>
        <v>0</v>
      </c>
      <c r="AJ22" s="178">
        <f t="shared" si="1"/>
        <v>0</v>
      </c>
      <c r="AK22" s="271">
        <f t="shared" si="38"/>
        <v>0</v>
      </c>
      <c r="AL22" s="194">
        <f>'Copia Provisional'!DC21</f>
        <v>0</v>
      </c>
      <c r="AM22" s="272">
        <f t="shared" si="39"/>
        <v>0</v>
      </c>
      <c r="AN22" s="190" t="str">
        <f t="shared" si="40"/>
        <v>P</v>
      </c>
      <c r="AO22" s="179" cm="1">
        <f t="array" ref="AO22">IF(AK22=_Cla2,IF(AM22=_Clb2,10+IF(AL22=_RES73,20,0),0),0)</f>
        <v>0</v>
      </c>
      <c r="AP22" s="272">
        <f t="shared" si="41"/>
        <v>0</v>
      </c>
      <c r="AQ22" s="194">
        <f>'Copia Provisional'!DD21</f>
        <v>0</v>
      </c>
      <c r="AR22" s="272">
        <f t="shared" si="42"/>
        <v>0</v>
      </c>
      <c r="AS22" s="190" t="str">
        <f t="shared" si="43"/>
        <v>P</v>
      </c>
      <c r="AT22" s="179">
        <f t="shared" si="2"/>
        <v>0</v>
      </c>
      <c r="AU22" s="272">
        <f t="shared" si="44"/>
        <v>0</v>
      </c>
      <c r="AV22" s="194">
        <f>'Copia Provisional'!DE21</f>
        <v>0</v>
      </c>
      <c r="AW22" s="272">
        <f t="shared" si="45"/>
        <v>0</v>
      </c>
      <c r="AX22" s="190" t="str">
        <f t="shared" si="46"/>
        <v>P</v>
      </c>
      <c r="AY22" s="179">
        <f t="shared" si="3"/>
        <v>0</v>
      </c>
      <c r="AZ22" s="272">
        <f t="shared" si="47"/>
        <v>0</v>
      </c>
      <c r="BA22" s="194">
        <f>'Copia Provisional'!DF21</f>
        <v>0</v>
      </c>
      <c r="BB22" s="272">
        <f t="shared" si="48"/>
        <v>0</v>
      </c>
      <c r="BC22" s="190" t="str">
        <f t="shared" si="49"/>
        <v>P</v>
      </c>
      <c r="BD22" s="179">
        <f t="shared" si="4"/>
        <v>0</v>
      </c>
      <c r="BE22" s="272">
        <f t="shared" si="50"/>
        <v>0</v>
      </c>
      <c r="BF22" s="194">
        <f>'Copia Provisional'!DG21</f>
        <v>0</v>
      </c>
      <c r="BG22" s="272">
        <f t="shared" si="51"/>
        <v>0</v>
      </c>
      <c r="BH22" s="190" t="str">
        <f t="shared" si="52"/>
        <v>P</v>
      </c>
      <c r="BI22" s="179">
        <f t="shared" si="5"/>
        <v>0</v>
      </c>
      <c r="BJ22" s="272">
        <f t="shared" si="53"/>
        <v>0</v>
      </c>
      <c r="BK22" s="194">
        <f>'Copia Provisional'!DH21</f>
        <v>0</v>
      </c>
      <c r="BL22" s="272">
        <f t="shared" si="54"/>
        <v>0</v>
      </c>
      <c r="BM22" s="190" t="str">
        <f t="shared" si="55"/>
        <v>P</v>
      </c>
      <c r="BN22" s="179">
        <f t="shared" si="6"/>
        <v>0</v>
      </c>
      <c r="BO22" s="272">
        <f t="shared" si="56"/>
        <v>0</v>
      </c>
      <c r="BP22" s="194">
        <f>'Copia Provisional'!DI21</f>
        <v>0</v>
      </c>
      <c r="BQ22" s="272">
        <f t="shared" si="57"/>
        <v>0</v>
      </c>
      <c r="BR22" s="190" t="str">
        <f t="shared" si="58"/>
        <v>P</v>
      </c>
      <c r="BS22" s="179">
        <f t="shared" si="7"/>
        <v>0</v>
      </c>
      <c r="BT22" s="272">
        <f t="shared" si="59"/>
        <v>0</v>
      </c>
      <c r="BU22" s="194">
        <f>'Copia Provisional'!DJ21</f>
        <v>0</v>
      </c>
      <c r="BV22" s="272">
        <f t="shared" si="60"/>
        <v>0</v>
      </c>
      <c r="BW22" s="190" t="str">
        <f t="shared" si="61"/>
        <v>P</v>
      </c>
      <c r="BX22" s="179">
        <f t="shared" si="8"/>
        <v>0</v>
      </c>
      <c r="BY22" s="271">
        <f t="shared" si="62"/>
        <v>0</v>
      </c>
      <c r="BZ22" s="194">
        <f>'Copia Provisional'!DK21</f>
        <v>0</v>
      </c>
      <c r="CA22" s="272">
        <f t="shared" si="63"/>
        <v>0</v>
      </c>
      <c r="CB22" s="190" t="str">
        <f t="shared" si="64"/>
        <v>P</v>
      </c>
      <c r="CC22" s="179">
        <f t="shared" si="9"/>
        <v>0</v>
      </c>
      <c r="CD22" s="272">
        <f t="shared" si="65"/>
        <v>0</v>
      </c>
      <c r="CE22" s="194">
        <f>'Copia Provisional'!DL21</f>
        <v>0</v>
      </c>
      <c r="CF22" s="272">
        <f t="shared" si="66"/>
        <v>0</v>
      </c>
      <c r="CG22" s="190" t="str">
        <f t="shared" si="67"/>
        <v>P</v>
      </c>
      <c r="CH22" s="179">
        <f t="shared" si="10"/>
        <v>0</v>
      </c>
      <c r="CI22" s="272">
        <f t="shared" si="68"/>
        <v>0</v>
      </c>
      <c r="CJ22" s="194">
        <f>'Copia Provisional'!DM21</f>
        <v>0</v>
      </c>
      <c r="CK22" s="272">
        <f t="shared" si="69"/>
        <v>0</v>
      </c>
      <c r="CL22" s="190" t="str">
        <f t="shared" si="70"/>
        <v>P</v>
      </c>
      <c r="CM22" s="179">
        <f t="shared" si="11"/>
        <v>0</v>
      </c>
      <c r="CN22" s="272">
        <f t="shared" si="71"/>
        <v>0</v>
      </c>
      <c r="CO22" s="194">
        <f>'Copia Provisional'!DN21</f>
        <v>0</v>
      </c>
      <c r="CP22" s="272">
        <f t="shared" si="72"/>
        <v>0</v>
      </c>
      <c r="CQ22" s="190" t="str">
        <f t="shared" si="73"/>
        <v>P</v>
      </c>
      <c r="CR22" s="179">
        <f t="shared" si="12"/>
        <v>0</v>
      </c>
      <c r="CS22" s="272">
        <f t="shared" si="74"/>
        <v>0</v>
      </c>
      <c r="CT22" s="194">
        <f>'Copia Provisional'!DO21</f>
        <v>0</v>
      </c>
      <c r="CU22" s="272">
        <f t="shared" si="75"/>
        <v>0</v>
      </c>
      <c r="CV22" s="190" t="str">
        <f t="shared" si="76"/>
        <v>P</v>
      </c>
      <c r="CW22" s="179">
        <f t="shared" si="13"/>
        <v>0</v>
      </c>
      <c r="CX22" s="272">
        <f t="shared" si="77"/>
        <v>0</v>
      </c>
      <c r="CY22" s="194">
        <f>'Copia Provisional'!DP21</f>
        <v>0</v>
      </c>
      <c r="CZ22" s="272">
        <f t="shared" si="78"/>
        <v>0</v>
      </c>
      <c r="DA22" s="190" t="str">
        <f t="shared" si="79"/>
        <v>P</v>
      </c>
      <c r="DB22" s="179">
        <f t="shared" si="14"/>
        <v>0</v>
      </c>
      <c r="DC22" s="272">
        <f t="shared" si="80"/>
        <v>0</v>
      </c>
      <c r="DD22" s="194">
        <f>'Copia Provisional'!DQ21</f>
        <v>0</v>
      </c>
      <c r="DE22" s="272">
        <f t="shared" si="81"/>
        <v>0</v>
      </c>
      <c r="DF22" s="190" t="str">
        <f t="shared" si="82"/>
        <v>P</v>
      </c>
      <c r="DG22" s="179">
        <f t="shared" si="15"/>
        <v>0</v>
      </c>
      <c r="DH22" s="272">
        <f t="shared" si="83"/>
        <v>0</v>
      </c>
      <c r="DI22" s="194">
        <f>'Copia Provisional'!DR21</f>
        <v>0</v>
      </c>
      <c r="DJ22" s="272">
        <f t="shared" si="84"/>
        <v>0</v>
      </c>
      <c r="DK22" s="190" t="str">
        <f t="shared" si="85"/>
        <v>P</v>
      </c>
      <c r="DL22" s="179">
        <f t="shared" si="16"/>
        <v>0</v>
      </c>
      <c r="DM22" s="193">
        <f t="shared" si="86"/>
        <v>0</v>
      </c>
      <c r="DN22" s="194">
        <f>'Copia Provisional'!DS21</f>
        <v>0</v>
      </c>
      <c r="DO22" s="189">
        <f t="shared" si="87"/>
        <v>0</v>
      </c>
      <c r="DP22" s="190" t="str">
        <f t="shared" si="88"/>
        <v>P</v>
      </c>
      <c r="DQ22" s="179">
        <f t="shared" si="17"/>
        <v>0</v>
      </c>
      <c r="DR22" s="189">
        <f t="shared" si="89"/>
        <v>0</v>
      </c>
      <c r="DS22" s="194">
        <f>'Copia Provisional'!DT21</f>
        <v>0</v>
      </c>
      <c r="DT22" s="189">
        <f t="shared" si="90"/>
        <v>0</v>
      </c>
      <c r="DU22" s="190" t="str">
        <f t="shared" si="91"/>
        <v>P</v>
      </c>
      <c r="DV22" s="179">
        <f t="shared" si="18"/>
        <v>0</v>
      </c>
      <c r="DW22" s="189">
        <f t="shared" si="92"/>
        <v>0</v>
      </c>
      <c r="DX22" s="194">
        <f>'Copia Provisional'!DU21</f>
        <v>0</v>
      </c>
      <c r="DY22" s="189">
        <f t="shared" si="93"/>
        <v>0</v>
      </c>
      <c r="DZ22" s="190" t="str">
        <f t="shared" si="94"/>
        <v>P</v>
      </c>
      <c r="EA22" s="179">
        <f t="shared" si="19"/>
        <v>0</v>
      </c>
      <c r="EB22" s="189">
        <f t="shared" si="95"/>
        <v>0</v>
      </c>
      <c r="EC22" s="194">
        <f>'Copia Provisional'!DV21</f>
        <v>0</v>
      </c>
      <c r="ED22" s="189">
        <f t="shared" si="96"/>
        <v>0</v>
      </c>
      <c r="EE22" s="190" t="str">
        <f t="shared" si="97"/>
        <v>P</v>
      </c>
      <c r="EF22" s="179">
        <f t="shared" si="20"/>
        <v>0</v>
      </c>
      <c r="EG22" s="189">
        <f t="shared" si="98"/>
        <v>0</v>
      </c>
      <c r="EH22" s="194">
        <f>'Copia Provisional'!DW21</f>
        <v>0</v>
      </c>
      <c r="EI22" s="189">
        <f t="shared" si="99"/>
        <v>0</v>
      </c>
      <c r="EJ22" s="190" t="str">
        <f t="shared" si="100"/>
        <v>P</v>
      </c>
      <c r="EK22" s="179">
        <f t="shared" si="21"/>
        <v>0</v>
      </c>
      <c r="EL22" s="189">
        <f t="shared" si="101"/>
        <v>0</v>
      </c>
      <c r="EM22" s="194">
        <f>'Copia Provisional'!DX21</f>
        <v>0</v>
      </c>
      <c r="EN22" s="189">
        <f t="shared" si="102"/>
        <v>0</v>
      </c>
      <c r="EO22" s="190" t="str">
        <f t="shared" si="103"/>
        <v>P</v>
      </c>
      <c r="EP22" s="179">
        <f t="shared" si="22"/>
        <v>0</v>
      </c>
      <c r="EQ22" s="189">
        <f t="shared" si="104"/>
        <v>0</v>
      </c>
      <c r="ER22" s="194">
        <f>'Copia Provisional'!DY21</f>
        <v>0</v>
      </c>
      <c r="ES22" s="189">
        <f t="shared" si="105"/>
        <v>0</v>
      </c>
      <c r="ET22" s="190" t="str">
        <f t="shared" si="106"/>
        <v>P</v>
      </c>
      <c r="EU22" s="179">
        <f t="shared" si="23"/>
        <v>0</v>
      </c>
      <c r="EV22" s="189">
        <f t="shared" si="107"/>
        <v>0</v>
      </c>
      <c r="EW22" s="194">
        <f>'Copia Provisional'!DZ21</f>
        <v>0</v>
      </c>
      <c r="EX22" s="189">
        <f t="shared" si="108"/>
        <v>0</v>
      </c>
      <c r="EY22" s="190" t="str">
        <f t="shared" si="109"/>
        <v>P</v>
      </c>
      <c r="EZ22" s="179">
        <f t="shared" si="24"/>
        <v>0</v>
      </c>
      <c r="FA22" s="170">
        <f t="shared" si="110"/>
        <v>0</v>
      </c>
      <c r="FB22" s="194">
        <f>'Copia Provisional'!EA21</f>
        <v>0</v>
      </c>
      <c r="FC22" s="170">
        <f t="shared" si="111"/>
        <v>0</v>
      </c>
      <c r="FD22" s="190" t="str">
        <f t="shared" si="112"/>
        <v>P</v>
      </c>
      <c r="FE22" s="179">
        <f t="shared" si="25"/>
        <v>0</v>
      </c>
      <c r="FF22" s="170">
        <f t="shared" si="113"/>
        <v>0</v>
      </c>
      <c r="FG22" s="194">
        <f>'Copia Provisional'!EB21</f>
        <v>0</v>
      </c>
      <c r="FH22" s="170">
        <f t="shared" si="114"/>
        <v>0</v>
      </c>
      <c r="FI22" s="190" t="str">
        <f t="shared" si="115"/>
        <v>P</v>
      </c>
      <c r="FJ22" s="179">
        <f t="shared" si="26"/>
        <v>0</v>
      </c>
      <c r="FK22" s="170">
        <f t="shared" si="116"/>
        <v>0</v>
      </c>
      <c r="FL22" s="194">
        <f>'Copia Provisional'!EC21</f>
        <v>0</v>
      </c>
      <c r="FM22" s="170">
        <f t="shared" si="117"/>
        <v>0</v>
      </c>
      <c r="FN22" s="190" t="str">
        <f t="shared" si="118"/>
        <v>P</v>
      </c>
      <c r="FO22" s="179">
        <f t="shared" si="27"/>
        <v>0</v>
      </c>
      <c r="FP22" s="170">
        <f t="shared" si="119"/>
        <v>0</v>
      </c>
      <c r="FQ22" s="194">
        <f>'Copia Provisional'!ED21</f>
        <v>0</v>
      </c>
      <c r="FR22" s="170">
        <f t="shared" si="120"/>
        <v>0</v>
      </c>
      <c r="FS22" s="190" t="str">
        <f t="shared" si="121"/>
        <v>P</v>
      </c>
      <c r="FT22" s="179">
        <f t="shared" si="28"/>
        <v>0</v>
      </c>
      <c r="FU22" s="170">
        <f t="shared" si="122"/>
        <v>0</v>
      </c>
      <c r="FV22" s="194">
        <f>'Copia Provisional'!EE21</f>
        <v>0</v>
      </c>
      <c r="FW22" s="170">
        <f t="shared" si="123"/>
        <v>0</v>
      </c>
      <c r="FX22" s="190" t="str">
        <f t="shared" si="124"/>
        <v>P</v>
      </c>
      <c r="FY22" s="179">
        <f t="shared" si="29"/>
        <v>0</v>
      </c>
      <c r="FZ22" s="170">
        <f t="shared" si="125"/>
        <v>0</v>
      </c>
      <c r="GA22" s="194">
        <f>'Copia Provisional'!EF21</f>
        <v>0</v>
      </c>
      <c r="GB22" s="170">
        <f t="shared" si="126"/>
        <v>0</v>
      </c>
      <c r="GC22" s="190" t="str">
        <f t="shared" si="127"/>
        <v>P</v>
      </c>
      <c r="GD22" s="179">
        <f t="shared" si="30"/>
        <v>0</v>
      </c>
      <c r="GE22" s="170">
        <f t="shared" si="128"/>
        <v>0</v>
      </c>
      <c r="GF22" s="194">
        <f>'Copia Provisional'!EG21</f>
        <v>0</v>
      </c>
      <c r="GG22" s="170">
        <f t="shared" si="129"/>
        <v>0</v>
      </c>
      <c r="GH22" s="170" t="str">
        <f t="shared" si="130"/>
        <v>P</v>
      </c>
      <c r="GI22" s="179">
        <f t="shared" si="31"/>
        <v>0</v>
      </c>
      <c r="GJ22" s="170">
        <f t="shared" si="131"/>
        <v>0</v>
      </c>
      <c r="GK22" s="194">
        <f>'Copia Provisional'!EH21</f>
        <v>0</v>
      </c>
      <c r="GL22" s="192">
        <f t="shared" si="132"/>
        <v>0</v>
      </c>
      <c r="GM22" s="170" t="str">
        <f t="shared" si="133"/>
        <v>P</v>
      </c>
      <c r="GN22" s="179">
        <f t="shared" si="32"/>
        <v>0</v>
      </c>
      <c r="GO22" s="170">
        <f t="shared" si="134"/>
        <v>0</v>
      </c>
      <c r="GP22" s="170">
        <f t="shared" si="135"/>
        <v>0</v>
      </c>
      <c r="GQ22" s="170">
        <f t="shared" si="136"/>
        <v>0</v>
      </c>
      <c r="GR22" s="170">
        <f t="shared" si="137"/>
        <v>0</v>
      </c>
      <c r="GS22" s="185">
        <f t="shared" si="37"/>
        <v>0</v>
      </c>
      <c r="GT22" s="185">
        <f t="shared" si="138"/>
        <v>0</v>
      </c>
    </row>
    <row r="23" spans="1:357">
      <c r="A23" s="183">
        <f>IF('Primera Fase'!A23="","",'Primera Fase'!A23)</f>
        <v>21</v>
      </c>
      <c r="B23" s="178" t="str">
        <f>IF('Primera Fase'!B23="","",'Primera Fase'!B23)</f>
        <v/>
      </c>
      <c r="C23" s="188">
        <f>'Copia Provisional'!BW22</f>
        <v>0</v>
      </c>
      <c r="D23" s="188">
        <f>'Copia Provisional'!BX22</f>
        <v>0</v>
      </c>
      <c r="E23" s="188">
        <f>'Copia Provisional'!BY22</f>
        <v>0</v>
      </c>
      <c r="F23" s="188">
        <f>'Copia Provisional'!BZ22</f>
        <v>0</v>
      </c>
      <c r="G23" s="188">
        <f>'Copia Provisional'!CA22</f>
        <v>0</v>
      </c>
      <c r="H23" s="188">
        <f>'Copia Provisional'!CB22</f>
        <v>0</v>
      </c>
      <c r="I23" s="188">
        <f>'Copia Provisional'!CC22</f>
        <v>0</v>
      </c>
      <c r="J23" s="188">
        <f>'Copia Provisional'!CD22</f>
        <v>0</v>
      </c>
      <c r="K23" s="188">
        <f>'Copia Provisional'!CE22</f>
        <v>0</v>
      </c>
      <c r="L23" s="188">
        <f>'Copia Provisional'!CF22</f>
        <v>0</v>
      </c>
      <c r="M23" s="188">
        <f>'Copia Provisional'!CG22</f>
        <v>0</v>
      </c>
      <c r="N23" s="188">
        <f>'Copia Provisional'!CH22</f>
        <v>0</v>
      </c>
      <c r="O23" s="188">
        <f>'Copia Provisional'!CI22</f>
        <v>0</v>
      </c>
      <c r="P23" s="188">
        <f>'Copia Provisional'!CJ22</f>
        <v>0</v>
      </c>
      <c r="Q23" s="188">
        <f>'Copia Provisional'!CK22</f>
        <v>0</v>
      </c>
      <c r="R23" s="188">
        <f>'Copia Provisional'!CL22</f>
        <v>0</v>
      </c>
      <c r="S23" s="188">
        <f>'Copia Provisional'!CM22</f>
        <v>0</v>
      </c>
      <c r="T23" s="188">
        <f>'Copia Provisional'!CN22</f>
        <v>0</v>
      </c>
      <c r="U23" s="188">
        <f>'Copia Provisional'!CO22</f>
        <v>0</v>
      </c>
      <c r="V23" s="188">
        <f>'Copia Provisional'!CP22</f>
        <v>0</v>
      </c>
      <c r="W23" s="188">
        <f>'Copia Provisional'!CQ22</f>
        <v>0</v>
      </c>
      <c r="X23" s="188">
        <f>'Copia Provisional'!CR22</f>
        <v>0</v>
      </c>
      <c r="Y23" s="188">
        <f>'Copia Provisional'!CS22</f>
        <v>0</v>
      </c>
      <c r="Z23" s="188">
        <f>'Copia Provisional'!CT22</f>
        <v>0</v>
      </c>
      <c r="AA23" s="188">
        <f>'Copia Provisional'!CU22</f>
        <v>0</v>
      </c>
      <c r="AB23" s="188">
        <f>'Copia Provisional'!CV22</f>
        <v>0</v>
      </c>
      <c r="AC23" s="188">
        <f>'Copia Provisional'!CW22</f>
        <v>0</v>
      </c>
      <c r="AD23" s="188">
        <f>'Copia Provisional'!CX22</f>
        <v>0</v>
      </c>
      <c r="AE23" s="188">
        <f>'Copia Provisional'!CY22</f>
        <v>0</v>
      </c>
      <c r="AF23" s="188">
        <f>'Copia Provisional'!CZ22</f>
        <v>0</v>
      </c>
      <c r="AG23" s="188">
        <f>'Copia Provisional'!DA22</f>
        <v>0</v>
      </c>
      <c r="AH23" s="188">
        <f>'Copia Provisional'!DB22</f>
        <v>0</v>
      </c>
      <c r="AI23" s="188">
        <f t="shared" si="0"/>
        <v>0</v>
      </c>
      <c r="AJ23" s="178">
        <f t="shared" si="1"/>
        <v>0</v>
      </c>
      <c r="AK23" s="271">
        <f t="shared" si="38"/>
        <v>0</v>
      </c>
      <c r="AL23" s="194">
        <f>'Copia Provisional'!DC22</f>
        <v>0</v>
      </c>
      <c r="AM23" s="272">
        <f t="shared" si="39"/>
        <v>0</v>
      </c>
      <c r="AN23" s="190" t="str">
        <f t="shared" si="40"/>
        <v>P</v>
      </c>
      <c r="AO23" s="179" cm="1">
        <f t="array" ref="AO23">IF(AK23=_Cla2,IF(AM23=_Clb2,10+IF(AL23=_RES73,20,0),0),0)</f>
        <v>0</v>
      </c>
      <c r="AP23" s="272">
        <f t="shared" si="41"/>
        <v>0</v>
      </c>
      <c r="AQ23" s="194">
        <f>'Copia Provisional'!DD22</f>
        <v>0</v>
      </c>
      <c r="AR23" s="272">
        <f t="shared" si="42"/>
        <v>0</v>
      </c>
      <c r="AS23" s="190" t="str">
        <f t="shared" si="43"/>
        <v>P</v>
      </c>
      <c r="AT23" s="179">
        <f t="shared" si="2"/>
        <v>0</v>
      </c>
      <c r="AU23" s="272">
        <f t="shared" si="44"/>
        <v>0</v>
      </c>
      <c r="AV23" s="194">
        <f>'Copia Provisional'!DE22</f>
        <v>0</v>
      </c>
      <c r="AW23" s="272">
        <f t="shared" si="45"/>
        <v>0</v>
      </c>
      <c r="AX23" s="190" t="str">
        <f t="shared" si="46"/>
        <v>P</v>
      </c>
      <c r="AY23" s="179">
        <f t="shared" si="3"/>
        <v>0</v>
      </c>
      <c r="AZ23" s="272">
        <f t="shared" si="47"/>
        <v>0</v>
      </c>
      <c r="BA23" s="194">
        <f>'Copia Provisional'!DF22</f>
        <v>0</v>
      </c>
      <c r="BB23" s="272">
        <f t="shared" si="48"/>
        <v>0</v>
      </c>
      <c r="BC23" s="190" t="str">
        <f t="shared" si="49"/>
        <v>P</v>
      </c>
      <c r="BD23" s="179">
        <f t="shared" si="4"/>
        <v>0</v>
      </c>
      <c r="BE23" s="272">
        <f t="shared" si="50"/>
        <v>0</v>
      </c>
      <c r="BF23" s="194">
        <f>'Copia Provisional'!DG22</f>
        <v>0</v>
      </c>
      <c r="BG23" s="272">
        <f t="shared" si="51"/>
        <v>0</v>
      </c>
      <c r="BH23" s="190" t="str">
        <f t="shared" si="52"/>
        <v>P</v>
      </c>
      <c r="BI23" s="179">
        <f t="shared" si="5"/>
        <v>0</v>
      </c>
      <c r="BJ23" s="272">
        <f t="shared" si="53"/>
        <v>0</v>
      </c>
      <c r="BK23" s="194">
        <f>'Copia Provisional'!DH22</f>
        <v>0</v>
      </c>
      <c r="BL23" s="272">
        <f t="shared" si="54"/>
        <v>0</v>
      </c>
      <c r="BM23" s="190" t="str">
        <f t="shared" si="55"/>
        <v>P</v>
      </c>
      <c r="BN23" s="179">
        <f t="shared" si="6"/>
        <v>0</v>
      </c>
      <c r="BO23" s="272">
        <f t="shared" si="56"/>
        <v>0</v>
      </c>
      <c r="BP23" s="194">
        <f>'Copia Provisional'!DI22</f>
        <v>0</v>
      </c>
      <c r="BQ23" s="272">
        <f t="shared" si="57"/>
        <v>0</v>
      </c>
      <c r="BR23" s="190" t="str">
        <f t="shared" si="58"/>
        <v>P</v>
      </c>
      <c r="BS23" s="179">
        <f t="shared" si="7"/>
        <v>0</v>
      </c>
      <c r="BT23" s="272">
        <f t="shared" si="59"/>
        <v>0</v>
      </c>
      <c r="BU23" s="194">
        <f>'Copia Provisional'!DJ22</f>
        <v>0</v>
      </c>
      <c r="BV23" s="272">
        <f t="shared" si="60"/>
        <v>0</v>
      </c>
      <c r="BW23" s="190" t="str">
        <f t="shared" si="61"/>
        <v>P</v>
      </c>
      <c r="BX23" s="179">
        <f t="shared" si="8"/>
        <v>0</v>
      </c>
      <c r="BY23" s="271">
        <f t="shared" si="62"/>
        <v>0</v>
      </c>
      <c r="BZ23" s="194">
        <f>'Copia Provisional'!DK22</f>
        <v>0</v>
      </c>
      <c r="CA23" s="272">
        <f t="shared" si="63"/>
        <v>0</v>
      </c>
      <c r="CB23" s="190" t="str">
        <f t="shared" si="64"/>
        <v>P</v>
      </c>
      <c r="CC23" s="179">
        <f t="shared" si="9"/>
        <v>0</v>
      </c>
      <c r="CD23" s="272">
        <f t="shared" si="65"/>
        <v>0</v>
      </c>
      <c r="CE23" s="194">
        <f>'Copia Provisional'!DL22</f>
        <v>0</v>
      </c>
      <c r="CF23" s="272">
        <f t="shared" si="66"/>
        <v>0</v>
      </c>
      <c r="CG23" s="190" t="str">
        <f t="shared" si="67"/>
        <v>P</v>
      </c>
      <c r="CH23" s="179">
        <f t="shared" si="10"/>
        <v>0</v>
      </c>
      <c r="CI23" s="272">
        <f t="shared" si="68"/>
        <v>0</v>
      </c>
      <c r="CJ23" s="194">
        <f>'Copia Provisional'!DM22</f>
        <v>0</v>
      </c>
      <c r="CK23" s="272">
        <f t="shared" si="69"/>
        <v>0</v>
      </c>
      <c r="CL23" s="190" t="str">
        <f t="shared" si="70"/>
        <v>P</v>
      </c>
      <c r="CM23" s="179">
        <f t="shared" si="11"/>
        <v>0</v>
      </c>
      <c r="CN23" s="272">
        <f t="shared" si="71"/>
        <v>0</v>
      </c>
      <c r="CO23" s="194">
        <f>'Copia Provisional'!DN22</f>
        <v>0</v>
      </c>
      <c r="CP23" s="272">
        <f t="shared" si="72"/>
        <v>0</v>
      </c>
      <c r="CQ23" s="190" t="str">
        <f t="shared" si="73"/>
        <v>P</v>
      </c>
      <c r="CR23" s="179">
        <f t="shared" si="12"/>
        <v>0</v>
      </c>
      <c r="CS23" s="272">
        <f t="shared" si="74"/>
        <v>0</v>
      </c>
      <c r="CT23" s="194">
        <f>'Copia Provisional'!DO22</f>
        <v>0</v>
      </c>
      <c r="CU23" s="272">
        <f t="shared" si="75"/>
        <v>0</v>
      </c>
      <c r="CV23" s="190" t="str">
        <f t="shared" si="76"/>
        <v>P</v>
      </c>
      <c r="CW23" s="179">
        <f t="shared" si="13"/>
        <v>0</v>
      </c>
      <c r="CX23" s="272">
        <f t="shared" si="77"/>
        <v>0</v>
      </c>
      <c r="CY23" s="194">
        <f>'Copia Provisional'!DP22</f>
        <v>0</v>
      </c>
      <c r="CZ23" s="272">
        <f t="shared" si="78"/>
        <v>0</v>
      </c>
      <c r="DA23" s="190" t="str">
        <f t="shared" si="79"/>
        <v>P</v>
      </c>
      <c r="DB23" s="179">
        <f t="shared" si="14"/>
        <v>0</v>
      </c>
      <c r="DC23" s="272">
        <f t="shared" si="80"/>
        <v>0</v>
      </c>
      <c r="DD23" s="194">
        <f>'Copia Provisional'!DQ22</f>
        <v>0</v>
      </c>
      <c r="DE23" s="272">
        <f t="shared" si="81"/>
        <v>0</v>
      </c>
      <c r="DF23" s="190" t="str">
        <f t="shared" si="82"/>
        <v>P</v>
      </c>
      <c r="DG23" s="179">
        <f t="shared" si="15"/>
        <v>0</v>
      </c>
      <c r="DH23" s="272">
        <f t="shared" si="83"/>
        <v>0</v>
      </c>
      <c r="DI23" s="194">
        <f>'Copia Provisional'!DR22</f>
        <v>0</v>
      </c>
      <c r="DJ23" s="272">
        <f t="shared" si="84"/>
        <v>0</v>
      </c>
      <c r="DK23" s="190" t="str">
        <f t="shared" si="85"/>
        <v>P</v>
      </c>
      <c r="DL23" s="179">
        <f t="shared" si="16"/>
        <v>0</v>
      </c>
      <c r="DM23" s="193">
        <f t="shared" si="86"/>
        <v>0</v>
      </c>
      <c r="DN23" s="194">
        <f>'Copia Provisional'!DS22</f>
        <v>0</v>
      </c>
      <c r="DO23" s="189">
        <f t="shared" si="87"/>
        <v>0</v>
      </c>
      <c r="DP23" s="190" t="str">
        <f t="shared" si="88"/>
        <v>P</v>
      </c>
      <c r="DQ23" s="179">
        <f t="shared" si="17"/>
        <v>0</v>
      </c>
      <c r="DR23" s="189">
        <f t="shared" si="89"/>
        <v>0</v>
      </c>
      <c r="DS23" s="194">
        <f>'Copia Provisional'!DT22</f>
        <v>0</v>
      </c>
      <c r="DT23" s="189">
        <f t="shared" si="90"/>
        <v>0</v>
      </c>
      <c r="DU23" s="190" t="str">
        <f t="shared" si="91"/>
        <v>P</v>
      </c>
      <c r="DV23" s="179">
        <f t="shared" si="18"/>
        <v>0</v>
      </c>
      <c r="DW23" s="189">
        <f t="shared" si="92"/>
        <v>0</v>
      </c>
      <c r="DX23" s="194">
        <f>'Copia Provisional'!DU22</f>
        <v>0</v>
      </c>
      <c r="DY23" s="189">
        <f t="shared" si="93"/>
        <v>0</v>
      </c>
      <c r="DZ23" s="190" t="str">
        <f t="shared" si="94"/>
        <v>P</v>
      </c>
      <c r="EA23" s="179">
        <f t="shared" si="19"/>
        <v>0</v>
      </c>
      <c r="EB23" s="189">
        <f t="shared" si="95"/>
        <v>0</v>
      </c>
      <c r="EC23" s="194">
        <f>'Copia Provisional'!DV22</f>
        <v>0</v>
      </c>
      <c r="ED23" s="189">
        <f t="shared" si="96"/>
        <v>0</v>
      </c>
      <c r="EE23" s="190" t="str">
        <f t="shared" si="97"/>
        <v>P</v>
      </c>
      <c r="EF23" s="179">
        <f t="shared" si="20"/>
        <v>0</v>
      </c>
      <c r="EG23" s="189">
        <f t="shared" si="98"/>
        <v>0</v>
      </c>
      <c r="EH23" s="194">
        <f>'Copia Provisional'!DW22</f>
        <v>0</v>
      </c>
      <c r="EI23" s="189">
        <f t="shared" si="99"/>
        <v>0</v>
      </c>
      <c r="EJ23" s="190" t="str">
        <f t="shared" si="100"/>
        <v>P</v>
      </c>
      <c r="EK23" s="179">
        <f t="shared" si="21"/>
        <v>0</v>
      </c>
      <c r="EL23" s="189">
        <f t="shared" si="101"/>
        <v>0</v>
      </c>
      <c r="EM23" s="194">
        <f>'Copia Provisional'!DX22</f>
        <v>0</v>
      </c>
      <c r="EN23" s="189">
        <f t="shared" si="102"/>
        <v>0</v>
      </c>
      <c r="EO23" s="190" t="str">
        <f t="shared" si="103"/>
        <v>P</v>
      </c>
      <c r="EP23" s="179">
        <f t="shared" si="22"/>
        <v>0</v>
      </c>
      <c r="EQ23" s="189">
        <f t="shared" si="104"/>
        <v>0</v>
      </c>
      <c r="ER23" s="194">
        <f>'Copia Provisional'!DY22</f>
        <v>0</v>
      </c>
      <c r="ES23" s="189">
        <f t="shared" si="105"/>
        <v>0</v>
      </c>
      <c r="ET23" s="190" t="str">
        <f t="shared" si="106"/>
        <v>P</v>
      </c>
      <c r="EU23" s="179">
        <f t="shared" si="23"/>
        <v>0</v>
      </c>
      <c r="EV23" s="189">
        <f t="shared" si="107"/>
        <v>0</v>
      </c>
      <c r="EW23" s="194">
        <f>'Copia Provisional'!DZ22</f>
        <v>0</v>
      </c>
      <c r="EX23" s="189">
        <f t="shared" si="108"/>
        <v>0</v>
      </c>
      <c r="EY23" s="190" t="str">
        <f t="shared" si="109"/>
        <v>P</v>
      </c>
      <c r="EZ23" s="179">
        <f t="shared" si="24"/>
        <v>0</v>
      </c>
      <c r="FA23" s="170">
        <f t="shared" si="110"/>
        <v>0</v>
      </c>
      <c r="FB23" s="194">
        <f>'Copia Provisional'!EA22</f>
        <v>0</v>
      </c>
      <c r="FC23" s="170">
        <f t="shared" si="111"/>
        <v>0</v>
      </c>
      <c r="FD23" s="190" t="str">
        <f t="shared" si="112"/>
        <v>P</v>
      </c>
      <c r="FE23" s="179">
        <f t="shared" si="25"/>
        <v>0</v>
      </c>
      <c r="FF23" s="170">
        <f t="shared" si="113"/>
        <v>0</v>
      </c>
      <c r="FG23" s="194">
        <f>'Copia Provisional'!EB22</f>
        <v>0</v>
      </c>
      <c r="FH23" s="170">
        <f t="shared" si="114"/>
        <v>0</v>
      </c>
      <c r="FI23" s="190" t="str">
        <f t="shared" si="115"/>
        <v>P</v>
      </c>
      <c r="FJ23" s="179">
        <f t="shared" si="26"/>
        <v>0</v>
      </c>
      <c r="FK23" s="170">
        <f t="shared" si="116"/>
        <v>0</v>
      </c>
      <c r="FL23" s="194">
        <f>'Copia Provisional'!EC22</f>
        <v>0</v>
      </c>
      <c r="FM23" s="170">
        <f t="shared" si="117"/>
        <v>0</v>
      </c>
      <c r="FN23" s="190" t="str">
        <f t="shared" si="118"/>
        <v>P</v>
      </c>
      <c r="FO23" s="179">
        <f t="shared" si="27"/>
        <v>0</v>
      </c>
      <c r="FP23" s="170">
        <f t="shared" si="119"/>
        <v>0</v>
      </c>
      <c r="FQ23" s="194">
        <f>'Copia Provisional'!ED22</f>
        <v>0</v>
      </c>
      <c r="FR23" s="170">
        <f t="shared" si="120"/>
        <v>0</v>
      </c>
      <c r="FS23" s="190" t="str">
        <f t="shared" si="121"/>
        <v>P</v>
      </c>
      <c r="FT23" s="179">
        <f t="shared" si="28"/>
        <v>0</v>
      </c>
      <c r="FU23" s="170">
        <f t="shared" si="122"/>
        <v>0</v>
      </c>
      <c r="FV23" s="194">
        <f>'Copia Provisional'!EE22</f>
        <v>0</v>
      </c>
      <c r="FW23" s="170">
        <f t="shared" si="123"/>
        <v>0</v>
      </c>
      <c r="FX23" s="190" t="str">
        <f t="shared" si="124"/>
        <v>P</v>
      </c>
      <c r="FY23" s="179">
        <f t="shared" si="29"/>
        <v>0</v>
      </c>
      <c r="FZ23" s="170">
        <f t="shared" si="125"/>
        <v>0</v>
      </c>
      <c r="GA23" s="194">
        <f>'Copia Provisional'!EF22</f>
        <v>0</v>
      </c>
      <c r="GB23" s="170">
        <f t="shared" si="126"/>
        <v>0</v>
      </c>
      <c r="GC23" s="190" t="str">
        <f t="shared" si="127"/>
        <v>P</v>
      </c>
      <c r="GD23" s="179">
        <f t="shared" si="30"/>
        <v>0</v>
      </c>
      <c r="GE23" s="170">
        <f t="shared" si="128"/>
        <v>0</v>
      </c>
      <c r="GF23" s="194">
        <f>'Copia Provisional'!EG22</f>
        <v>0</v>
      </c>
      <c r="GG23" s="170">
        <f t="shared" si="129"/>
        <v>0</v>
      </c>
      <c r="GH23" s="170" t="str">
        <f t="shared" si="130"/>
        <v>P</v>
      </c>
      <c r="GI23" s="179">
        <f t="shared" si="31"/>
        <v>0</v>
      </c>
      <c r="GJ23" s="170">
        <f t="shared" si="131"/>
        <v>0</v>
      </c>
      <c r="GK23" s="194">
        <f>'Copia Provisional'!EH22</f>
        <v>0</v>
      </c>
      <c r="GL23" s="192">
        <f t="shared" si="132"/>
        <v>0</v>
      </c>
      <c r="GM23" s="170" t="str">
        <f t="shared" si="133"/>
        <v>P</v>
      </c>
      <c r="GN23" s="179">
        <f t="shared" si="32"/>
        <v>0</v>
      </c>
      <c r="GO23" s="170">
        <f t="shared" si="134"/>
        <v>0</v>
      </c>
      <c r="GP23" s="170">
        <f t="shared" si="135"/>
        <v>0</v>
      </c>
      <c r="GQ23" s="170">
        <f t="shared" si="136"/>
        <v>0</v>
      </c>
      <c r="GR23" s="170">
        <f t="shared" si="137"/>
        <v>0</v>
      </c>
      <c r="GS23" s="185">
        <f t="shared" si="37"/>
        <v>0</v>
      </c>
      <c r="GT23" s="185">
        <f t="shared" si="138"/>
        <v>0</v>
      </c>
    </row>
    <row r="24" spans="1:357">
      <c r="A24" s="183">
        <f>IF('Primera Fase'!A24="","",'Primera Fase'!A24)</f>
        <v>22</v>
      </c>
      <c r="B24" s="178" t="str">
        <f>IF('Primera Fase'!B24="","",'Primera Fase'!B24)</f>
        <v/>
      </c>
      <c r="C24" s="188">
        <f>'Copia Provisional'!BW23</f>
        <v>0</v>
      </c>
      <c r="D24" s="188">
        <f>'Copia Provisional'!BX23</f>
        <v>0</v>
      </c>
      <c r="E24" s="188">
        <f>'Copia Provisional'!BY23</f>
        <v>0</v>
      </c>
      <c r="F24" s="188">
        <f>'Copia Provisional'!BZ23</f>
        <v>0</v>
      </c>
      <c r="G24" s="188">
        <f>'Copia Provisional'!CA23</f>
        <v>0</v>
      </c>
      <c r="H24" s="188">
        <f>'Copia Provisional'!CB23</f>
        <v>0</v>
      </c>
      <c r="I24" s="188">
        <f>'Copia Provisional'!CC23</f>
        <v>0</v>
      </c>
      <c r="J24" s="188">
        <f>'Copia Provisional'!CD23</f>
        <v>0</v>
      </c>
      <c r="K24" s="188">
        <f>'Copia Provisional'!CE23</f>
        <v>0</v>
      </c>
      <c r="L24" s="188">
        <f>'Copia Provisional'!CF23</f>
        <v>0</v>
      </c>
      <c r="M24" s="188">
        <f>'Copia Provisional'!CG23</f>
        <v>0</v>
      </c>
      <c r="N24" s="188">
        <f>'Copia Provisional'!CH23</f>
        <v>0</v>
      </c>
      <c r="O24" s="188">
        <f>'Copia Provisional'!CI23</f>
        <v>0</v>
      </c>
      <c r="P24" s="188">
        <f>'Copia Provisional'!CJ23</f>
        <v>0</v>
      </c>
      <c r="Q24" s="188">
        <f>'Copia Provisional'!CK23</f>
        <v>0</v>
      </c>
      <c r="R24" s="188">
        <f>'Copia Provisional'!CL23</f>
        <v>0</v>
      </c>
      <c r="S24" s="188">
        <f>'Copia Provisional'!CM23</f>
        <v>0</v>
      </c>
      <c r="T24" s="188">
        <f>'Copia Provisional'!CN23</f>
        <v>0</v>
      </c>
      <c r="U24" s="188">
        <f>'Copia Provisional'!CO23</f>
        <v>0</v>
      </c>
      <c r="V24" s="188">
        <f>'Copia Provisional'!CP23</f>
        <v>0</v>
      </c>
      <c r="W24" s="188">
        <f>'Copia Provisional'!CQ23</f>
        <v>0</v>
      </c>
      <c r="X24" s="188">
        <f>'Copia Provisional'!CR23</f>
        <v>0</v>
      </c>
      <c r="Y24" s="188">
        <f>'Copia Provisional'!CS23</f>
        <v>0</v>
      </c>
      <c r="Z24" s="188">
        <f>'Copia Provisional'!CT23</f>
        <v>0</v>
      </c>
      <c r="AA24" s="188">
        <f>'Copia Provisional'!CU23</f>
        <v>0</v>
      </c>
      <c r="AB24" s="188">
        <f>'Copia Provisional'!CV23</f>
        <v>0</v>
      </c>
      <c r="AC24" s="188">
        <f>'Copia Provisional'!CW23</f>
        <v>0</v>
      </c>
      <c r="AD24" s="188">
        <f>'Copia Provisional'!CX23</f>
        <v>0</v>
      </c>
      <c r="AE24" s="188">
        <f>'Copia Provisional'!CY23</f>
        <v>0</v>
      </c>
      <c r="AF24" s="188">
        <f>'Copia Provisional'!CZ23</f>
        <v>0</v>
      </c>
      <c r="AG24" s="188">
        <f>'Copia Provisional'!DA23</f>
        <v>0</v>
      </c>
      <c r="AH24" s="188">
        <f>'Copia Provisional'!DB23</f>
        <v>0</v>
      </c>
      <c r="AI24" s="188">
        <f t="shared" si="0"/>
        <v>0</v>
      </c>
      <c r="AJ24" s="178">
        <f t="shared" si="1"/>
        <v>0</v>
      </c>
      <c r="AK24" s="271">
        <f t="shared" si="38"/>
        <v>0</v>
      </c>
      <c r="AL24" s="194">
        <f>'Copia Provisional'!DC23</f>
        <v>0</v>
      </c>
      <c r="AM24" s="272">
        <f t="shared" si="39"/>
        <v>0</v>
      </c>
      <c r="AN24" s="190" t="str">
        <f t="shared" si="40"/>
        <v>P</v>
      </c>
      <c r="AO24" s="179" cm="1">
        <f t="array" ref="AO24">IF(AK24=_Cla2,IF(AM24=_Clb2,10+IF(AL24=_RES73,20,0),0),0)</f>
        <v>0</v>
      </c>
      <c r="AP24" s="272">
        <f t="shared" si="41"/>
        <v>0</v>
      </c>
      <c r="AQ24" s="194">
        <f>'Copia Provisional'!DD23</f>
        <v>0</v>
      </c>
      <c r="AR24" s="272">
        <f t="shared" si="42"/>
        <v>0</v>
      </c>
      <c r="AS24" s="190" t="str">
        <f t="shared" si="43"/>
        <v>P</v>
      </c>
      <c r="AT24" s="179">
        <f t="shared" si="2"/>
        <v>0</v>
      </c>
      <c r="AU24" s="272">
        <f t="shared" si="44"/>
        <v>0</v>
      </c>
      <c r="AV24" s="194">
        <f>'Copia Provisional'!DE23</f>
        <v>0</v>
      </c>
      <c r="AW24" s="272">
        <f t="shared" si="45"/>
        <v>0</v>
      </c>
      <c r="AX24" s="190" t="str">
        <f t="shared" si="46"/>
        <v>P</v>
      </c>
      <c r="AY24" s="179">
        <f t="shared" si="3"/>
        <v>0</v>
      </c>
      <c r="AZ24" s="272">
        <f t="shared" si="47"/>
        <v>0</v>
      </c>
      <c r="BA24" s="194">
        <f>'Copia Provisional'!DF23</f>
        <v>0</v>
      </c>
      <c r="BB24" s="272">
        <f t="shared" si="48"/>
        <v>0</v>
      </c>
      <c r="BC24" s="190" t="str">
        <f t="shared" si="49"/>
        <v>P</v>
      </c>
      <c r="BD24" s="179">
        <f t="shared" si="4"/>
        <v>0</v>
      </c>
      <c r="BE24" s="272">
        <f t="shared" si="50"/>
        <v>0</v>
      </c>
      <c r="BF24" s="194">
        <f>'Copia Provisional'!DG23</f>
        <v>0</v>
      </c>
      <c r="BG24" s="272">
        <f t="shared" si="51"/>
        <v>0</v>
      </c>
      <c r="BH24" s="190" t="str">
        <f t="shared" si="52"/>
        <v>P</v>
      </c>
      <c r="BI24" s="179">
        <f t="shared" si="5"/>
        <v>0</v>
      </c>
      <c r="BJ24" s="272">
        <f t="shared" si="53"/>
        <v>0</v>
      </c>
      <c r="BK24" s="194">
        <f>'Copia Provisional'!DH23</f>
        <v>0</v>
      </c>
      <c r="BL24" s="272">
        <f t="shared" si="54"/>
        <v>0</v>
      </c>
      <c r="BM24" s="190" t="str">
        <f t="shared" si="55"/>
        <v>P</v>
      </c>
      <c r="BN24" s="179">
        <f t="shared" si="6"/>
        <v>0</v>
      </c>
      <c r="BO24" s="272">
        <f t="shared" si="56"/>
        <v>0</v>
      </c>
      <c r="BP24" s="194">
        <f>'Copia Provisional'!DI23</f>
        <v>0</v>
      </c>
      <c r="BQ24" s="272">
        <f t="shared" si="57"/>
        <v>0</v>
      </c>
      <c r="BR24" s="190" t="str">
        <f t="shared" si="58"/>
        <v>P</v>
      </c>
      <c r="BS24" s="179">
        <f t="shared" si="7"/>
        <v>0</v>
      </c>
      <c r="BT24" s="272">
        <f t="shared" si="59"/>
        <v>0</v>
      </c>
      <c r="BU24" s="194">
        <f>'Copia Provisional'!DJ23</f>
        <v>0</v>
      </c>
      <c r="BV24" s="272">
        <f t="shared" si="60"/>
        <v>0</v>
      </c>
      <c r="BW24" s="190" t="str">
        <f t="shared" si="61"/>
        <v>P</v>
      </c>
      <c r="BX24" s="179">
        <f t="shared" si="8"/>
        <v>0</v>
      </c>
      <c r="BY24" s="271">
        <f t="shared" si="62"/>
        <v>0</v>
      </c>
      <c r="BZ24" s="194">
        <f>'Copia Provisional'!DK23</f>
        <v>0</v>
      </c>
      <c r="CA24" s="272">
        <f t="shared" si="63"/>
        <v>0</v>
      </c>
      <c r="CB24" s="190" t="str">
        <f t="shared" si="64"/>
        <v>P</v>
      </c>
      <c r="CC24" s="179">
        <f t="shared" si="9"/>
        <v>0</v>
      </c>
      <c r="CD24" s="272">
        <f t="shared" si="65"/>
        <v>0</v>
      </c>
      <c r="CE24" s="194">
        <f>'Copia Provisional'!DL23</f>
        <v>0</v>
      </c>
      <c r="CF24" s="272">
        <f t="shared" si="66"/>
        <v>0</v>
      </c>
      <c r="CG24" s="190" t="str">
        <f t="shared" si="67"/>
        <v>P</v>
      </c>
      <c r="CH24" s="179">
        <f t="shared" si="10"/>
        <v>0</v>
      </c>
      <c r="CI24" s="272">
        <f t="shared" si="68"/>
        <v>0</v>
      </c>
      <c r="CJ24" s="194">
        <f>'Copia Provisional'!DM23</f>
        <v>0</v>
      </c>
      <c r="CK24" s="272">
        <f t="shared" si="69"/>
        <v>0</v>
      </c>
      <c r="CL24" s="190" t="str">
        <f t="shared" si="70"/>
        <v>P</v>
      </c>
      <c r="CM24" s="179">
        <f t="shared" si="11"/>
        <v>0</v>
      </c>
      <c r="CN24" s="272">
        <f t="shared" si="71"/>
        <v>0</v>
      </c>
      <c r="CO24" s="194">
        <f>'Copia Provisional'!DN23</f>
        <v>0</v>
      </c>
      <c r="CP24" s="272">
        <f t="shared" si="72"/>
        <v>0</v>
      </c>
      <c r="CQ24" s="190" t="str">
        <f t="shared" si="73"/>
        <v>P</v>
      </c>
      <c r="CR24" s="179">
        <f t="shared" si="12"/>
        <v>0</v>
      </c>
      <c r="CS24" s="272">
        <f t="shared" si="74"/>
        <v>0</v>
      </c>
      <c r="CT24" s="194">
        <f>'Copia Provisional'!DO23</f>
        <v>0</v>
      </c>
      <c r="CU24" s="272">
        <f t="shared" si="75"/>
        <v>0</v>
      </c>
      <c r="CV24" s="190" t="str">
        <f t="shared" si="76"/>
        <v>P</v>
      </c>
      <c r="CW24" s="179">
        <f t="shared" si="13"/>
        <v>0</v>
      </c>
      <c r="CX24" s="272">
        <f t="shared" si="77"/>
        <v>0</v>
      </c>
      <c r="CY24" s="194">
        <f>'Copia Provisional'!DP23</f>
        <v>0</v>
      </c>
      <c r="CZ24" s="272">
        <f t="shared" si="78"/>
        <v>0</v>
      </c>
      <c r="DA24" s="190" t="str">
        <f t="shared" si="79"/>
        <v>P</v>
      </c>
      <c r="DB24" s="179">
        <f t="shared" si="14"/>
        <v>0</v>
      </c>
      <c r="DC24" s="272">
        <f t="shared" si="80"/>
        <v>0</v>
      </c>
      <c r="DD24" s="194">
        <f>'Copia Provisional'!DQ23</f>
        <v>0</v>
      </c>
      <c r="DE24" s="272">
        <f t="shared" si="81"/>
        <v>0</v>
      </c>
      <c r="DF24" s="190" t="str">
        <f t="shared" si="82"/>
        <v>P</v>
      </c>
      <c r="DG24" s="179">
        <f t="shared" si="15"/>
        <v>0</v>
      </c>
      <c r="DH24" s="272">
        <f t="shared" si="83"/>
        <v>0</v>
      </c>
      <c r="DI24" s="194">
        <f>'Copia Provisional'!DR23</f>
        <v>0</v>
      </c>
      <c r="DJ24" s="272">
        <f t="shared" si="84"/>
        <v>0</v>
      </c>
      <c r="DK24" s="190" t="str">
        <f t="shared" si="85"/>
        <v>P</v>
      </c>
      <c r="DL24" s="179">
        <f t="shared" si="16"/>
        <v>0</v>
      </c>
      <c r="DM24" s="193">
        <f t="shared" si="86"/>
        <v>0</v>
      </c>
      <c r="DN24" s="194">
        <f>'Copia Provisional'!DS23</f>
        <v>0</v>
      </c>
      <c r="DO24" s="189">
        <f t="shared" si="87"/>
        <v>0</v>
      </c>
      <c r="DP24" s="190" t="str">
        <f t="shared" si="88"/>
        <v>P</v>
      </c>
      <c r="DQ24" s="179">
        <f t="shared" si="17"/>
        <v>0</v>
      </c>
      <c r="DR24" s="189">
        <f t="shared" si="89"/>
        <v>0</v>
      </c>
      <c r="DS24" s="194">
        <f>'Copia Provisional'!DT23</f>
        <v>0</v>
      </c>
      <c r="DT24" s="189">
        <f t="shared" si="90"/>
        <v>0</v>
      </c>
      <c r="DU24" s="190" t="str">
        <f t="shared" si="91"/>
        <v>P</v>
      </c>
      <c r="DV24" s="179">
        <f t="shared" si="18"/>
        <v>0</v>
      </c>
      <c r="DW24" s="189">
        <f t="shared" si="92"/>
        <v>0</v>
      </c>
      <c r="DX24" s="194">
        <f>'Copia Provisional'!DU23</f>
        <v>0</v>
      </c>
      <c r="DY24" s="189">
        <f t="shared" si="93"/>
        <v>0</v>
      </c>
      <c r="DZ24" s="190" t="str">
        <f t="shared" si="94"/>
        <v>P</v>
      </c>
      <c r="EA24" s="179">
        <f t="shared" si="19"/>
        <v>0</v>
      </c>
      <c r="EB24" s="189">
        <f t="shared" si="95"/>
        <v>0</v>
      </c>
      <c r="EC24" s="194">
        <f>'Copia Provisional'!DV23</f>
        <v>0</v>
      </c>
      <c r="ED24" s="189">
        <f t="shared" si="96"/>
        <v>0</v>
      </c>
      <c r="EE24" s="190" t="str">
        <f t="shared" si="97"/>
        <v>P</v>
      </c>
      <c r="EF24" s="179">
        <f t="shared" si="20"/>
        <v>0</v>
      </c>
      <c r="EG24" s="189">
        <f t="shared" si="98"/>
        <v>0</v>
      </c>
      <c r="EH24" s="194">
        <f>'Copia Provisional'!DW23</f>
        <v>0</v>
      </c>
      <c r="EI24" s="189">
        <f t="shared" si="99"/>
        <v>0</v>
      </c>
      <c r="EJ24" s="190" t="str">
        <f t="shared" si="100"/>
        <v>P</v>
      </c>
      <c r="EK24" s="179">
        <f t="shared" si="21"/>
        <v>0</v>
      </c>
      <c r="EL24" s="189">
        <f t="shared" si="101"/>
        <v>0</v>
      </c>
      <c r="EM24" s="194">
        <f>'Copia Provisional'!DX23</f>
        <v>0</v>
      </c>
      <c r="EN24" s="189">
        <f t="shared" si="102"/>
        <v>0</v>
      </c>
      <c r="EO24" s="190" t="str">
        <f t="shared" si="103"/>
        <v>P</v>
      </c>
      <c r="EP24" s="179">
        <f t="shared" si="22"/>
        <v>0</v>
      </c>
      <c r="EQ24" s="189">
        <f t="shared" si="104"/>
        <v>0</v>
      </c>
      <c r="ER24" s="194">
        <f>'Copia Provisional'!DY23</f>
        <v>0</v>
      </c>
      <c r="ES24" s="189">
        <f t="shared" si="105"/>
        <v>0</v>
      </c>
      <c r="ET24" s="190" t="str">
        <f t="shared" si="106"/>
        <v>P</v>
      </c>
      <c r="EU24" s="179">
        <f t="shared" si="23"/>
        <v>0</v>
      </c>
      <c r="EV24" s="189">
        <f t="shared" si="107"/>
        <v>0</v>
      </c>
      <c r="EW24" s="194">
        <f>'Copia Provisional'!DZ23</f>
        <v>0</v>
      </c>
      <c r="EX24" s="189">
        <f t="shared" si="108"/>
        <v>0</v>
      </c>
      <c r="EY24" s="190" t="str">
        <f t="shared" si="109"/>
        <v>P</v>
      </c>
      <c r="EZ24" s="179">
        <f t="shared" si="24"/>
        <v>0</v>
      </c>
      <c r="FA24" s="170">
        <f t="shared" si="110"/>
        <v>0</v>
      </c>
      <c r="FB24" s="194">
        <f>'Copia Provisional'!EA23</f>
        <v>0</v>
      </c>
      <c r="FC24" s="170">
        <f t="shared" si="111"/>
        <v>0</v>
      </c>
      <c r="FD24" s="190" t="str">
        <f t="shared" si="112"/>
        <v>P</v>
      </c>
      <c r="FE24" s="179">
        <f t="shared" si="25"/>
        <v>0</v>
      </c>
      <c r="FF24" s="170">
        <f t="shared" si="113"/>
        <v>0</v>
      </c>
      <c r="FG24" s="194">
        <f>'Copia Provisional'!EB23</f>
        <v>0</v>
      </c>
      <c r="FH24" s="170">
        <f t="shared" si="114"/>
        <v>0</v>
      </c>
      <c r="FI24" s="190" t="str">
        <f t="shared" si="115"/>
        <v>P</v>
      </c>
      <c r="FJ24" s="179">
        <f t="shared" si="26"/>
        <v>0</v>
      </c>
      <c r="FK24" s="170">
        <f t="shared" si="116"/>
        <v>0</v>
      </c>
      <c r="FL24" s="194">
        <f>'Copia Provisional'!EC23</f>
        <v>0</v>
      </c>
      <c r="FM24" s="170">
        <f t="shared" si="117"/>
        <v>0</v>
      </c>
      <c r="FN24" s="190" t="str">
        <f t="shared" si="118"/>
        <v>P</v>
      </c>
      <c r="FO24" s="179">
        <f t="shared" si="27"/>
        <v>0</v>
      </c>
      <c r="FP24" s="170">
        <f t="shared" si="119"/>
        <v>0</v>
      </c>
      <c r="FQ24" s="194">
        <f>'Copia Provisional'!ED23</f>
        <v>0</v>
      </c>
      <c r="FR24" s="170">
        <f t="shared" si="120"/>
        <v>0</v>
      </c>
      <c r="FS24" s="190" t="str">
        <f t="shared" si="121"/>
        <v>P</v>
      </c>
      <c r="FT24" s="179">
        <f t="shared" si="28"/>
        <v>0</v>
      </c>
      <c r="FU24" s="170">
        <f t="shared" si="122"/>
        <v>0</v>
      </c>
      <c r="FV24" s="194">
        <f>'Copia Provisional'!EE23</f>
        <v>0</v>
      </c>
      <c r="FW24" s="170">
        <f t="shared" si="123"/>
        <v>0</v>
      </c>
      <c r="FX24" s="190" t="str">
        <f t="shared" si="124"/>
        <v>P</v>
      </c>
      <c r="FY24" s="179">
        <f t="shared" si="29"/>
        <v>0</v>
      </c>
      <c r="FZ24" s="170">
        <f t="shared" si="125"/>
        <v>0</v>
      </c>
      <c r="GA24" s="194">
        <f>'Copia Provisional'!EF23</f>
        <v>0</v>
      </c>
      <c r="GB24" s="170">
        <f t="shared" si="126"/>
        <v>0</v>
      </c>
      <c r="GC24" s="190" t="str">
        <f t="shared" si="127"/>
        <v>P</v>
      </c>
      <c r="GD24" s="179">
        <f t="shared" si="30"/>
        <v>0</v>
      </c>
      <c r="GE24" s="170">
        <f t="shared" si="128"/>
        <v>0</v>
      </c>
      <c r="GF24" s="194">
        <f>'Copia Provisional'!EG23</f>
        <v>0</v>
      </c>
      <c r="GG24" s="170">
        <f t="shared" si="129"/>
        <v>0</v>
      </c>
      <c r="GH24" s="170" t="str">
        <f t="shared" si="130"/>
        <v>P</v>
      </c>
      <c r="GI24" s="179">
        <f t="shared" si="31"/>
        <v>0</v>
      </c>
      <c r="GJ24" s="170">
        <f t="shared" si="131"/>
        <v>0</v>
      </c>
      <c r="GK24" s="194">
        <f>'Copia Provisional'!EH23</f>
        <v>0</v>
      </c>
      <c r="GL24" s="192">
        <f t="shared" si="132"/>
        <v>0</v>
      </c>
      <c r="GM24" s="170" t="str">
        <f t="shared" si="133"/>
        <v>P</v>
      </c>
      <c r="GN24" s="179">
        <f t="shared" si="32"/>
        <v>0</v>
      </c>
      <c r="GO24" s="170">
        <f t="shared" si="134"/>
        <v>0</v>
      </c>
      <c r="GP24" s="170">
        <f t="shared" si="135"/>
        <v>0</v>
      </c>
      <c r="GQ24" s="170">
        <f t="shared" si="136"/>
        <v>0</v>
      </c>
      <c r="GR24" s="170">
        <f t="shared" si="137"/>
        <v>0</v>
      </c>
      <c r="GS24" s="185">
        <f t="shared" si="37"/>
        <v>0</v>
      </c>
      <c r="GT24" s="185">
        <f t="shared" si="138"/>
        <v>0</v>
      </c>
    </row>
    <row r="25" spans="1:357">
      <c r="A25" s="183">
        <f>IF('Primera Fase'!A25="","",'Primera Fase'!A25)</f>
        <v>23</v>
      </c>
      <c r="B25" s="178" t="str">
        <f>IF('Primera Fase'!B25="","",'Primera Fase'!B25)</f>
        <v/>
      </c>
      <c r="C25" s="188">
        <f>'Copia Provisional'!BW24</f>
        <v>0</v>
      </c>
      <c r="D25" s="188">
        <f>'Copia Provisional'!BX24</f>
        <v>0</v>
      </c>
      <c r="E25" s="188">
        <f>'Copia Provisional'!BY24</f>
        <v>0</v>
      </c>
      <c r="F25" s="188">
        <f>'Copia Provisional'!BZ24</f>
        <v>0</v>
      </c>
      <c r="G25" s="188">
        <f>'Copia Provisional'!CA24</f>
        <v>0</v>
      </c>
      <c r="H25" s="188">
        <f>'Copia Provisional'!CB24</f>
        <v>0</v>
      </c>
      <c r="I25" s="188">
        <f>'Copia Provisional'!CC24</f>
        <v>0</v>
      </c>
      <c r="J25" s="188">
        <f>'Copia Provisional'!CD24</f>
        <v>0</v>
      </c>
      <c r="K25" s="188">
        <f>'Copia Provisional'!CE24</f>
        <v>0</v>
      </c>
      <c r="L25" s="188">
        <f>'Copia Provisional'!CF24</f>
        <v>0</v>
      </c>
      <c r="M25" s="188">
        <f>'Copia Provisional'!CG24</f>
        <v>0</v>
      </c>
      <c r="N25" s="188">
        <f>'Copia Provisional'!CH24</f>
        <v>0</v>
      </c>
      <c r="O25" s="188">
        <f>'Copia Provisional'!CI24</f>
        <v>0</v>
      </c>
      <c r="P25" s="188">
        <f>'Copia Provisional'!CJ24</f>
        <v>0</v>
      </c>
      <c r="Q25" s="188">
        <f>'Copia Provisional'!CK24</f>
        <v>0</v>
      </c>
      <c r="R25" s="188">
        <f>'Copia Provisional'!CL24</f>
        <v>0</v>
      </c>
      <c r="S25" s="188">
        <f>'Copia Provisional'!CM24</f>
        <v>0</v>
      </c>
      <c r="T25" s="188">
        <f>'Copia Provisional'!CN24</f>
        <v>0</v>
      </c>
      <c r="U25" s="188">
        <f>'Copia Provisional'!CO24</f>
        <v>0</v>
      </c>
      <c r="V25" s="188">
        <f>'Copia Provisional'!CP24</f>
        <v>0</v>
      </c>
      <c r="W25" s="188">
        <f>'Copia Provisional'!CQ24</f>
        <v>0</v>
      </c>
      <c r="X25" s="188">
        <f>'Copia Provisional'!CR24</f>
        <v>0</v>
      </c>
      <c r="Y25" s="188">
        <f>'Copia Provisional'!CS24</f>
        <v>0</v>
      </c>
      <c r="Z25" s="188">
        <f>'Copia Provisional'!CT24</f>
        <v>0</v>
      </c>
      <c r="AA25" s="188">
        <f>'Copia Provisional'!CU24</f>
        <v>0</v>
      </c>
      <c r="AB25" s="188">
        <f>'Copia Provisional'!CV24</f>
        <v>0</v>
      </c>
      <c r="AC25" s="188">
        <f>'Copia Provisional'!CW24</f>
        <v>0</v>
      </c>
      <c r="AD25" s="188">
        <f>'Copia Provisional'!CX24</f>
        <v>0</v>
      </c>
      <c r="AE25" s="188">
        <f>'Copia Provisional'!CY24</f>
        <v>0</v>
      </c>
      <c r="AF25" s="188">
        <f>'Copia Provisional'!CZ24</f>
        <v>0</v>
      </c>
      <c r="AG25" s="188">
        <f>'Copia Provisional'!DA24</f>
        <v>0</v>
      </c>
      <c r="AH25" s="188">
        <f>'Copia Provisional'!DB24</f>
        <v>0</v>
      </c>
      <c r="AI25" s="188">
        <f t="shared" si="0"/>
        <v>0</v>
      </c>
      <c r="AJ25" s="178">
        <f t="shared" si="1"/>
        <v>0</v>
      </c>
      <c r="AK25" s="271">
        <f t="shared" si="38"/>
        <v>0</v>
      </c>
      <c r="AL25" s="194">
        <f>'Copia Provisional'!DC24</f>
        <v>0</v>
      </c>
      <c r="AM25" s="272">
        <f t="shared" si="39"/>
        <v>0</v>
      </c>
      <c r="AN25" s="190" t="str">
        <f t="shared" si="40"/>
        <v>P</v>
      </c>
      <c r="AO25" s="179" cm="1">
        <f t="array" ref="AO25">IF(AK25=_Cla2,IF(AM25=_Clb2,10+IF(AL25=_RES73,20,0),0),0)</f>
        <v>0</v>
      </c>
      <c r="AP25" s="272">
        <f t="shared" si="41"/>
        <v>0</v>
      </c>
      <c r="AQ25" s="194">
        <f>'Copia Provisional'!DD24</f>
        <v>0</v>
      </c>
      <c r="AR25" s="272">
        <f t="shared" si="42"/>
        <v>0</v>
      </c>
      <c r="AS25" s="190" t="str">
        <f t="shared" si="43"/>
        <v>P</v>
      </c>
      <c r="AT25" s="179">
        <f t="shared" si="2"/>
        <v>0</v>
      </c>
      <c r="AU25" s="272">
        <f t="shared" si="44"/>
        <v>0</v>
      </c>
      <c r="AV25" s="194">
        <f>'Copia Provisional'!DE24</f>
        <v>0</v>
      </c>
      <c r="AW25" s="272">
        <f t="shared" si="45"/>
        <v>0</v>
      </c>
      <c r="AX25" s="190" t="str">
        <f t="shared" si="46"/>
        <v>P</v>
      </c>
      <c r="AY25" s="179">
        <f t="shared" si="3"/>
        <v>0</v>
      </c>
      <c r="AZ25" s="272">
        <f t="shared" si="47"/>
        <v>0</v>
      </c>
      <c r="BA25" s="194">
        <f>'Copia Provisional'!DF24</f>
        <v>0</v>
      </c>
      <c r="BB25" s="272">
        <f t="shared" si="48"/>
        <v>0</v>
      </c>
      <c r="BC25" s="190" t="str">
        <f t="shared" si="49"/>
        <v>P</v>
      </c>
      <c r="BD25" s="179">
        <f t="shared" si="4"/>
        <v>0</v>
      </c>
      <c r="BE25" s="272">
        <f t="shared" si="50"/>
        <v>0</v>
      </c>
      <c r="BF25" s="194">
        <f>'Copia Provisional'!DG24</f>
        <v>0</v>
      </c>
      <c r="BG25" s="272">
        <f t="shared" si="51"/>
        <v>0</v>
      </c>
      <c r="BH25" s="190" t="str">
        <f t="shared" si="52"/>
        <v>P</v>
      </c>
      <c r="BI25" s="179">
        <f t="shared" si="5"/>
        <v>0</v>
      </c>
      <c r="BJ25" s="272">
        <f t="shared" si="53"/>
        <v>0</v>
      </c>
      <c r="BK25" s="194">
        <f>'Copia Provisional'!DH24</f>
        <v>0</v>
      </c>
      <c r="BL25" s="272">
        <f t="shared" si="54"/>
        <v>0</v>
      </c>
      <c r="BM25" s="190" t="str">
        <f t="shared" si="55"/>
        <v>P</v>
      </c>
      <c r="BN25" s="179">
        <f t="shared" si="6"/>
        <v>0</v>
      </c>
      <c r="BO25" s="272">
        <f t="shared" si="56"/>
        <v>0</v>
      </c>
      <c r="BP25" s="194">
        <f>'Copia Provisional'!DI24</f>
        <v>0</v>
      </c>
      <c r="BQ25" s="272">
        <f t="shared" si="57"/>
        <v>0</v>
      </c>
      <c r="BR25" s="190" t="str">
        <f t="shared" si="58"/>
        <v>P</v>
      </c>
      <c r="BS25" s="179">
        <f t="shared" si="7"/>
        <v>0</v>
      </c>
      <c r="BT25" s="272">
        <f t="shared" si="59"/>
        <v>0</v>
      </c>
      <c r="BU25" s="194">
        <f>'Copia Provisional'!DJ24</f>
        <v>0</v>
      </c>
      <c r="BV25" s="272">
        <f t="shared" si="60"/>
        <v>0</v>
      </c>
      <c r="BW25" s="190" t="str">
        <f t="shared" si="61"/>
        <v>P</v>
      </c>
      <c r="BX25" s="179">
        <f t="shared" si="8"/>
        <v>0</v>
      </c>
      <c r="BY25" s="271">
        <f t="shared" si="62"/>
        <v>0</v>
      </c>
      <c r="BZ25" s="194">
        <f>'Copia Provisional'!DK24</f>
        <v>0</v>
      </c>
      <c r="CA25" s="272">
        <f t="shared" si="63"/>
        <v>0</v>
      </c>
      <c r="CB25" s="190" t="str">
        <f t="shared" si="64"/>
        <v>P</v>
      </c>
      <c r="CC25" s="179">
        <f t="shared" si="9"/>
        <v>0</v>
      </c>
      <c r="CD25" s="272">
        <f t="shared" si="65"/>
        <v>0</v>
      </c>
      <c r="CE25" s="194">
        <f>'Copia Provisional'!DL24</f>
        <v>0</v>
      </c>
      <c r="CF25" s="272">
        <f t="shared" si="66"/>
        <v>0</v>
      </c>
      <c r="CG25" s="190" t="str">
        <f t="shared" si="67"/>
        <v>P</v>
      </c>
      <c r="CH25" s="179">
        <f t="shared" si="10"/>
        <v>0</v>
      </c>
      <c r="CI25" s="272">
        <f t="shared" si="68"/>
        <v>0</v>
      </c>
      <c r="CJ25" s="194">
        <f>'Copia Provisional'!DM24</f>
        <v>0</v>
      </c>
      <c r="CK25" s="272">
        <f t="shared" si="69"/>
        <v>0</v>
      </c>
      <c r="CL25" s="190" t="str">
        <f t="shared" si="70"/>
        <v>P</v>
      </c>
      <c r="CM25" s="179">
        <f t="shared" si="11"/>
        <v>0</v>
      </c>
      <c r="CN25" s="272">
        <f t="shared" si="71"/>
        <v>0</v>
      </c>
      <c r="CO25" s="194">
        <f>'Copia Provisional'!DN24</f>
        <v>0</v>
      </c>
      <c r="CP25" s="272">
        <f t="shared" si="72"/>
        <v>0</v>
      </c>
      <c r="CQ25" s="190" t="str">
        <f t="shared" si="73"/>
        <v>P</v>
      </c>
      <c r="CR25" s="179">
        <f t="shared" si="12"/>
        <v>0</v>
      </c>
      <c r="CS25" s="272">
        <f t="shared" si="74"/>
        <v>0</v>
      </c>
      <c r="CT25" s="194">
        <f>'Copia Provisional'!DO24</f>
        <v>0</v>
      </c>
      <c r="CU25" s="272">
        <f t="shared" si="75"/>
        <v>0</v>
      </c>
      <c r="CV25" s="190" t="str">
        <f t="shared" si="76"/>
        <v>P</v>
      </c>
      <c r="CW25" s="179">
        <f t="shared" si="13"/>
        <v>0</v>
      </c>
      <c r="CX25" s="272">
        <f t="shared" si="77"/>
        <v>0</v>
      </c>
      <c r="CY25" s="194">
        <f>'Copia Provisional'!DP24</f>
        <v>0</v>
      </c>
      <c r="CZ25" s="272">
        <f t="shared" si="78"/>
        <v>0</v>
      </c>
      <c r="DA25" s="190" t="str">
        <f t="shared" si="79"/>
        <v>P</v>
      </c>
      <c r="DB25" s="179">
        <f t="shared" si="14"/>
        <v>0</v>
      </c>
      <c r="DC25" s="272">
        <f t="shared" si="80"/>
        <v>0</v>
      </c>
      <c r="DD25" s="194">
        <f>'Copia Provisional'!DQ24</f>
        <v>0</v>
      </c>
      <c r="DE25" s="272">
        <f t="shared" si="81"/>
        <v>0</v>
      </c>
      <c r="DF25" s="190" t="str">
        <f t="shared" si="82"/>
        <v>P</v>
      </c>
      <c r="DG25" s="179">
        <f t="shared" si="15"/>
        <v>0</v>
      </c>
      <c r="DH25" s="272">
        <f t="shared" si="83"/>
        <v>0</v>
      </c>
      <c r="DI25" s="194">
        <f>'Copia Provisional'!DR24</f>
        <v>0</v>
      </c>
      <c r="DJ25" s="272">
        <f t="shared" si="84"/>
        <v>0</v>
      </c>
      <c r="DK25" s="190" t="str">
        <f t="shared" si="85"/>
        <v>P</v>
      </c>
      <c r="DL25" s="179">
        <f t="shared" si="16"/>
        <v>0</v>
      </c>
      <c r="DM25" s="193">
        <f t="shared" si="86"/>
        <v>0</v>
      </c>
      <c r="DN25" s="194">
        <f>'Copia Provisional'!DS24</f>
        <v>0</v>
      </c>
      <c r="DO25" s="189">
        <f t="shared" si="87"/>
        <v>0</v>
      </c>
      <c r="DP25" s="190" t="str">
        <f t="shared" si="88"/>
        <v>P</v>
      </c>
      <c r="DQ25" s="179">
        <f t="shared" si="17"/>
        <v>0</v>
      </c>
      <c r="DR25" s="189">
        <f t="shared" si="89"/>
        <v>0</v>
      </c>
      <c r="DS25" s="194">
        <f>'Copia Provisional'!DT24</f>
        <v>0</v>
      </c>
      <c r="DT25" s="189">
        <f t="shared" si="90"/>
        <v>0</v>
      </c>
      <c r="DU25" s="190" t="str">
        <f t="shared" si="91"/>
        <v>P</v>
      </c>
      <c r="DV25" s="179">
        <f t="shared" si="18"/>
        <v>0</v>
      </c>
      <c r="DW25" s="189">
        <f t="shared" si="92"/>
        <v>0</v>
      </c>
      <c r="DX25" s="194">
        <f>'Copia Provisional'!DU24</f>
        <v>0</v>
      </c>
      <c r="DY25" s="189">
        <f t="shared" si="93"/>
        <v>0</v>
      </c>
      <c r="DZ25" s="190" t="str">
        <f t="shared" si="94"/>
        <v>P</v>
      </c>
      <c r="EA25" s="179">
        <f t="shared" si="19"/>
        <v>0</v>
      </c>
      <c r="EB25" s="189">
        <f t="shared" si="95"/>
        <v>0</v>
      </c>
      <c r="EC25" s="194">
        <f>'Copia Provisional'!DV24</f>
        <v>0</v>
      </c>
      <c r="ED25" s="189">
        <f t="shared" si="96"/>
        <v>0</v>
      </c>
      <c r="EE25" s="190" t="str">
        <f t="shared" si="97"/>
        <v>P</v>
      </c>
      <c r="EF25" s="179">
        <f t="shared" si="20"/>
        <v>0</v>
      </c>
      <c r="EG25" s="189">
        <f t="shared" si="98"/>
        <v>0</v>
      </c>
      <c r="EH25" s="194">
        <f>'Copia Provisional'!DW24</f>
        <v>0</v>
      </c>
      <c r="EI25" s="189">
        <f t="shared" si="99"/>
        <v>0</v>
      </c>
      <c r="EJ25" s="190" t="str">
        <f t="shared" si="100"/>
        <v>P</v>
      </c>
      <c r="EK25" s="179">
        <f t="shared" si="21"/>
        <v>0</v>
      </c>
      <c r="EL25" s="189">
        <f t="shared" si="101"/>
        <v>0</v>
      </c>
      <c r="EM25" s="194">
        <f>'Copia Provisional'!DX24</f>
        <v>0</v>
      </c>
      <c r="EN25" s="189">
        <f t="shared" si="102"/>
        <v>0</v>
      </c>
      <c r="EO25" s="190" t="str">
        <f t="shared" si="103"/>
        <v>P</v>
      </c>
      <c r="EP25" s="179">
        <f t="shared" si="22"/>
        <v>0</v>
      </c>
      <c r="EQ25" s="189">
        <f t="shared" si="104"/>
        <v>0</v>
      </c>
      <c r="ER25" s="194">
        <f>'Copia Provisional'!DY24</f>
        <v>0</v>
      </c>
      <c r="ES25" s="189">
        <f t="shared" si="105"/>
        <v>0</v>
      </c>
      <c r="ET25" s="190" t="str">
        <f t="shared" si="106"/>
        <v>P</v>
      </c>
      <c r="EU25" s="179">
        <f t="shared" si="23"/>
        <v>0</v>
      </c>
      <c r="EV25" s="189">
        <f t="shared" si="107"/>
        <v>0</v>
      </c>
      <c r="EW25" s="194">
        <f>'Copia Provisional'!DZ24</f>
        <v>0</v>
      </c>
      <c r="EX25" s="189">
        <f t="shared" si="108"/>
        <v>0</v>
      </c>
      <c r="EY25" s="190" t="str">
        <f t="shared" si="109"/>
        <v>P</v>
      </c>
      <c r="EZ25" s="179">
        <f t="shared" si="24"/>
        <v>0</v>
      </c>
      <c r="FA25" s="170">
        <f t="shared" si="110"/>
        <v>0</v>
      </c>
      <c r="FB25" s="194">
        <f>'Copia Provisional'!EA24</f>
        <v>0</v>
      </c>
      <c r="FC25" s="170">
        <f t="shared" si="111"/>
        <v>0</v>
      </c>
      <c r="FD25" s="190" t="str">
        <f t="shared" si="112"/>
        <v>P</v>
      </c>
      <c r="FE25" s="179">
        <f t="shared" si="25"/>
        <v>0</v>
      </c>
      <c r="FF25" s="170">
        <f t="shared" si="113"/>
        <v>0</v>
      </c>
      <c r="FG25" s="194">
        <f>'Copia Provisional'!EB24</f>
        <v>0</v>
      </c>
      <c r="FH25" s="170">
        <f t="shared" si="114"/>
        <v>0</v>
      </c>
      <c r="FI25" s="190" t="str">
        <f t="shared" si="115"/>
        <v>P</v>
      </c>
      <c r="FJ25" s="179">
        <f t="shared" si="26"/>
        <v>0</v>
      </c>
      <c r="FK25" s="170">
        <f t="shared" si="116"/>
        <v>0</v>
      </c>
      <c r="FL25" s="194">
        <f>'Copia Provisional'!EC24</f>
        <v>0</v>
      </c>
      <c r="FM25" s="170">
        <f t="shared" si="117"/>
        <v>0</v>
      </c>
      <c r="FN25" s="190" t="str">
        <f t="shared" si="118"/>
        <v>P</v>
      </c>
      <c r="FO25" s="179">
        <f t="shared" si="27"/>
        <v>0</v>
      </c>
      <c r="FP25" s="170">
        <f t="shared" si="119"/>
        <v>0</v>
      </c>
      <c r="FQ25" s="194">
        <f>'Copia Provisional'!ED24</f>
        <v>0</v>
      </c>
      <c r="FR25" s="170">
        <f t="shared" si="120"/>
        <v>0</v>
      </c>
      <c r="FS25" s="190" t="str">
        <f t="shared" si="121"/>
        <v>P</v>
      </c>
      <c r="FT25" s="179">
        <f t="shared" si="28"/>
        <v>0</v>
      </c>
      <c r="FU25" s="170">
        <f t="shared" si="122"/>
        <v>0</v>
      </c>
      <c r="FV25" s="194">
        <f>'Copia Provisional'!EE24</f>
        <v>0</v>
      </c>
      <c r="FW25" s="170">
        <f t="shared" si="123"/>
        <v>0</v>
      </c>
      <c r="FX25" s="190" t="str">
        <f t="shared" si="124"/>
        <v>P</v>
      </c>
      <c r="FY25" s="179">
        <f t="shared" si="29"/>
        <v>0</v>
      </c>
      <c r="FZ25" s="170">
        <f t="shared" si="125"/>
        <v>0</v>
      </c>
      <c r="GA25" s="194">
        <f>'Copia Provisional'!EF24</f>
        <v>0</v>
      </c>
      <c r="GB25" s="170">
        <f t="shared" si="126"/>
        <v>0</v>
      </c>
      <c r="GC25" s="190" t="str">
        <f t="shared" si="127"/>
        <v>P</v>
      </c>
      <c r="GD25" s="179">
        <f t="shared" si="30"/>
        <v>0</v>
      </c>
      <c r="GE25" s="170">
        <f t="shared" si="128"/>
        <v>0</v>
      </c>
      <c r="GF25" s="194">
        <f>'Copia Provisional'!EG24</f>
        <v>0</v>
      </c>
      <c r="GG25" s="170">
        <f t="shared" si="129"/>
        <v>0</v>
      </c>
      <c r="GH25" s="170" t="str">
        <f t="shared" si="130"/>
        <v>P</v>
      </c>
      <c r="GI25" s="179">
        <f t="shared" si="31"/>
        <v>0</v>
      </c>
      <c r="GJ25" s="170">
        <f t="shared" si="131"/>
        <v>0</v>
      </c>
      <c r="GK25" s="194">
        <f>'Copia Provisional'!EH24</f>
        <v>0</v>
      </c>
      <c r="GL25" s="192">
        <f t="shared" si="132"/>
        <v>0</v>
      </c>
      <c r="GM25" s="170" t="str">
        <f t="shared" si="133"/>
        <v>P</v>
      </c>
      <c r="GN25" s="179">
        <f t="shared" si="32"/>
        <v>0</v>
      </c>
      <c r="GO25" s="170">
        <f t="shared" si="134"/>
        <v>0</v>
      </c>
      <c r="GP25" s="170">
        <f t="shared" si="135"/>
        <v>0</v>
      </c>
      <c r="GQ25" s="170">
        <f t="shared" si="136"/>
        <v>0</v>
      </c>
      <c r="GR25" s="170">
        <f t="shared" si="137"/>
        <v>0</v>
      </c>
      <c r="GS25" s="185">
        <f t="shared" si="37"/>
        <v>0</v>
      </c>
      <c r="GT25" s="185">
        <f t="shared" si="138"/>
        <v>0</v>
      </c>
    </row>
    <row r="26" spans="1:357">
      <c r="A26" s="183">
        <f>IF('Primera Fase'!A26="","",'Primera Fase'!A26)</f>
        <v>24</v>
      </c>
      <c r="B26" s="178" t="str">
        <f>IF('Primera Fase'!B26="","",'Primera Fase'!B26)</f>
        <v/>
      </c>
      <c r="C26" s="188">
        <f>'Copia Provisional'!BW25</f>
        <v>0</v>
      </c>
      <c r="D26" s="188">
        <f>'Copia Provisional'!BX25</f>
        <v>0</v>
      </c>
      <c r="E26" s="188">
        <f>'Copia Provisional'!BY25</f>
        <v>0</v>
      </c>
      <c r="F26" s="188">
        <f>'Copia Provisional'!BZ25</f>
        <v>0</v>
      </c>
      <c r="G26" s="188">
        <f>'Copia Provisional'!CA25</f>
        <v>0</v>
      </c>
      <c r="H26" s="188">
        <f>'Copia Provisional'!CB25</f>
        <v>0</v>
      </c>
      <c r="I26" s="188">
        <f>'Copia Provisional'!CC25</f>
        <v>0</v>
      </c>
      <c r="J26" s="188">
        <f>'Copia Provisional'!CD25</f>
        <v>0</v>
      </c>
      <c r="K26" s="188">
        <f>'Copia Provisional'!CE25</f>
        <v>0</v>
      </c>
      <c r="L26" s="188">
        <f>'Copia Provisional'!CF25</f>
        <v>0</v>
      </c>
      <c r="M26" s="188">
        <f>'Copia Provisional'!CG25</f>
        <v>0</v>
      </c>
      <c r="N26" s="188">
        <f>'Copia Provisional'!CH25</f>
        <v>0</v>
      </c>
      <c r="O26" s="188">
        <f>'Copia Provisional'!CI25</f>
        <v>0</v>
      </c>
      <c r="P26" s="188">
        <f>'Copia Provisional'!CJ25</f>
        <v>0</v>
      </c>
      <c r="Q26" s="188">
        <f>'Copia Provisional'!CK25</f>
        <v>0</v>
      </c>
      <c r="R26" s="188">
        <f>'Copia Provisional'!CL25</f>
        <v>0</v>
      </c>
      <c r="S26" s="188">
        <f>'Copia Provisional'!CM25</f>
        <v>0</v>
      </c>
      <c r="T26" s="188">
        <f>'Copia Provisional'!CN25</f>
        <v>0</v>
      </c>
      <c r="U26" s="188">
        <f>'Copia Provisional'!CO25</f>
        <v>0</v>
      </c>
      <c r="V26" s="188">
        <f>'Copia Provisional'!CP25</f>
        <v>0</v>
      </c>
      <c r="W26" s="188">
        <f>'Copia Provisional'!CQ25</f>
        <v>0</v>
      </c>
      <c r="X26" s="188">
        <f>'Copia Provisional'!CR25</f>
        <v>0</v>
      </c>
      <c r="Y26" s="188">
        <f>'Copia Provisional'!CS25</f>
        <v>0</v>
      </c>
      <c r="Z26" s="188">
        <f>'Copia Provisional'!CT25</f>
        <v>0</v>
      </c>
      <c r="AA26" s="188">
        <f>'Copia Provisional'!CU25</f>
        <v>0</v>
      </c>
      <c r="AB26" s="188">
        <f>'Copia Provisional'!CV25</f>
        <v>0</v>
      </c>
      <c r="AC26" s="188">
        <f>'Copia Provisional'!CW25</f>
        <v>0</v>
      </c>
      <c r="AD26" s="188">
        <f>'Copia Provisional'!CX25</f>
        <v>0</v>
      </c>
      <c r="AE26" s="188">
        <f>'Copia Provisional'!CY25</f>
        <v>0</v>
      </c>
      <c r="AF26" s="188">
        <f>'Copia Provisional'!CZ25</f>
        <v>0</v>
      </c>
      <c r="AG26" s="188">
        <f>'Copia Provisional'!DA25</f>
        <v>0</v>
      </c>
      <c r="AH26" s="188">
        <f>'Copia Provisional'!DB25</f>
        <v>0</v>
      </c>
      <c r="AI26" s="188">
        <f t="shared" si="0"/>
        <v>0</v>
      </c>
      <c r="AJ26" s="178">
        <f t="shared" si="1"/>
        <v>0</v>
      </c>
      <c r="AK26" s="271">
        <f t="shared" si="38"/>
        <v>0</v>
      </c>
      <c r="AL26" s="194">
        <f>'Copia Provisional'!DC25</f>
        <v>0</v>
      </c>
      <c r="AM26" s="272">
        <f t="shared" si="39"/>
        <v>0</v>
      </c>
      <c r="AN26" s="190" t="str">
        <f t="shared" si="40"/>
        <v>P</v>
      </c>
      <c r="AO26" s="179" cm="1">
        <f t="array" ref="AO26">IF(AK26=_Cla2,IF(AM26=_Clb2,10+IF(AL26=_RES73,20,0),0),0)</f>
        <v>0</v>
      </c>
      <c r="AP26" s="272">
        <f t="shared" si="41"/>
        <v>0</v>
      </c>
      <c r="AQ26" s="194">
        <f>'Copia Provisional'!DD25</f>
        <v>0</v>
      </c>
      <c r="AR26" s="272">
        <f t="shared" si="42"/>
        <v>0</v>
      </c>
      <c r="AS26" s="190" t="str">
        <f t="shared" si="43"/>
        <v>P</v>
      </c>
      <c r="AT26" s="179">
        <f t="shared" si="2"/>
        <v>0</v>
      </c>
      <c r="AU26" s="272">
        <f t="shared" si="44"/>
        <v>0</v>
      </c>
      <c r="AV26" s="194">
        <f>'Copia Provisional'!DE25</f>
        <v>0</v>
      </c>
      <c r="AW26" s="272">
        <f t="shared" si="45"/>
        <v>0</v>
      </c>
      <c r="AX26" s="190" t="str">
        <f t="shared" si="46"/>
        <v>P</v>
      </c>
      <c r="AY26" s="179">
        <f t="shared" si="3"/>
        <v>0</v>
      </c>
      <c r="AZ26" s="272">
        <f t="shared" si="47"/>
        <v>0</v>
      </c>
      <c r="BA26" s="194">
        <f>'Copia Provisional'!DF25</f>
        <v>0</v>
      </c>
      <c r="BB26" s="272">
        <f t="shared" si="48"/>
        <v>0</v>
      </c>
      <c r="BC26" s="190" t="str">
        <f t="shared" si="49"/>
        <v>P</v>
      </c>
      <c r="BD26" s="179">
        <f t="shared" si="4"/>
        <v>0</v>
      </c>
      <c r="BE26" s="272">
        <f t="shared" si="50"/>
        <v>0</v>
      </c>
      <c r="BF26" s="194">
        <f>'Copia Provisional'!DG25</f>
        <v>0</v>
      </c>
      <c r="BG26" s="272">
        <f t="shared" si="51"/>
        <v>0</v>
      </c>
      <c r="BH26" s="190" t="str">
        <f t="shared" si="52"/>
        <v>P</v>
      </c>
      <c r="BI26" s="179">
        <f t="shared" si="5"/>
        <v>0</v>
      </c>
      <c r="BJ26" s="272">
        <f t="shared" si="53"/>
        <v>0</v>
      </c>
      <c r="BK26" s="194">
        <f>'Copia Provisional'!DH25</f>
        <v>0</v>
      </c>
      <c r="BL26" s="272">
        <f t="shared" si="54"/>
        <v>0</v>
      </c>
      <c r="BM26" s="190" t="str">
        <f t="shared" si="55"/>
        <v>P</v>
      </c>
      <c r="BN26" s="179">
        <f t="shared" si="6"/>
        <v>0</v>
      </c>
      <c r="BO26" s="272">
        <f t="shared" si="56"/>
        <v>0</v>
      </c>
      <c r="BP26" s="194">
        <f>'Copia Provisional'!DI25</f>
        <v>0</v>
      </c>
      <c r="BQ26" s="272">
        <f t="shared" si="57"/>
        <v>0</v>
      </c>
      <c r="BR26" s="190" t="str">
        <f t="shared" si="58"/>
        <v>P</v>
      </c>
      <c r="BS26" s="179">
        <f t="shared" si="7"/>
        <v>0</v>
      </c>
      <c r="BT26" s="272">
        <f t="shared" si="59"/>
        <v>0</v>
      </c>
      <c r="BU26" s="194">
        <f>'Copia Provisional'!DJ25</f>
        <v>0</v>
      </c>
      <c r="BV26" s="272">
        <f t="shared" si="60"/>
        <v>0</v>
      </c>
      <c r="BW26" s="190" t="str">
        <f t="shared" si="61"/>
        <v>P</v>
      </c>
      <c r="BX26" s="179">
        <f t="shared" si="8"/>
        <v>0</v>
      </c>
      <c r="BY26" s="271">
        <f t="shared" si="62"/>
        <v>0</v>
      </c>
      <c r="BZ26" s="194">
        <f>'Copia Provisional'!DK25</f>
        <v>0</v>
      </c>
      <c r="CA26" s="272">
        <f t="shared" si="63"/>
        <v>0</v>
      </c>
      <c r="CB26" s="190" t="str">
        <f t="shared" si="64"/>
        <v>P</v>
      </c>
      <c r="CC26" s="179">
        <f t="shared" si="9"/>
        <v>0</v>
      </c>
      <c r="CD26" s="272">
        <f t="shared" si="65"/>
        <v>0</v>
      </c>
      <c r="CE26" s="194">
        <f>'Copia Provisional'!DL25</f>
        <v>0</v>
      </c>
      <c r="CF26" s="272">
        <f t="shared" si="66"/>
        <v>0</v>
      </c>
      <c r="CG26" s="190" t="str">
        <f t="shared" si="67"/>
        <v>P</v>
      </c>
      <c r="CH26" s="179">
        <f t="shared" si="10"/>
        <v>0</v>
      </c>
      <c r="CI26" s="272">
        <f t="shared" si="68"/>
        <v>0</v>
      </c>
      <c r="CJ26" s="194">
        <f>'Copia Provisional'!DM25</f>
        <v>0</v>
      </c>
      <c r="CK26" s="272">
        <f t="shared" si="69"/>
        <v>0</v>
      </c>
      <c r="CL26" s="190" t="str">
        <f t="shared" si="70"/>
        <v>P</v>
      </c>
      <c r="CM26" s="179">
        <f t="shared" si="11"/>
        <v>0</v>
      </c>
      <c r="CN26" s="272">
        <f t="shared" si="71"/>
        <v>0</v>
      </c>
      <c r="CO26" s="194">
        <f>'Copia Provisional'!DN25</f>
        <v>0</v>
      </c>
      <c r="CP26" s="272">
        <f t="shared" si="72"/>
        <v>0</v>
      </c>
      <c r="CQ26" s="190" t="str">
        <f t="shared" si="73"/>
        <v>P</v>
      </c>
      <c r="CR26" s="179">
        <f t="shared" si="12"/>
        <v>0</v>
      </c>
      <c r="CS26" s="272">
        <f t="shared" si="74"/>
        <v>0</v>
      </c>
      <c r="CT26" s="194">
        <f>'Copia Provisional'!DO25</f>
        <v>0</v>
      </c>
      <c r="CU26" s="272">
        <f t="shared" si="75"/>
        <v>0</v>
      </c>
      <c r="CV26" s="190" t="str">
        <f t="shared" si="76"/>
        <v>P</v>
      </c>
      <c r="CW26" s="179">
        <f t="shared" si="13"/>
        <v>0</v>
      </c>
      <c r="CX26" s="272">
        <f t="shared" si="77"/>
        <v>0</v>
      </c>
      <c r="CY26" s="194">
        <f>'Copia Provisional'!DP25</f>
        <v>0</v>
      </c>
      <c r="CZ26" s="272">
        <f t="shared" si="78"/>
        <v>0</v>
      </c>
      <c r="DA26" s="190" t="str">
        <f t="shared" si="79"/>
        <v>P</v>
      </c>
      <c r="DB26" s="179">
        <f t="shared" si="14"/>
        <v>0</v>
      </c>
      <c r="DC26" s="272">
        <f t="shared" si="80"/>
        <v>0</v>
      </c>
      <c r="DD26" s="194">
        <f>'Copia Provisional'!DQ25</f>
        <v>0</v>
      </c>
      <c r="DE26" s="272">
        <f t="shared" si="81"/>
        <v>0</v>
      </c>
      <c r="DF26" s="190" t="str">
        <f t="shared" si="82"/>
        <v>P</v>
      </c>
      <c r="DG26" s="179">
        <f t="shared" si="15"/>
        <v>0</v>
      </c>
      <c r="DH26" s="272">
        <f t="shared" si="83"/>
        <v>0</v>
      </c>
      <c r="DI26" s="194">
        <f>'Copia Provisional'!DR25</f>
        <v>0</v>
      </c>
      <c r="DJ26" s="272">
        <f t="shared" si="84"/>
        <v>0</v>
      </c>
      <c r="DK26" s="190" t="str">
        <f t="shared" si="85"/>
        <v>P</v>
      </c>
      <c r="DL26" s="179">
        <f t="shared" si="16"/>
        <v>0</v>
      </c>
      <c r="DM26" s="193">
        <f t="shared" si="86"/>
        <v>0</v>
      </c>
      <c r="DN26" s="194">
        <f>'Copia Provisional'!DS25</f>
        <v>0</v>
      </c>
      <c r="DO26" s="189">
        <f t="shared" si="87"/>
        <v>0</v>
      </c>
      <c r="DP26" s="190" t="str">
        <f t="shared" si="88"/>
        <v>P</v>
      </c>
      <c r="DQ26" s="179">
        <f t="shared" si="17"/>
        <v>0</v>
      </c>
      <c r="DR26" s="189">
        <f t="shared" si="89"/>
        <v>0</v>
      </c>
      <c r="DS26" s="194">
        <f>'Copia Provisional'!DT25</f>
        <v>0</v>
      </c>
      <c r="DT26" s="189">
        <f t="shared" si="90"/>
        <v>0</v>
      </c>
      <c r="DU26" s="190" t="str">
        <f t="shared" si="91"/>
        <v>P</v>
      </c>
      <c r="DV26" s="179">
        <f t="shared" si="18"/>
        <v>0</v>
      </c>
      <c r="DW26" s="189">
        <f t="shared" si="92"/>
        <v>0</v>
      </c>
      <c r="DX26" s="194">
        <f>'Copia Provisional'!DU25</f>
        <v>0</v>
      </c>
      <c r="DY26" s="189">
        <f t="shared" si="93"/>
        <v>0</v>
      </c>
      <c r="DZ26" s="190" t="str">
        <f t="shared" si="94"/>
        <v>P</v>
      </c>
      <c r="EA26" s="179">
        <f t="shared" si="19"/>
        <v>0</v>
      </c>
      <c r="EB26" s="189">
        <f t="shared" si="95"/>
        <v>0</v>
      </c>
      <c r="EC26" s="194">
        <f>'Copia Provisional'!DV25</f>
        <v>0</v>
      </c>
      <c r="ED26" s="189">
        <f t="shared" si="96"/>
        <v>0</v>
      </c>
      <c r="EE26" s="190" t="str">
        <f t="shared" si="97"/>
        <v>P</v>
      </c>
      <c r="EF26" s="179">
        <f t="shared" si="20"/>
        <v>0</v>
      </c>
      <c r="EG26" s="189">
        <f t="shared" si="98"/>
        <v>0</v>
      </c>
      <c r="EH26" s="194">
        <f>'Copia Provisional'!DW25</f>
        <v>0</v>
      </c>
      <c r="EI26" s="189">
        <f t="shared" si="99"/>
        <v>0</v>
      </c>
      <c r="EJ26" s="190" t="str">
        <f t="shared" si="100"/>
        <v>P</v>
      </c>
      <c r="EK26" s="179">
        <f t="shared" si="21"/>
        <v>0</v>
      </c>
      <c r="EL26" s="189">
        <f t="shared" si="101"/>
        <v>0</v>
      </c>
      <c r="EM26" s="194">
        <f>'Copia Provisional'!DX25</f>
        <v>0</v>
      </c>
      <c r="EN26" s="189">
        <f t="shared" si="102"/>
        <v>0</v>
      </c>
      <c r="EO26" s="190" t="str">
        <f t="shared" si="103"/>
        <v>P</v>
      </c>
      <c r="EP26" s="179">
        <f t="shared" si="22"/>
        <v>0</v>
      </c>
      <c r="EQ26" s="189">
        <f t="shared" si="104"/>
        <v>0</v>
      </c>
      <c r="ER26" s="194">
        <f>'Copia Provisional'!DY25</f>
        <v>0</v>
      </c>
      <c r="ES26" s="189">
        <f t="shared" si="105"/>
        <v>0</v>
      </c>
      <c r="ET26" s="190" t="str">
        <f t="shared" si="106"/>
        <v>P</v>
      </c>
      <c r="EU26" s="179">
        <f t="shared" si="23"/>
        <v>0</v>
      </c>
      <c r="EV26" s="189">
        <f t="shared" si="107"/>
        <v>0</v>
      </c>
      <c r="EW26" s="194">
        <f>'Copia Provisional'!DZ25</f>
        <v>0</v>
      </c>
      <c r="EX26" s="189">
        <f t="shared" si="108"/>
        <v>0</v>
      </c>
      <c r="EY26" s="190" t="str">
        <f t="shared" si="109"/>
        <v>P</v>
      </c>
      <c r="EZ26" s="179">
        <f t="shared" si="24"/>
        <v>0</v>
      </c>
      <c r="FA26" s="170">
        <f t="shared" si="110"/>
        <v>0</v>
      </c>
      <c r="FB26" s="194">
        <f>'Copia Provisional'!EA25</f>
        <v>0</v>
      </c>
      <c r="FC26" s="170">
        <f t="shared" si="111"/>
        <v>0</v>
      </c>
      <c r="FD26" s="190" t="str">
        <f t="shared" si="112"/>
        <v>P</v>
      </c>
      <c r="FE26" s="179">
        <f t="shared" si="25"/>
        <v>0</v>
      </c>
      <c r="FF26" s="170">
        <f t="shared" si="113"/>
        <v>0</v>
      </c>
      <c r="FG26" s="194">
        <f>'Copia Provisional'!EB25</f>
        <v>0</v>
      </c>
      <c r="FH26" s="170">
        <f t="shared" si="114"/>
        <v>0</v>
      </c>
      <c r="FI26" s="190" t="str">
        <f t="shared" si="115"/>
        <v>P</v>
      </c>
      <c r="FJ26" s="179">
        <f t="shared" si="26"/>
        <v>0</v>
      </c>
      <c r="FK26" s="170">
        <f t="shared" si="116"/>
        <v>0</v>
      </c>
      <c r="FL26" s="194">
        <f>'Copia Provisional'!EC25</f>
        <v>0</v>
      </c>
      <c r="FM26" s="170">
        <f t="shared" si="117"/>
        <v>0</v>
      </c>
      <c r="FN26" s="190" t="str">
        <f t="shared" si="118"/>
        <v>P</v>
      </c>
      <c r="FO26" s="179">
        <f t="shared" si="27"/>
        <v>0</v>
      </c>
      <c r="FP26" s="170">
        <f t="shared" si="119"/>
        <v>0</v>
      </c>
      <c r="FQ26" s="194">
        <f>'Copia Provisional'!ED25</f>
        <v>0</v>
      </c>
      <c r="FR26" s="170">
        <f t="shared" si="120"/>
        <v>0</v>
      </c>
      <c r="FS26" s="190" t="str">
        <f t="shared" si="121"/>
        <v>P</v>
      </c>
      <c r="FT26" s="179">
        <f t="shared" si="28"/>
        <v>0</v>
      </c>
      <c r="FU26" s="170">
        <f t="shared" si="122"/>
        <v>0</v>
      </c>
      <c r="FV26" s="194">
        <f>'Copia Provisional'!EE25</f>
        <v>0</v>
      </c>
      <c r="FW26" s="170">
        <f t="shared" si="123"/>
        <v>0</v>
      </c>
      <c r="FX26" s="190" t="str">
        <f t="shared" si="124"/>
        <v>P</v>
      </c>
      <c r="FY26" s="179">
        <f t="shared" si="29"/>
        <v>0</v>
      </c>
      <c r="FZ26" s="170">
        <f t="shared" si="125"/>
        <v>0</v>
      </c>
      <c r="GA26" s="194">
        <f>'Copia Provisional'!EF25</f>
        <v>0</v>
      </c>
      <c r="GB26" s="170">
        <f t="shared" si="126"/>
        <v>0</v>
      </c>
      <c r="GC26" s="190" t="str">
        <f t="shared" si="127"/>
        <v>P</v>
      </c>
      <c r="GD26" s="179">
        <f t="shared" si="30"/>
        <v>0</v>
      </c>
      <c r="GE26" s="170">
        <f t="shared" si="128"/>
        <v>0</v>
      </c>
      <c r="GF26" s="194">
        <f>'Copia Provisional'!EG25</f>
        <v>0</v>
      </c>
      <c r="GG26" s="170">
        <f t="shared" si="129"/>
        <v>0</v>
      </c>
      <c r="GH26" s="170" t="str">
        <f t="shared" si="130"/>
        <v>P</v>
      </c>
      <c r="GI26" s="179">
        <f t="shared" si="31"/>
        <v>0</v>
      </c>
      <c r="GJ26" s="170">
        <f t="shared" si="131"/>
        <v>0</v>
      </c>
      <c r="GK26" s="194">
        <f>'Copia Provisional'!EH25</f>
        <v>0</v>
      </c>
      <c r="GL26" s="192">
        <f t="shared" si="132"/>
        <v>0</v>
      </c>
      <c r="GM26" s="170" t="str">
        <f t="shared" si="133"/>
        <v>P</v>
      </c>
      <c r="GN26" s="179">
        <f t="shared" si="32"/>
        <v>0</v>
      </c>
      <c r="GO26" s="170">
        <f t="shared" si="134"/>
        <v>0</v>
      </c>
      <c r="GP26" s="170">
        <f t="shared" si="135"/>
        <v>0</v>
      </c>
      <c r="GQ26" s="170">
        <f t="shared" si="136"/>
        <v>0</v>
      </c>
      <c r="GR26" s="170">
        <f t="shared" si="137"/>
        <v>0</v>
      </c>
      <c r="GS26" s="185">
        <f t="shared" si="37"/>
        <v>0</v>
      </c>
      <c r="GT26" s="185">
        <f t="shared" si="138"/>
        <v>0</v>
      </c>
    </row>
    <row r="27" spans="1:357">
      <c r="A27" s="183">
        <f>IF('Primera Fase'!A27="","",'Primera Fase'!A27)</f>
        <v>25</v>
      </c>
      <c r="B27" s="178" t="str">
        <f>IF('Primera Fase'!B27="","",'Primera Fase'!B27)</f>
        <v/>
      </c>
      <c r="C27" s="188">
        <f>'Copia Provisional'!BW26</f>
        <v>0</v>
      </c>
      <c r="D27" s="188">
        <f>'Copia Provisional'!BX26</f>
        <v>0</v>
      </c>
      <c r="E27" s="188">
        <f>'Copia Provisional'!BY26</f>
        <v>0</v>
      </c>
      <c r="F27" s="188">
        <f>'Copia Provisional'!BZ26</f>
        <v>0</v>
      </c>
      <c r="G27" s="188">
        <f>'Copia Provisional'!CA26</f>
        <v>0</v>
      </c>
      <c r="H27" s="188">
        <f>'Copia Provisional'!CB26</f>
        <v>0</v>
      </c>
      <c r="I27" s="188">
        <f>'Copia Provisional'!CC26</f>
        <v>0</v>
      </c>
      <c r="J27" s="188">
        <f>'Copia Provisional'!CD26</f>
        <v>0</v>
      </c>
      <c r="K27" s="188">
        <f>'Copia Provisional'!CE26</f>
        <v>0</v>
      </c>
      <c r="L27" s="188">
        <f>'Copia Provisional'!CF26</f>
        <v>0</v>
      </c>
      <c r="M27" s="188">
        <f>'Copia Provisional'!CG26</f>
        <v>0</v>
      </c>
      <c r="N27" s="188">
        <f>'Copia Provisional'!CH26</f>
        <v>0</v>
      </c>
      <c r="O27" s="188">
        <f>'Copia Provisional'!CI26</f>
        <v>0</v>
      </c>
      <c r="P27" s="188">
        <f>'Copia Provisional'!CJ26</f>
        <v>0</v>
      </c>
      <c r="Q27" s="188">
        <f>'Copia Provisional'!CK26</f>
        <v>0</v>
      </c>
      <c r="R27" s="188">
        <f>'Copia Provisional'!CL26</f>
        <v>0</v>
      </c>
      <c r="S27" s="188">
        <f>'Copia Provisional'!CM26</f>
        <v>0</v>
      </c>
      <c r="T27" s="188">
        <f>'Copia Provisional'!CN26</f>
        <v>0</v>
      </c>
      <c r="U27" s="188">
        <f>'Copia Provisional'!CO26</f>
        <v>0</v>
      </c>
      <c r="V27" s="188">
        <f>'Copia Provisional'!CP26</f>
        <v>0</v>
      </c>
      <c r="W27" s="188">
        <f>'Copia Provisional'!CQ26</f>
        <v>0</v>
      </c>
      <c r="X27" s="188">
        <f>'Copia Provisional'!CR26</f>
        <v>0</v>
      </c>
      <c r="Y27" s="188">
        <f>'Copia Provisional'!CS26</f>
        <v>0</v>
      </c>
      <c r="Z27" s="188">
        <f>'Copia Provisional'!CT26</f>
        <v>0</v>
      </c>
      <c r="AA27" s="188">
        <f>'Copia Provisional'!CU26</f>
        <v>0</v>
      </c>
      <c r="AB27" s="188">
        <f>'Copia Provisional'!CV26</f>
        <v>0</v>
      </c>
      <c r="AC27" s="188">
        <f>'Copia Provisional'!CW26</f>
        <v>0</v>
      </c>
      <c r="AD27" s="188">
        <f>'Copia Provisional'!CX26</f>
        <v>0</v>
      </c>
      <c r="AE27" s="188">
        <f>'Copia Provisional'!CY26</f>
        <v>0</v>
      </c>
      <c r="AF27" s="188">
        <f>'Copia Provisional'!CZ26</f>
        <v>0</v>
      </c>
      <c r="AG27" s="188">
        <f>'Copia Provisional'!DA26</f>
        <v>0</v>
      </c>
      <c r="AH27" s="188">
        <f>'Copia Provisional'!DB26</f>
        <v>0</v>
      </c>
      <c r="AI27" s="188">
        <f t="shared" si="0"/>
        <v>0</v>
      </c>
      <c r="AJ27" s="178">
        <f t="shared" si="1"/>
        <v>0</v>
      </c>
      <c r="AK27" s="271">
        <f t="shared" si="38"/>
        <v>0</v>
      </c>
      <c r="AL27" s="194">
        <f>'Copia Provisional'!DC26</f>
        <v>0</v>
      </c>
      <c r="AM27" s="272">
        <f t="shared" si="39"/>
        <v>0</v>
      </c>
      <c r="AN27" s="190" t="str">
        <f t="shared" si="40"/>
        <v>P</v>
      </c>
      <c r="AO27" s="179" cm="1">
        <f t="array" ref="AO27">IF(AK27=_Cla2,IF(AM27=_Clb2,10+IF(AL27=_RES73,20,0),0),0)</f>
        <v>0</v>
      </c>
      <c r="AP27" s="272">
        <f t="shared" si="41"/>
        <v>0</v>
      </c>
      <c r="AQ27" s="194">
        <f>'Copia Provisional'!DD26</f>
        <v>0</v>
      </c>
      <c r="AR27" s="272">
        <f t="shared" si="42"/>
        <v>0</v>
      </c>
      <c r="AS27" s="190" t="str">
        <f t="shared" si="43"/>
        <v>P</v>
      </c>
      <c r="AT27" s="179">
        <f t="shared" si="2"/>
        <v>0</v>
      </c>
      <c r="AU27" s="272">
        <f t="shared" si="44"/>
        <v>0</v>
      </c>
      <c r="AV27" s="194">
        <f>'Copia Provisional'!DE26</f>
        <v>0</v>
      </c>
      <c r="AW27" s="272">
        <f t="shared" si="45"/>
        <v>0</v>
      </c>
      <c r="AX27" s="190" t="str">
        <f t="shared" si="46"/>
        <v>P</v>
      </c>
      <c r="AY27" s="179">
        <f t="shared" si="3"/>
        <v>0</v>
      </c>
      <c r="AZ27" s="272">
        <f t="shared" si="47"/>
        <v>0</v>
      </c>
      <c r="BA27" s="194">
        <f>'Copia Provisional'!DF26</f>
        <v>0</v>
      </c>
      <c r="BB27" s="272">
        <f t="shared" si="48"/>
        <v>0</v>
      </c>
      <c r="BC27" s="190" t="str">
        <f t="shared" si="49"/>
        <v>P</v>
      </c>
      <c r="BD27" s="179">
        <f t="shared" si="4"/>
        <v>0</v>
      </c>
      <c r="BE27" s="272">
        <f t="shared" si="50"/>
        <v>0</v>
      </c>
      <c r="BF27" s="194">
        <f>'Copia Provisional'!DG26</f>
        <v>0</v>
      </c>
      <c r="BG27" s="272">
        <f t="shared" si="51"/>
        <v>0</v>
      </c>
      <c r="BH27" s="190" t="str">
        <f t="shared" si="52"/>
        <v>P</v>
      </c>
      <c r="BI27" s="179">
        <f t="shared" si="5"/>
        <v>0</v>
      </c>
      <c r="BJ27" s="272">
        <f t="shared" si="53"/>
        <v>0</v>
      </c>
      <c r="BK27" s="194">
        <f>'Copia Provisional'!DH26</f>
        <v>0</v>
      </c>
      <c r="BL27" s="272">
        <f t="shared" si="54"/>
        <v>0</v>
      </c>
      <c r="BM27" s="190" t="str">
        <f t="shared" si="55"/>
        <v>P</v>
      </c>
      <c r="BN27" s="179">
        <f t="shared" si="6"/>
        <v>0</v>
      </c>
      <c r="BO27" s="272">
        <f t="shared" si="56"/>
        <v>0</v>
      </c>
      <c r="BP27" s="194">
        <f>'Copia Provisional'!DI26</f>
        <v>0</v>
      </c>
      <c r="BQ27" s="272">
        <f t="shared" si="57"/>
        <v>0</v>
      </c>
      <c r="BR27" s="190" t="str">
        <f t="shared" si="58"/>
        <v>P</v>
      </c>
      <c r="BS27" s="179">
        <f t="shared" si="7"/>
        <v>0</v>
      </c>
      <c r="BT27" s="272">
        <f t="shared" si="59"/>
        <v>0</v>
      </c>
      <c r="BU27" s="194">
        <f>'Copia Provisional'!DJ26</f>
        <v>0</v>
      </c>
      <c r="BV27" s="272">
        <f t="shared" si="60"/>
        <v>0</v>
      </c>
      <c r="BW27" s="190" t="str">
        <f t="shared" si="61"/>
        <v>P</v>
      </c>
      <c r="BX27" s="179">
        <f t="shared" si="8"/>
        <v>0</v>
      </c>
      <c r="BY27" s="271">
        <f t="shared" si="62"/>
        <v>0</v>
      </c>
      <c r="BZ27" s="194">
        <f>'Copia Provisional'!DK26</f>
        <v>0</v>
      </c>
      <c r="CA27" s="272">
        <f t="shared" si="63"/>
        <v>0</v>
      </c>
      <c r="CB27" s="190" t="str">
        <f t="shared" si="64"/>
        <v>P</v>
      </c>
      <c r="CC27" s="179">
        <f t="shared" si="9"/>
        <v>0</v>
      </c>
      <c r="CD27" s="272">
        <f t="shared" si="65"/>
        <v>0</v>
      </c>
      <c r="CE27" s="194">
        <f>'Copia Provisional'!DL26</f>
        <v>0</v>
      </c>
      <c r="CF27" s="272">
        <f t="shared" si="66"/>
        <v>0</v>
      </c>
      <c r="CG27" s="190" t="str">
        <f t="shared" si="67"/>
        <v>P</v>
      </c>
      <c r="CH27" s="179">
        <f t="shared" si="10"/>
        <v>0</v>
      </c>
      <c r="CI27" s="272">
        <f t="shared" si="68"/>
        <v>0</v>
      </c>
      <c r="CJ27" s="194">
        <f>'Copia Provisional'!DM26</f>
        <v>0</v>
      </c>
      <c r="CK27" s="272">
        <f t="shared" si="69"/>
        <v>0</v>
      </c>
      <c r="CL27" s="190" t="str">
        <f t="shared" si="70"/>
        <v>P</v>
      </c>
      <c r="CM27" s="179">
        <f t="shared" si="11"/>
        <v>0</v>
      </c>
      <c r="CN27" s="272">
        <f t="shared" si="71"/>
        <v>0</v>
      </c>
      <c r="CO27" s="194">
        <f>'Copia Provisional'!DN26</f>
        <v>0</v>
      </c>
      <c r="CP27" s="272">
        <f t="shared" si="72"/>
        <v>0</v>
      </c>
      <c r="CQ27" s="190" t="str">
        <f t="shared" si="73"/>
        <v>P</v>
      </c>
      <c r="CR27" s="179">
        <f t="shared" si="12"/>
        <v>0</v>
      </c>
      <c r="CS27" s="272">
        <f t="shared" si="74"/>
        <v>0</v>
      </c>
      <c r="CT27" s="194">
        <f>'Copia Provisional'!DO26</f>
        <v>0</v>
      </c>
      <c r="CU27" s="272">
        <f t="shared" si="75"/>
        <v>0</v>
      </c>
      <c r="CV27" s="190" t="str">
        <f t="shared" si="76"/>
        <v>P</v>
      </c>
      <c r="CW27" s="179">
        <f t="shared" si="13"/>
        <v>0</v>
      </c>
      <c r="CX27" s="272">
        <f t="shared" si="77"/>
        <v>0</v>
      </c>
      <c r="CY27" s="194">
        <f>'Copia Provisional'!DP26</f>
        <v>0</v>
      </c>
      <c r="CZ27" s="272">
        <f t="shared" si="78"/>
        <v>0</v>
      </c>
      <c r="DA27" s="190" t="str">
        <f t="shared" si="79"/>
        <v>P</v>
      </c>
      <c r="DB27" s="179">
        <f t="shared" si="14"/>
        <v>0</v>
      </c>
      <c r="DC27" s="272">
        <f t="shared" si="80"/>
        <v>0</v>
      </c>
      <c r="DD27" s="194">
        <f>'Copia Provisional'!DQ26</f>
        <v>0</v>
      </c>
      <c r="DE27" s="272">
        <f t="shared" si="81"/>
        <v>0</v>
      </c>
      <c r="DF27" s="190" t="str">
        <f t="shared" si="82"/>
        <v>P</v>
      </c>
      <c r="DG27" s="179">
        <f t="shared" si="15"/>
        <v>0</v>
      </c>
      <c r="DH27" s="272">
        <f t="shared" si="83"/>
        <v>0</v>
      </c>
      <c r="DI27" s="194">
        <f>'Copia Provisional'!DR26</f>
        <v>0</v>
      </c>
      <c r="DJ27" s="272">
        <f t="shared" si="84"/>
        <v>0</v>
      </c>
      <c r="DK27" s="190" t="str">
        <f t="shared" si="85"/>
        <v>P</v>
      </c>
      <c r="DL27" s="179">
        <f t="shared" si="16"/>
        <v>0</v>
      </c>
      <c r="DM27" s="193">
        <f t="shared" si="86"/>
        <v>0</v>
      </c>
      <c r="DN27" s="194">
        <f>'Copia Provisional'!DS26</f>
        <v>0</v>
      </c>
      <c r="DO27" s="189">
        <f t="shared" si="87"/>
        <v>0</v>
      </c>
      <c r="DP27" s="190" t="str">
        <f t="shared" si="88"/>
        <v>P</v>
      </c>
      <c r="DQ27" s="179">
        <f t="shared" si="17"/>
        <v>0</v>
      </c>
      <c r="DR27" s="189">
        <f t="shared" si="89"/>
        <v>0</v>
      </c>
      <c r="DS27" s="194">
        <f>'Copia Provisional'!DT26</f>
        <v>0</v>
      </c>
      <c r="DT27" s="189">
        <f t="shared" si="90"/>
        <v>0</v>
      </c>
      <c r="DU27" s="190" t="str">
        <f t="shared" si="91"/>
        <v>P</v>
      </c>
      <c r="DV27" s="179">
        <f t="shared" si="18"/>
        <v>0</v>
      </c>
      <c r="DW27" s="189">
        <f t="shared" si="92"/>
        <v>0</v>
      </c>
      <c r="DX27" s="194">
        <f>'Copia Provisional'!DU26</f>
        <v>0</v>
      </c>
      <c r="DY27" s="189">
        <f t="shared" si="93"/>
        <v>0</v>
      </c>
      <c r="DZ27" s="190" t="str">
        <f t="shared" si="94"/>
        <v>P</v>
      </c>
      <c r="EA27" s="179">
        <f t="shared" si="19"/>
        <v>0</v>
      </c>
      <c r="EB27" s="189">
        <f t="shared" si="95"/>
        <v>0</v>
      </c>
      <c r="EC27" s="194">
        <f>'Copia Provisional'!DV26</f>
        <v>0</v>
      </c>
      <c r="ED27" s="189">
        <f t="shared" si="96"/>
        <v>0</v>
      </c>
      <c r="EE27" s="190" t="str">
        <f t="shared" si="97"/>
        <v>P</v>
      </c>
      <c r="EF27" s="179">
        <f t="shared" si="20"/>
        <v>0</v>
      </c>
      <c r="EG27" s="189">
        <f t="shared" si="98"/>
        <v>0</v>
      </c>
      <c r="EH27" s="194">
        <f>'Copia Provisional'!DW26</f>
        <v>0</v>
      </c>
      <c r="EI27" s="189">
        <f t="shared" si="99"/>
        <v>0</v>
      </c>
      <c r="EJ27" s="190" t="str">
        <f t="shared" si="100"/>
        <v>P</v>
      </c>
      <c r="EK27" s="179">
        <f t="shared" si="21"/>
        <v>0</v>
      </c>
      <c r="EL27" s="189">
        <f t="shared" si="101"/>
        <v>0</v>
      </c>
      <c r="EM27" s="194">
        <f>'Copia Provisional'!DX26</f>
        <v>0</v>
      </c>
      <c r="EN27" s="189">
        <f t="shared" si="102"/>
        <v>0</v>
      </c>
      <c r="EO27" s="190" t="str">
        <f t="shared" si="103"/>
        <v>P</v>
      </c>
      <c r="EP27" s="179">
        <f t="shared" si="22"/>
        <v>0</v>
      </c>
      <c r="EQ27" s="189">
        <f t="shared" si="104"/>
        <v>0</v>
      </c>
      <c r="ER27" s="194">
        <f>'Copia Provisional'!DY26</f>
        <v>0</v>
      </c>
      <c r="ES27" s="189">
        <f t="shared" si="105"/>
        <v>0</v>
      </c>
      <c r="ET27" s="190" t="str">
        <f t="shared" si="106"/>
        <v>P</v>
      </c>
      <c r="EU27" s="179">
        <f t="shared" si="23"/>
        <v>0</v>
      </c>
      <c r="EV27" s="189">
        <f t="shared" si="107"/>
        <v>0</v>
      </c>
      <c r="EW27" s="194">
        <f>'Copia Provisional'!DZ26</f>
        <v>0</v>
      </c>
      <c r="EX27" s="189">
        <f t="shared" si="108"/>
        <v>0</v>
      </c>
      <c r="EY27" s="190" t="str">
        <f t="shared" si="109"/>
        <v>P</v>
      </c>
      <c r="EZ27" s="179">
        <f t="shared" si="24"/>
        <v>0</v>
      </c>
      <c r="FA27" s="170">
        <f t="shared" si="110"/>
        <v>0</v>
      </c>
      <c r="FB27" s="194">
        <f>'Copia Provisional'!EA26</f>
        <v>0</v>
      </c>
      <c r="FC27" s="170">
        <f t="shared" si="111"/>
        <v>0</v>
      </c>
      <c r="FD27" s="190" t="str">
        <f t="shared" si="112"/>
        <v>P</v>
      </c>
      <c r="FE27" s="179">
        <f t="shared" si="25"/>
        <v>0</v>
      </c>
      <c r="FF27" s="170">
        <f t="shared" si="113"/>
        <v>0</v>
      </c>
      <c r="FG27" s="194">
        <f>'Copia Provisional'!EB26</f>
        <v>0</v>
      </c>
      <c r="FH27" s="170">
        <f t="shared" si="114"/>
        <v>0</v>
      </c>
      <c r="FI27" s="190" t="str">
        <f t="shared" si="115"/>
        <v>P</v>
      </c>
      <c r="FJ27" s="179">
        <f t="shared" si="26"/>
        <v>0</v>
      </c>
      <c r="FK27" s="170">
        <f t="shared" si="116"/>
        <v>0</v>
      </c>
      <c r="FL27" s="194">
        <f>'Copia Provisional'!EC26</f>
        <v>0</v>
      </c>
      <c r="FM27" s="170">
        <f t="shared" si="117"/>
        <v>0</v>
      </c>
      <c r="FN27" s="190" t="str">
        <f t="shared" si="118"/>
        <v>P</v>
      </c>
      <c r="FO27" s="179">
        <f t="shared" si="27"/>
        <v>0</v>
      </c>
      <c r="FP27" s="170">
        <f t="shared" si="119"/>
        <v>0</v>
      </c>
      <c r="FQ27" s="194">
        <f>'Copia Provisional'!ED26</f>
        <v>0</v>
      </c>
      <c r="FR27" s="170">
        <f t="shared" si="120"/>
        <v>0</v>
      </c>
      <c r="FS27" s="190" t="str">
        <f t="shared" si="121"/>
        <v>P</v>
      </c>
      <c r="FT27" s="179">
        <f t="shared" si="28"/>
        <v>0</v>
      </c>
      <c r="FU27" s="170">
        <f t="shared" si="122"/>
        <v>0</v>
      </c>
      <c r="FV27" s="194">
        <f>'Copia Provisional'!EE26</f>
        <v>0</v>
      </c>
      <c r="FW27" s="170">
        <f t="shared" si="123"/>
        <v>0</v>
      </c>
      <c r="FX27" s="190" t="str">
        <f t="shared" si="124"/>
        <v>P</v>
      </c>
      <c r="FY27" s="179">
        <f t="shared" si="29"/>
        <v>0</v>
      </c>
      <c r="FZ27" s="170">
        <f t="shared" si="125"/>
        <v>0</v>
      </c>
      <c r="GA27" s="194">
        <f>'Copia Provisional'!EF26</f>
        <v>0</v>
      </c>
      <c r="GB27" s="170">
        <f t="shared" si="126"/>
        <v>0</v>
      </c>
      <c r="GC27" s="190" t="str">
        <f t="shared" si="127"/>
        <v>P</v>
      </c>
      <c r="GD27" s="179">
        <f t="shared" si="30"/>
        <v>0</v>
      </c>
      <c r="GE27" s="170">
        <f t="shared" si="128"/>
        <v>0</v>
      </c>
      <c r="GF27" s="194">
        <f>'Copia Provisional'!EG26</f>
        <v>0</v>
      </c>
      <c r="GG27" s="170">
        <f t="shared" si="129"/>
        <v>0</v>
      </c>
      <c r="GH27" s="170" t="str">
        <f t="shared" si="130"/>
        <v>P</v>
      </c>
      <c r="GI27" s="179">
        <f t="shared" si="31"/>
        <v>0</v>
      </c>
      <c r="GJ27" s="170">
        <f t="shared" si="131"/>
        <v>0</v>
      </c>
      <c r="GK27" s="194">
        <f>'Copia Provisional'!EH26</f>
        <v>0</v>
      </c>
      <c r="GL27" s="192">
        <f t="shared" si="132"/>
        <v>0</v>
      </c>
      <c r="GM27" s="170" t="str">
        <f t="shared" si="133"/>
        <v>P</v>
      </c>
      <c r="GN27" s="179">
        <f t="shared" si="32"/>
        <v>0</v>
      </c>
      <c r="GO27" s="170">
        <f t="shared" si="134"/>
        <v>0</v>
      </c>
      <c r="GP27" s="170">
        <f t="shared" si="135"/>
        <v>0</v>
      </c>
      <c r="GQ27" s="170">
        <f t="shared" si="136"/>
        <v>0</v>
      </c>
      <c r="GR27" s="170">
        <f t="shared" si="137"/>
        <v>0</v>
      </c>
      <c r="GS27" s="185">
        <f t="shared" si="37"/>
        <v>0</v>
      </c>
      <c r="GT27" s="185">
        <f t="shared" si="138"/>
        <v>0</v>
      </c>
    </row>
    <row r="28" spans="1:357">
      <c r="A28" s="183">
        <f>IF('Primera Fase'!A28="","",'Primera Fase'!A28)</f>
        <v>26</v>
      </c>
      <c r="B28" s="178" t="str">
        <f>IF('Primera Fase'!B28="","",'Primera Fase'!B28)</f>
        <v/>
      </c>
      <c r="C28" s="188">
        <f>'Copia Provisional'!BW27</f>
        <v>0</v>
      </c>
      <c r="D28" s="188">
        <f>'Copia Provisional'!BX27</f>
        <v>0</v>
      </c>
      <c r="E28" s="188">
        <f>'Copia Provisional'!BY27</f>
        <v>0</v>
      </c>
      <c r="F28" s="188">
        <f>'Copia Provisional'!BZ27</f>
        <v>0</v>
      </c>
      <c r="G28" s="188">
        <f>'Copia Provisional'!CA27</f>
        <v>0</v>
      </c>
      <c r="H28" s="188">
        <f>'Copia Provisional'!CB27</f>
        <v>0</v>
      </c>
      <c r="I28" s="188">
        <f>'Copia Provisional'!CC27</f>
        <v>0</v>
      </c>
      <c r="J28" s="188">
        <f>'Copia Provisional'!CD27</f>
        <v>0</v>
      </c>
      <c r="K28" s="188">
        <f>'Copia Provisional'!CE27</f>
        <v>0</v>
      </c>
      <c r="L28" s="188">
        <f>'Copia Provisional'!CF27</f>
        <v>0</v>
      </c>
      <c r="M28" s="188">
        <f>'Copia Provisional'!CG27</f>
        <v>0</v>
      </c>
      <c r="N28" s="188">
        <f>'Copia Provisional'!CH27</f>
        <v>0</v>
      </c>
      <c r="O28" s="188">
        <f>'Copia Provisional'!CI27</f>
        <v>0</v>
      </c>
      <c r="P28" s="188">
        <f>'Copia Provisional'!CJ27</f>
        <v>0</v>
      </c>
      <c r="Q28" s="188">
        <f>'Copia Provisional'!CK27</f>
        <v>0</v>
      </c>
      <c r="R28" s="188">
        <f>'Copia Provisional'!CL27</f>
        <v>0</v>
      </c>
      <c r="S28" s="188">
        <f>'Copia Provisional'!CM27</f>
        <v>0</v>
      </c>
      <c r="T28" s="188">
        <f>'Copia Provisional'!CN27</f>
        <v>0</v>
      </c>
      <c r="U28" s="188">
        <f>'Copia Provisional'!CO27</f>
        <v>0</v>
      </c>
      <c r="V28" s="188">
        <f>'Copia Provisional'!CP27</f>
        <v>0</v>
      </c>
      <c r="W28" s="188">
        <f>'Copia Provisional'!CQ27</f>
        <v>0</v>
      </c>
      <c r="X28" s="188">
        <f>'Copia Provisional'!CR27</f>
        <v>0</v>
      </c>
      <c r="Y28" s="188">
        <f>'Copia Provisional'!CS27</f>
        <v>0</v>
      </c>
      <c r="Z28" s="188">
        <f>'Copia Provisional'!CT27</f>
        <v>0</v>
      </c>
      <c r="AA28" s="188">
        <f>'Copia Provisional'!CU27</f>
        <v>0</v>
      </c>
      <c r="AB28" s="188">
        <f>'Copia Provisional'!CV27</f>
        <v>0</v>
      </c>
      <c r="AC28" s="188">
        <f>'Copia Provisional'!CW27</f>
        <v>0</v>
      </c>
      <c r="AD28" s="188">
        <f>'Copia Provisional'!CX27</f>
        <v>0</v>
      </c>
      <c r="AE28" s="188">
        <f>'Copia Provisional'!CY27</f>
        <v>0</v>
      </c>
      <c r="AF28" s="188">
        <f>'Copia Provisional'!CZ27</f>
        <v>0</v>
      </c>
      <c r="AG28" s="188">
        <f>'Copia Provisional'!DA27</f>
        <v>0</v>
      </c>
      <c r="AH28" s="188">
        <f>'Copia Provisional'!DB27</f>
        <v>0</v>
      </c>
      <c r="AI28" s="188">
        <f t="shared" si="0"/>
        <v>0</v>
      </c>
      <c r="AJ28" s="178">
        <f t="shared" si="1"/>
        <v>0</v>
      </c>
      <c r="AK28" s="271">
        <f t="shared" si="38"/>
        <v>0</v>
      </c>
      <c r="AL28" s="194">
        <f>'Copia Provisional'!DC27</f>
        <v>0</v>
      </c>
      <c r="AM28" s="272">
        <f t="shared" si="39"/>
        <v>0</v>
      </c>
      <c r="AN28" s="190" t="str">
        <f t="shared" si="40"/>
        <v>P</v>
      </c>
      <c r="AO28" s="179" cm="1">
        <f t="array" ref="AO28">IF(AK28=_Cla2,IF(AM28=_Clb2,10+IF(AL28=_RES73,20,0),0),0)</f>
        <v>0</v>
      </c>
      <c r="AP28" s="272">
        <f t="shared" si="41"/>
        <v>0</v>
      </c>
      <c r="AQ28" s="194">
        <f>'Copia Provisional'!DD27</f>
        <v>0</v>
      </c>
      <c r="AR28" s="272">
        <f t="shared" si="42"/>
        <v>0</v>
      </c>
      <c r="AS28" s="190" t="str">
        <f t="shared" si="43"/>
        <v>P</v>
      </c>
      <c r="AT28" s="179">
        <f t="shared" si="2"/>
        <v>0</v>
      </c>
      <c r="AU28" s="272">
        <f t="shared" si="44"/>
        <v>0</v>
      </c>
      <c r="AV28" s="194">
        <f>'Copia Provisional'!DE27</f>
        <v>0</v>
      </c>
      <c r="AW28" s="272">
        <f t="shared" si="45"/>
        <v>0</v>
      </c>
      <c r="AX28" s="190" t="str">
        <f t="shared" si="46"/>
        <v>P</v>
      </c>
      <c r="AY28" s="179">
        <f t="shared" si="3"/>
        <v>0</v>
      </c>
      <c r="AZ28" s="272">
        <f t="shared" si="47"/>
        <v>0</v>
      </c>
      <c r="BA28" s="194">
        <f>'Copia Provisional'!DF27</f>
        <v>0</v>
      </c>
      <c r="BB28" s="272">
        <f t="shared" si="48"/>
        <v>0</v>
      </c>
      <c r="BC28" s="190" t="str">
        <f t="shared" si="49"/>
        <v>P</v>
      </c>
      <c r="BD28" s="179">
        <f t="shared" si="4"/>
        <v>0</v>
      </c>
      <c r="BE28" s="272">
        <f t="shared" si="50"/>
        <v>0</v>
      </c>
      <c r="BF28" s="194">
        <f>'Copia Provisional'!DG27</f>
        <v>0</v>
      </c>
      <c r="BG28" s="272">
        <f t="shared" si="51"/>
        <v>0</v>
      </c>
      <c r="BH28" s="190" t="str">
        <f t="shared" si="52"/>
        <v>P</v>
      </c>
      <c r="BI28" s="179">
        <f t="shared" si="5"/>
        <v>0</v>
      </c>
      <c r="BJ28" s="272">
        <f t="shared" si="53"/>
        <v>0</v>
      </c>
      <c r="BK28" s="194">
        <f>'Copia Provisional'!DH27</f>
        <v>0</v>
      </c>
      <c r="BL28" s="272">
        <f t="shared" si="54"/>
        <v>0</v>
      </c>
      <c r="BM28" s="190" t="str">
        <f t="shared" si="55"/>
        <v>P</v>
      </c>
      <c r="BN28" s="179">
        <f t="shared" si="6"/>
        <v>0</v>
      </c>
      <c r="BO28" s="272">
        <f t="shared" si="56"/>
        <v>0</v>
      </c>
      <c r="BP28" s="194">
        <f>'Copia Provisional'!DI27</f>
        <v>0</v>
      </c>
      <c r="BQ28" s="272">
        <f t="shared" si="57"/>
        <v>0</v>
      </c>
      <c r="BR28" s="190" t="str">
        <f t="shared" si="58"/>
        <v>P</v>
      </c>
      <c r="BS28" s="179">
        <f t="shared" si="7"/>
        <v>0</v>
      </c>
      <c r="BT28" s="272">
        <f t="shared" si="59"/>
        <v>0</v>
      </c>
      <c r="BU28" s="194">
        <f>'Copia Provisional'!DJ27</f>
        <v>0</v>
      </c>
      <c r="BV28" s="272">
        <f t="shared" si="60"/>
        <v>0</v>
      </c>
      <c r="BW28" s="190" t="str">
        <f t="shared" si="61"/>
        <v>P</v>
      </c>
      <c r="BX28" s="179">
        <f t="shared" si="8"/>
        <v>0</v>
      </c>
      <c r="BY28" s="271">
        <f t="shared" si="62"/>
        <v>0</v>
      </c>
      <c r="BZ28" s="194">
        <f>'Copia Provisional'!DK27</f>
        <v>0</v>
      </c>
      <c r="CA28" s="272">
        <f t="shared" si="63"/>
        <v>0</v>
      </c>
      <c r="CB28" s="190" t="str">
        <f t="shared" si="64"/>
        <v>P</v>
      </c>
      <c r="CC28" s="179">
        <f t="shared" si="9"/>
        <v>0</v>
      </c>
      <c r="CD28" s="272">
        <f t="shared" si="65"/>
        <v>0</v>
      </c>
      <c r="CE28" s="194">
        <f>'Copia Provisional'!DL27</f>
        <v>0</v>
      </c>
      <c r="CF28" s="272">
        <f t="shared" si="66"/>
        <v>0</v>
      </c>
      <c r="CG28" s="190" t="str">
        <f t="shared" si="67"/>
        <v>P</v>
      </c>
      <c r="CH28" s="179">
        <f t="shared" si="10"/>
        <v>0</v>
      </c>
      <c r="CI28" s="272">
        <f t="shared" si="68"/>
        <v>0</v>
      </c>
      <c r="CJ28" s="194">
        <f>'Copia Provisional'!DM27</f>
        <v>0</v>
      </c>
      <c r="CK28" s="272">
        <f t="shared" si="69"/>
        <v>0</v>
      </c>
      <c r="CL28" s="190" t="str">
        <f t="shared" si="70"/>
        <v>P</v>
      </c>
      <c r="CM28" s="179">
        <f t="shared" si="11"/>
        <v>0</v>
      </c>
      <c r="CN28" s="272">
        <f t="shared" si="71"/>
        <v>0</v>
      </c>
      <c r="CO28" s="194">
        <f>'Copia Provisional'!DN27</f>
        <v>0</v>
      </c>
      <c r="CP28" s="272">
        <f t="shared" si="72"/>
        <v>0</v>
      </c>
      <c r="CQ28" s="190" t="str">
        <f t="shared" si="73"/>
        <v>P</v>
      </c>
      <c r="CR28" s="179">
        <f t="shared" si="12"/>
        <v>0</v>
      </c>
      <c r="CS28" s="272">
        <f t="shared" si="74"/>
        <v>0</v>
      </c>
      <c r="CT28" s="194">
        <f>'Copia Provisional'!DO27</f>
        <v>0</v>
      </c>
      <c r="CU28" s="272">
        <f t="shared" si="75"/>
        <v>0</v>
      </c>
      <c r="CV28" s="190" t="str">
        <f t="shared" si="76"/>
        <v>P</v>
      </c>
      <c r="CW28" s="179">
        <f t="shared" si="13"/>
        <v>0</v>
      </c>
      <c r="CX28" s="272">
        <f t="shared" si="77"/>
        <v>0</v>
      </c>
      <c r="CY28" s="194">
        <f>'Copia Provisional'!DP27</f>
        <v>0</v>
      </c>
      <c r="CZ28" s="272">
        <f t="shared" si="78"/>
        <v>0</v>
      </c>
      <c r="DA28" s="190" t="str">
        <f t="shared" si="79"/>
        <v>P</v>
      </c>
      <c r="DB28" s="179">
        <f t="shared" si="14"/>
        <v>0</v>
      </c>
      <c r="DC28" s="272">
        <f t="shared" si="80"/>
        <v>0</v>
      </c>
      <c r="DD28" s="194">
        <f>'Copia Provisional'!DQ27</f>
        <v>0</v>
      </c>
      <c r="DE28" s="272">
        <f t="shared" si="81"/>
        <v>0</v>
      </c>
      <c r="DF28" s="190" t="str">
        <f t="shared" si="82"/>
        <v>P</v>
      </c>
      <c r="DG28" s="179">
        <f t="shared" si="15"/>
        <v>0</v>
      </c>
      <c r="DH28" s="272">
        <f t="shared" si="83"/>
        <v>0</v>
      </c>
      <c r="DI28" s="194">
        <f>'Copia Provisional'!DR27</f>
        <v>0</v>
      </c>
      <c r="DJ28" s="272">
        <f t="shared" si="84"/>
        <v>0</v>
      </c>
      <c r="DK28" s="190" t="str">
        <f t="shared" si="85"/>
        <v>P</v>
      </c>
      <c r="DL28" s="179">
        <f t="shared" si="16"/>
        <v>0</v>
      </c>
      <c r="DM28" s="193">
        <f t="shared" si="86"/>
        <v>0</v>
      </c>
      <c r="DN28" s="194">
        <f>'Copia Provisional'!DS27</f>
        <v>0</v>
      </c>
      <c r="DO28" s="189">
        <f t="shared" si="87"/>
        <v>0</v>
      </c>
      <c r="DP28" s="190" t="str">
        <f t="shared" si="88"/>
        <v>P</v>
      </c>
      <c r="DQ28" s="179">
        <f t="shared" si="17"/>
        <v>0</v>
      </c>
      <c r="DR28" s="189">
        <f t="shared" si="89"/>
        <v>0</v>
      </c>
      <c r="DS28" s="194">
        <f>'Copia Provisional'!DT27</f>
        <v>0</v>
      </c>
      <c r="DT28" s="189">
        <f t="shared" si="90"/>
        <v>0</v>
      </c>
      <c r="DU28" s="190" t="str">
        <f t="shared" si="91"/>
        <v>P</v>
      </c>
      <c r="DV28" s="179">
        <f t="shared" si="18"/>
        <v>0</v>
      </c>
      <c r="DW28" s="189">
        <f t="shared" si="92"/>
        <v>0</v>
      </c>
      <c r="DX28" s="194">
        <f>'Copia Provisional'!DU27</f>
        <v>0</v>
      </c>
      <c r="DY28" s="189">
        <f t="shared" si="93"/>
        <v>0</v>
      </c>
      <c r="DZ28" s="190" t="str">
        <f t="shared" si="94"/>
        <v>P</v>
      </c>
      <c r="EA28" s="179">
        <f t="shared" si="19"/>
        <v>0</v>
      </c>
      <c r="EB28" s="189">
        <f t="shared" si="95"/>
        <v>0</v>
      </c>
      <c r="EC28" s="194">
        <f>'Copia Provisional'!DV27</f>
        <v>0</v>
      </c>
      <c r="ED28" s="189">
        <f t="shared" si="96"/>
        <v>0</v>
      </c>
      <c r="EE28" s="190" t="str">
        <f t="shared" si="97"/>
        <v>P</v>
      </c>
      <c r="EF28" s="179">
        <f t="shared" si="20"/>
        <v>0</v>
      </c>
      <c r="EG28" s="189">
        <f t="shared" si="98"/>
        <v>0</v>
      </c>
      <c r="EH28" s="194">
        <f>'Copia Provisional'!DW27</f>
        <v>0</v>
      </c>
      <c r="EI28" s="189">
        <f t="shared" si="99"/>
        <v>0</v>
      </c>
      <c r="EJ28" s="190" t="str">
        <f t="shared" si="100"/>
        <v>P</v>
      </c>
      <c r="EK28" s="179">
        <f t="shared" si="21"/>
        <v>0</v>
      </c>
      <c r="EL28" s="189">
        <f t="shared" si="101"/>
        <v>0</v>
      </c>
      <c r="EM28" s="194">
        <f>'Copia Provisional'!DX27</f>
        <v>0</v>
      </c>
      <c r="EN28" s="189">
        <f t="shared" si="102"/>
        <v>0</v>
      </c>
      <c r="EO28" s="190" t="str">
        <f t="shared" si="103"/>
        <v>P</v>
      </c>
      <c r="EP28" s="179">
        <f t="shared" si="22"/>
        <v>0</v>
      </c>
      <c r="EQ28" s="189">
        <f t="shared" si="104"/>
        <v>0</v>
      </c>
      <c r="ER28" s="194">
        <f>'Copia Provisional'!DY27</f>
        <v>0</v>
      </c>
      <c r="ES28" s="189">
        <f t="shared" si="105"/>
        <v>0</v>
      </c>
      <c r="ET28" s="190" t="str">
        <f t="shared" si="106"/>
        <v>P</v>
      </c>
      <c r="EU28" s="179">
        <f t="shared" si="23"/>
        <v>0</v>
      </c>
      <c r="EV28" s="189">
        <f t="shared" si="107"/>
        <v>0</v>
      </c>
      <c r="EW28" s="194">
        <f>'Copia Provisional'!DZ27</f>
        <v>0</v>
      </c>
      <c r="EX28" s="189">
        <f t="shared" si="108"/>
        <v>0</v>
      </c>
      <c r="EY28" s="190" t="str">
        <f t="shared" si="109"/>
        <v>P</v>
      </c>
      <c r="EZ28" s="179">
        <f t="shared" si="24"/>
        <v>0</v>
      </c>
      <c r="FA28" s="170">
        <f t="shared" si="110"/>
        <v>0</v>
      </c>
      <c r="FB28" s="194">
        <f>'Copia Provisional'!EA27</f>
        <v>0</v>
      </c>
      <c r="FC28" s="170">
        <f t="shared" si="111"/>
        <v>0</v>
      </c>
      <c r="FD28" s="190" t="str">
        <f t="shared" si="112"/>
        <v>P</v>
      </c>
      <c r="FE28" s="179">
        <f t="shared" si="25"/>
        <v>0</v>
      </c>
      <c r="FF28" s="170">
        <f t="shared" si="113"/>
        <v>0</v>
      </c>
      <c r="FG28" s="194">
        <f>'Copia Provisional'!EB27</f>
        <v>0</v>
      </c>
      <c r="FH28" s="170">
        <f t="shared" si="114"/>
        <v>0</v>
      </c>
      <c r="FI28" s="190" t="str">
        <f t="shared" si="115"/>
        <v>P</v>
      </c>
      <c r="FJ28" s="179">
        <f t="shared" si="26"/>
        <v>0</v>
      </c>
      <c r="FK28" s="170">
        <f t="shared" si="116"/>
        <v>0</v>
      </c>
      <c r="FL28" s="194">
        <f>'Copia Provisional'!EC27</f>
        <v>0</v>
      </c>
      <c r="FM28" s="170">
        <f t="shared" si="117"/>
        <v>0</v>
      </c>
      <c r="FN28" s="190" t="str">
        <f t="shared" si="118"/>
        <v>P</v>
      </c>
      <c r="FO28" s="179">
        <f t="shared" si="27"/>
        <v>0</v>
      </c>
      <c r="FP28" s="170">
        <f t="shared" si="119"/>
        <v>0</v>
      </c>
      <c r="FQ28" s="194">
        <f>'Copia Provisional'!ED27</f>
        <v>0</v>
      </c>
      <c r="FR28" s="170">
        <f t="shared" si="120"/>
        <v>0</v>
      </c>
      <c r="FS28" s="190" t="str">
        <f t="shared" si="121"/>
        <v>P</v>
      </c>
      <c r="FT28" s="179">
        <f t="shared" si="28"/>
        <v>0</v>
      </c>
      <c r="FU28" s="170">
        <f t="shared" si="122"/>
        <v>0</v>
      </c>
      <c r="FV28" s="194">
        <f>'Copia Provisional'!EE27</f>
        <v>0</v>
      </c>
      <c r="FW28" s="170">
        <f t="shared" si="123"/>
        <v>0</v>
      </c>
      <c r="FX28" s="190" t="str">
        <f t="shared" si="124"/>
        <v>P</v>
      </c>
      <c r="FY28" s="179">
        <f t="shared" si="29"/>
        <v>0</v>
      </c>
      <c r="FZ28" s="170">
        <f t="shared" si="125"/>
        <v>0</v>
      </c>
      <c r="GA28" s="194">
        <f>'Copia Provisional'!EF27</f>
        <v>0</v>
      </c>
      <c r="GB28" s="170">
        <f t="shared" si="126"/>
        <v>0</v>
      </c>
      <c r="GC28" s="190" t="str">
        <f t="shared" si="127"/>
        <v>P</v>
      </c>
      <c r="GD28" s="179">
        <f t="shared" si="30"/>
        <v>0</v>
      </c>
      <c r="GE28" s="170">
        <f t="shared" si="128"/>
        <v>0</v>
      </c>
      <c r="GF28" s="194">
        <f>'Copia Provisional'!EG27</f>
        <v>0</v>
      </c>
      <c r="GG28" s="170">
        <f t="shared" si="129"/>
        <v>0</v>
      </c>
      <c r="GH28" s="170" t="str">
        <f t="shared" si="130"/>
        <v>P</v>
      </c>
      <c r="GI28" s="179">
        <f t="shared" si="31"/>
        <v>0</v>
      </c>
      <c r="GJ28" s="170">
        <f t="shared" si="131"/>
        <v>0</v>
      </c>
      <c r="GK28" s="194">
        <f>'Copia Provisional'!EH27</f>
        <v>0</v>
      </c>
      <c r="GL28" s="192">
        <f t="shared" si="132"/>
        <v>0</v>
      </c>
      <c r="GM28" s="170" t="str">
        <f t="shared" si="133"/>
        <v>P</v>
      </c>
      <c r="GN28" s="179">
        <f t="shared" si="32"/>
        <v>0</v>
      </c>
      <c r="GO28" s="170">
        <f t="shared" si="134"/>
        <v>0</v>
      </c>
      <c r="GP28" s="170">
        <f t="shared" si="135"/>
        <v>0</v>
      </c>
      <c r="GQ28" s="170">
        <f t="shared" si="136"/>
        <v>0</v>
      </c>
      <c r="GR28" s="170">
        <f t="shared" si="137"/>
        <v>0</v>
      </c>
      <c r="GS28" s="185">
        <f t="shared" si="37"/>
        <v>0</v>
      </c>
      <c r="GT28" s="185">
        <f t="shared" si="138"/>
        <v>0</v>
      </c>
    </row>
    <row r="29" spans="1:357">
      <c r="A29" s="183">
        <f>IF('Primera Fase'!A29="","",'Primera Fase'!A29)</f>
        <v>27</v>
      </c>
      <c r="B29" s="178" t="str">
        <f>IF('Primera Fase'!B29="","",'Primera Fase'!B29)</f>
        <v/>
      </c>
      <c r="C29" s="188">
        <f>'Copia Provisional'!BW28</f>
        <v>0</v>
      </c>
      <c r="D29" s="188">
        <f>'Copia Provisional'!BX28</f>
        <v>0</v>
      </c>
      <c r="E29" s="188">
        <f>'Copia Provisional'!BY28</f>
        <v>0</v>
      </c>
      <c r="F29" s="188">
        <f>'Copia Provisional'!BZ28</f>
        <v>0</v>
      </c>
      <c r="G29" s="188">
        <f>'Copia Provisional'!CA28</f>
        <v>0</v>
      </c>
      <c r="H29" s="188">
        <f>'Copia Provisional'!CB28</f>
        <v>0</v>
      </c>
      <c r="I29" s="188">
        <f>'Copia Provisional'!CC28</f>
        <v>0</v>
      </c>
      <c r="J29" s="188">
        <f>'Copia Provisional'!CD28</f>
        <v>0</v>
      </c>
      <c r="K29" s="188">
        <f>'Copia Provisional'!CE28</f>
        <v>0</v>
      </c>
      <c r="L29" s="188">
        <f>'Copia Provisional'!CF28</f>
        <v>0</v>
      </c>
      <c r="M29" s="188">
        <f>'Copia Provisional'!CG28</f>
        <v>0</v>
      </c>
      <c r="N29" s="188">
        <f>'Copia Provisional'!CH28</f>
        <v>0</v>
      </c>
      <c r="O29" s="188">
        <f>'Copia Provisional'!CI28</f>
        <v>0</v>
      </c>
      <c r="P29" s="188">
        <f>'Copia Provisional'!CJ28</f>
        <v>0</v>
      </c>
      <c r="Q29" s="188">
        <f>'Copia Provisional'!CK28</f>
        <v>0</v>
      </c>
      <c r="R29" s="188">
        <f>'Copia Provisional'!CL28</f>
        <v>0</v>
      </c>
      <c r="S29" s="188">
        <f>'Copia Provisional'!CM28</f>
        <v>0</v>
      </c>
      <c r="T29" s="188">
        <f>'Copia Provisional'!CN28</f>
        <v>0</v>
      </c>
      <c r="U29" s="188">
        <f>'Copia Provisional'!CO28</f>
        <v>0</v>
      </c>
      <c r="V29" s="188">
        <f>'Copia Provisional'!CP28</f>
        <v>0</v>
      </c>
      <c r="W29" s="188">
        <f>'Copia Provisional'!CQ28</f>
        <v>0</v>
      </c>
      <c r="X29" s="188">
        <f>'Copia Provisional'!CR28</f>
        <v>0</v>
      </c>
      <c r="Y29" s="188">
        <f>'Copia Provisional'!CS28</f>
        <v>0</v>
      </c>
      <c r="Z29" s="188">
        <f>'Copia Provisional'!CT28</f>
        <v>0</v>
      </c>
      <c r="AA29" s="188">
        <f>'Copia Provisional'!CU28</f>
        <v>0</v>
      </c>
      <c r="AB29" s="188">
        <f>'Copia Provisional'!CV28</f>
        <v>0</v>
      </c>
      <c r="AC29" s="188">
        <f>'Copia Provisional'!CW28</f>
        <v>0</v>
      </c>
      <c r="AD29" s="188">
        <f>'Copia Provisional'!CX28</f>
        <v>0</v>
      </c>
      <c r="AE29" s="188">
        <f>'Copia Provisional'!CY28</f>
        <v>0</v>
      </c>
      <c r="AF29" s="188">
        <f>'Copia Provisional'!CZ28</f>
        <v>0</v>
      </c>
      <c r="AG29" s="188">
        <f>'Copia Provisional'!DA28</f>
        <v>0</v>
      </c>
      <c r="AH29" s="188">
        <f>'Copia Provisional'!DB28</f>
        <v>0</v>
      </c>
      <c r="AI29" s="188">
        <f t="shared" si="0"/>
        <v>0</v>
      </c>
      <c r="AJ29" s="178">
        <f t="shared" si="1"/>
        <v>0</v>
      </c>
      <c r="AK29" s="271">
        <f t="shared" si="38"/>
        <v>0</v>
      </c>
      <c r="AL29" s="194">
        <f>'Copia Provisional'!DC28</f>
        <v>0</v>
      </c>
      <c r="AM29" s="272">
        <f t="shared" si="39"/>
        <v>0</v>
      </c>
      <c r="AN29" s="190" t="str">
        <f t="shared" si="40"/>
        <v>P</v>
      </c>
      <c r="AO29" s="179" cm="1">
        <f t="array" ref="AO29">IF(AK29=_Cla2,IF(AM29=_Clb2,10+IF(AL29=_RES73,20,0),0),0)</f>
        <v>0</v>
      </c>
      <c r="AP29" s="272">
        <f t="shared" si="41"/>
        <v>0</v>
      </c>
      <c r="AQ29" s="194">
        <f>'Copia Provisional'!DD28</f>
        <v>0</v>
      </c>
      <c r="AR29" s="272">
        <f t="shared" si="42"/>
        <v>0</v>
      </c>
      <c r="AS29" s="190" t="str">
        <f t="shared" si="43"/>
        <v>P</v>
      </c>
      <c r="AT29" s="179">
        <f t="shared" si="2"/>
        <v>0</v>
      </c>
      <c r="AU29" s="272">
        <f t="shared" si="44"/>
        <v>0</v>
      </c>
      <c r="AV29" s="194">
        <f>'Copia Provisional'!DE28</f>
        <v>0</v>
      </c>
      <c r="AW29" s="272">
        <f t="shared" si="45"/>
        <v>0</v>
      </c>
      <c r="AX29" s="190" t="str">
        <f t="shared" si="46"/>
        <v>P</v>
      </c>
      <c r="AY29" s="179">
        <f t="shared" si="3"/>
        <v>0</v>
      </c>
      <c r="AZ29" s="272">
        <f t="shared" si="47"/>
        <v>0</v>
      </c>
      <c r="BA29" s="194">
        <f>'Copia Provisional'!DF28</f>
        <v>0</v>
      </c>
      <c r="BB29" s="272">
        <f t="shared" si="48"/>
        <v>0</v>
      </c>
      <c r="BC29" s="190" t="str">
        <f t="shared" si="49"/>
        <v>P</v>
      </c>
      <c r="BD29" s="179">
        <f t="shared" si="4"/>
        <v>0</v>
      </c>
      <c r="BE29" s="272">
        <f t="shared" si="50"/>
        <v>0</v>
      </c>
      <c r="BF29" s="194">
        <f>'Copia Provisional'!DG28</f>
        <v>0</v>
      </c>
      <c r="BG29" s="272">
        <f t="shared" si="51"/>
        <v>0</v>
      </c>
      <c r="BH29" s="190" t="str">
        <f t="shared" si="52"/>
        <v>P</v>
      </c>
      <c r="BI29" s="179">
        <f t="shared" si="5"/>
        <v>0</v>
      </c>
      <c r="BJ29" s="272">
        <f t="shared" si="53"/>
        <v>0</v>
      </c>
      <c r="BK29" s="194">
        <f>'Copia Provisional'!DH28</f>
        <v>0</v>
      </c>
      <c r="BL29" s="272">
        <f t="shared" si="54"/>
        <v>0</v>
      </c>
      <c r="BM29" s="190" t="str">
        <f t="shared" si="55"/>
        <v>P</v>
      </c>
      <c r="BN29" s="179">
        <f t="shared" si="6"/>
        <v>0</v>
      </c>
      <c r="BO29" s="272">
        <f t="shared" si="56"/>
        <v>0</v>
      </c>
      <c r="BP29" s="194">
        <f>'Copia Provisional'!DI28</f>
        <v>0</v>
      </c>
      <c r="BQ29" s="272">
        <f t="shared" si="57"/>
        <v>0</v>
      </c>
      <c r="BR29" s="190" t="str">
        <f t="shared" si="58"/>
        <v>P</v>
      </c>
      <c r="BS29" s="179">
        <f t="shared" si="7"/>
        <v>0</v>
      </c>
      <c r="BT29" s="272">
        <f t="shared" si="59"/>
        <v>0</v>
      </c>
      <c r="BU29" s="194">
        <f>'Copia Provisional'!DJ28</f>
        <v>0</v>
      </c>
      <c r="BV29" s="272">
        <f t="shared" si="60"/>
        <v>0</v>
      </c>
      <c r="BW29" s="190" t="str">
        <f t="shared" si="61"/>
        <v>P</v>
      </c>
      <c r="BX29" s="179">
        <f t="shared" si="8"/>
        <v>0</v>
      </c>
      <c r="BY29" s="271">
        <f t="shared" si="62"/>
        <v>0</v>
      </c>
      <c r="BZ29" s="194">
        <f>'Copia Provisional'!DK28</f>
        <v>0</v>
      </c>
      <c r="CA29" s="272">
        <f t="shared" si="63"/>
        <v>0</v>
      </c>
      <c r="CB29" s="190" t="str">
        <f t="shared" si="64"/>
        <v>P</v>
      </c>
      <c r="CC29" s="179">
        <f t="shared" si="9"/>
        <v>0</v>
      </c>
      <c r="CD29" s="272">
        <f t="shared" si="65"/>
        <v>0</v>
      </c>
      <c r="CE29" s="194">
        <f>'Copia Provisional'!DL28</f>
        <v>0</v>
      </c>
      <c r="CF29" s="272">
        <f t="shared" si="66"/>
        <v>0</v>
      </c>
      <c r="CG29" s="190" t="str">
        <f t="shared" si="67"/>
        <v>P</v>
      </c>
      <c r="CH29" s="179">
        <f t="shared" si="10"/>
        <v>0</v>
      </c>
      <c r="CI29" s="272">
        <f t="shared" si="68"/>
        <v>0</v>
      </c>
      <c r="CJ29" s="194">
        <f>'Copia Provisional'!DM28</f>
        <v>0</v>
      </c>
      <c r="CK29" s="272">
        <f t="shared" si="69"/>
        <v>0</v>
      </c>
      <c r="CL29" s="190" t="str">
        <f t="shared" si="70"/>
        <v>P</v>
      </c>
      <c r="CM29" s="179">
        <f t="shared" si="11"/>
        <v>0</v>
      </c>
      <c r="CN29" s="272">
        <f t="shared" si="71"/>
        <v>0</v>
      </c>
      <c r="CO29" s="194">
        <f>'Copia Provisional'!DN28</f>
        <v>0</v>
      </c>
      <c r="CP29" s="272">
        <f t="shared" si="72"/>
        <v>0</v>
      </c>
      <c r="CQ29" s="190" t="str">
        <f t="shared" si="73"/>
        <v>P</v>
      </c>
      <c r="CR29" s="179">
        <f t="shared" si="12"/>
        <v>0</v>
      </c>
      <c r="CS29" s="272">
        <f t="shared" si="74"/>
        <v>0</v>
      </c>
      <c r="CT29" s="194">
        <f>'Copia Provisional'!DO28</f>
        <v>0</v>
      </c>
      <c r="CU29" s="272">
        <f t="shared" si="75"/>
        <v>0</v>
      </c>
      <c r="CV29" s="190" t="str">
        <f t="shared" si="76"/>
        <v>P</v>
      </c>
      <c r="CW29" s="179">
        <f t="shared" si="13"/>
        <v>0</v>
      </c>
      <c r="CX29" s="272">
        <f t="shared" si="77"/>
        <v>0</v>
      </c>
      <c r="CY29" s="194">
        <f>'Copia Provisional'!DP28</f>
        <v>0</v>
      </c>
      <c r="CZ29" s="272">
        <f t="shared" si="78"/>
        <v>0</v>
      </c>
      <c r="DA29" s="190" t="str">
        <f t="shared" si="79"/>
        <v>P</v>
      </c>
      <c r="DB29" s="179">
        <f t="shared" si="14"/>
        <v>0</v>
      </c>
      <c r="DC29" s="272">
        <f t="shared" si="80"/>
        <v>0</v>
      </c>
      <c r="DD29" s="194">
        <f>'Copia Provisional'!DQ28</f>
        <v>0</v>
      </c>
      <c r="DE29" s="272">
        <f t="shared" si="81"/>
        <v>0</v>
      </c>
      <c r="DF29" s="190" t="str">
        <f t="shared" si="82"/>
        <v>P</v>
      </c>
      <c r="DG29" s="179">
        <f t="shared" si="15"/>
        <v>0</v>
      </c>
      <c r="DH29" s="272">
        <f t="shared" si="83"/>
        <v>0</v>
      </c>
      <c r="DI29" s="194">
        <f>'Copia Provisional'!DR28</f>
        <v>0</v>
      </c>
      <c r="DJ29" s="272">
        <f t="shared" si="84"/>
        <v>0</v>
      </c>
      <c r="DK29" s="190" t="str">
        <f t="shared" si="85"/>
        <v>P</v>
      </c>
      <c r="DL29" s="179">
        <f t="shared" si="16"/>
        <v>0</v>
      </c>
      <c r="DM29" s="193">
        <f t="shared" si="86"/>
        <v>0</v>
      </c>
      <c r="DN29" s="194">
        <f>'Copia Provisional'!DS28</f>
        <v>0</v>
      </c>
      <c r="DO29" s="189">
        <f t="shared" si="87"/>
        <v>0</v>
      </c>
      <c r="DP29" s="190" t="str">
        <f t="shared" si="88"/>
        <v>P</v>
      </c>
      <c r="DQ29" s="179">
        <f t="shared" si="17"/>
        <v>0</v>
      </c>
      <c r="DR29" s="189">
        <f t="shared" si="89"/>
        <v>0</v>
      </c>
      <c r="DS29" s="194">
        <f>'Copia Provisional'!DT28</f>
        <v>0</v>
      </c>
      <c r="DT29" s="189">
        <f t="shared" si="90"/>
        <v>0</v>
      </c>
      <c r="DU29" s="190" t="str">
        <f t="shared" si="91"/>
        <v>P</v>
      </c>
      <c r="DV29" s="179">
        <f t="shared" si="18"/>
        <v>0</v>
      </c>
      <c r="DW29" s="189">
        <f t="shared" si="92"/>
        <v>0</v>
      </c>
      <c r="DX29" s="194">
        <f>'Copia Provisional'!DU28</f>
        <v>0</v>
      </c>
      <c r="DY29" s="189">
        <f t="shared" si="93"/>
        <v>0</v>
      </c>
      <c r="DZ29" s="190" t="str">
        <f t="shared" si="94"/>
        <v>P</v>
      </c>
      <c r="EA29" s="179">
        <f t="shared" si="19"/>
        <v>0</v>
      </c>
      <c r="EB29" s="189">
        <f t="shared" si="95"/>
        <v>0</v>
      </c>
      <c r="EC29" s="194">
        <f>'Copia Provisional'!DV28</f>
        <v>0</v>
      </c>
      <c r="ED29" s="189">
        <f t="shared" si="96"/>
        <v>0</v>
      </c>
      <c r="EE29" s="190" t="str">
        <f t="shared" si="97"/>
        <v>P</v>
      </c>
      <c r="EF29" s="179">
        <f t="shared" si="20"/>
        <v>0</v>
      </c>
      <c r="EG29" s="189">
        <f t="shared" si="98"/>
        <v>0</v>
      </c>
      <c r="EH29" s="194">
        <f>'Copia Provisional'!DW28</f>
        <v>0</v>
      </c>
      <c r="EI29" s="189">
        <f t="shared" si="99"/>
        <v>0</v>
      </c>
      <c r="EJ29" s="190" t="str">
        <f t="shared" si="100"/>
        <v>P</v>
      </c>
      <c r="EK29" s="179">
        <f t="shared" si="21"/>
        <v>0</v>
      </c>
      <c r="EL29" s="189">
        <f t="shared" si="101"/>
        <v>0</v>
      </c>
      <c r="EM29" s="194">
        <f>'Copia Provisional'!DX28</f>
        <v>0</v>
      </c>
      <c r="EN29" s="189">
        <f t="shared" si="102"/>
        <v>0</v>
      </c>
      <c r="EO29" s="190" t="str">
        <f t="shared" si="103"/>
        <v>P</v>
      </c>
      <c r="EP29" s="179">
        <f t="shared" si="22"/>
        <v>0</v>
      </c>
      <c r="EQ29" s="189">
        <f t="shared" si="104"/>
        <v>0</v>
      </c>
      <c r="ER29" s="194">
        <f>'Copia Provisional'!DY28</f>
        <v>0</v>
      </c>
      <c r="ES29" s="189">
        <f t="shared" si="105"/>
        <v>0</v>
      </c>
      <c r="ET29" s="190" t="str">
        <f t="shared" si="106"/>
        <v>P</v>
      </c>
      <c r="EU29" s="179">
        <f t="shared" si="23"/>
        <v>0</v>
      </c>
      <c r="EV29" s="189">
        <f t="shared" si="107"/>
        <v>0</v>
      </c>
      <c r="EW29" s="194">
        <f>'Copia Provisional'!DZ28</f>
        <v>0</v>
      </c>
      <c r="EX29" s="189">
        <f t="shared" si="108"/>
        <v>0</v>
      </c>
      <c r="EY29" s="190" t="str">
        <f t="shared" si="109"/>
        <v>P</v>
      </c>
      <c r="EZ29" s="179">
        <f t="shared" si="24"/>
        <v>0</v>
      </c>
      <c r="FA29" s="170">
        <f t="shared" si="110"/>
        <v>0</v>
      </c>
      <c r="FB29" s="194">
        <f>'Copia Provisional'!EA28</f>
        <v>0</v>
      </c>
      <c r="FC29" s="170">
        <f t="shared" si="111"/>
        <v>0</v>
      </c>
      <c r="FD29" s="190" t="str">
        <f t="shared" si="112"/>
        <v>P</v>
      </c>
      <c r="FE29" s="179">
        <f t="shared" si="25"/>
        <v>0</v>
      </c>
      <c r="FF29" s="170">
        <f t="shared" si="113"/>
        <v>0</v>
      </c>
      <c r="FG29" s="194">
        <f>'Copia Provisional'!EB28</f>
        <v>0</v>
      </c>
      <c r="FH29" s="170">
        <f t="shared" si="114"/>
        <v>0</v>
      </c>
      <c r="FI29" s="190" t="str">
        <f t="shared" si="115"/>
        <v>P</v>
      </c>
      <c r="FJ29" s="179">
        <f t="shared" si="26"/>
        <v>0</v>
      </c>
      <c r="FK29" s="170">
        <f t="shared" si="116"/>
        <v>0</v>
      </c>
      <c r="FL29" s="194">
        <f>'Copia Provisional'!EC28</f>
        <v>0</v>
      </c>
      <c r="FM29" s="170">
        <f t="shared" si="117"/>
        <v>0</v>
      </c>
      <c r="FN29" s="190" t="str">
        <f t="shared" si="118"/>
        <v>P</v>
      </c>
      <c r="FO29" s="179">
        <f t="shared" si="27"/>
        <v>0</v>
      </c>
      <c r="FP29" s="170">
        <f t="shared" si="119"/>
        <v>0</v>
      </c>
      <c r="FQ29" s="194">
        <f>'Copia Provisional'!ED28</f>
        <v>0</v>
      </c>
      <c r="FR29" s="170">
        <f t="shared" si="120"/>
        <v>0</v>
      </c>
      <c r="FS29" s="190" t="str">
        <f t="shared" si="121"/>
        <v>P</v>
      </c>
      <c r="FT29" s="179">
        <f t="shared" si="28"/>
        <v>0</v>
      </c>
      <c r="FU29" s="170">
        <f t="shared" si="122"/>
        <v>0</v>
      </c>
      <c r="FV29" s="194">
        <f>'Copia Provisional'!EE28</f>
        <v>0</v>
      </c>
      <c r="FW29" s="170">
        <f t="shared" si="123"/>
        <v>0</v>
      </c>
      <c r="FX29" s="190" t="str">
        <f t="shared" si="124"/>
        <v>P</v>
      </c>
      <c r="FY29" s="179">
        <f t="shared" si="29"/>
        <v>0</v>
      </c>
      <c r="FZ29" s="170">
        <f t="shared" si="125"/>
        <v>0</v>
      </c>
      <c r="GA29" s="194">
        <f>'Copia Provisional'!EF28</f>
        <v>0</v>
      </c>
      <c r="GB29" s="170">
        <f t="shared" si="126"/>
        <v>0</v>
      </c>
      <c r="GC29" s="190" t="str">
        <f t="shared" si="127"/>
        <v>P</v>
      </c>
      <c r="GD29" s="179">
        <f t="shared" si="30"/>
        <v>0</v>
      </c>
      <c r="GE29" s="170">
        <f t="shared" si="128"/>
        <v>0</v>
      </c>
      <c r="GF29" s="194">
        <f>'Copia Provisional'!EG28</f>
        <v>0</v>
      </c>
      <c r="GG29" s="170">
        <f t="shared" si="129"/>
        <v>0</v>
      </c>
      <c r="GH29" s="170" t="str">
        <f t="shared" si="130"/>
        <v>P</v>
      </c>
      <c r="GI29" s="179">
        <f t="shared" si="31"/>
        <v>0</v>
      </c>
      <c r="GJ29" s="170">
        <f t="shared" si="131"/>
        <v>0</v>
      </c>
      <c r="GK29" s="194">
        <f>'Copia Provisional'!EH28</f>
        <v>0</v>
      </c>
      <c r="GL29" s="192">
        <f t="shared" si="132"/>
        <v>0</v>
      </c>
      <c r="GM29" s="170" t="str">
        <f t="shared" si="133"/>
        <v>P</v>
      </c>
      <c r="GN29" s="179">
        <f t="shared" si="32"/>
        <v>0</v>
      </c>
      <c r="GO29" s="170">
        <f t="shared" si="134"/>
        <v>0</v>
      </c>
      <c r="GP29" s="170">
        <f t="shared" si="135"/>
        <v>0</v>
      </c>
      <c r="GQ29" s="170">
        <f t="shared" si="136"/>
        <v>0</v>
      </c>
      <c r="GR29" s="170">
        <f t="shared" si="137"/>
        <v>0</v>
      </c>
      <c r="GS29" s="185">
        <f t="shared" si="37"/>
        <v>0</v>
      </c>
      <c r="GT29" s="185">
        <f t="shared" si="138"/>
        <v>0</v>
      </c>
    </row>
    <row r="30" spans="1:357">
      <c r="A30" s="183">
        <f>IF('Primera Fase'!A30="","",'Primera Fase'!A30)</f>
        <v>28</v>
      </c>
      <c r="B30" s="178" t="str">
        <f>IF('Primera Fase'!B30="","",'Primera Fase'!B30)</f>
        <v/>
      </c>
      <c r="C30" s="188">
        <f>'Copia Provisional'!BW29</f>
        <v>0</v>
      </c>
      <c r="D30" s="188">
        <f>'Copia Provisional'!BX29</f>
        <v>0</v>
      </c>
      <c r="E30" s="188">
        <f>'Copia Provisional'!BY29</f>
        <v>0</v>
      </c>
      <c r="F30" s="188">
        <f>'Copia Provisional'!BZ29</f>
        <v>0</v>
      </c>
      <c r="G30" s="188">
        <f>'Copia Provisional'!CA29</f>
        <v>0</v>
      </c>
      <c r="H30" s="188">
        <f>'Copia Provisional'!CB29</f>
        <v>0</v>
      </c>
      <c r="I30" s="188">
        <f>'Copia Provisional'!CC29</f>
        <v>0</v>
      </c>
      <c r="J30" s="188">
        <f>'Copia Provisional'!CD29</f>
        <v>0</v>
      </c>
      <c r="K30" s="188">
        <f>'Copia Provisional'!CE29</f>
        <v>0</v>
      </c>
      <c r="L30" s="188">
        <f>'Copia Provisional'!CF29</f>
        <v>0</v>
      </c>
      <c r="M30" s="188">
        <f>'Copia Provisional'!CG29</f>
        <v>0</v>
      </c>
      <c r="N30" s="188">
        <f>'Copia Provisional'!CH29</f>
        <v>0</v>
      </c>
      <c r="O30" s="188">
        <f>'Copia Provisional'!CI29</f>
        <v>0</v>
      </c>
      <c r="P30" s="188">
        <f>'Copia Provisional'!CJ29</f>
        <v>0</v>
      </c>
      <c r="Q30" s="188">
        <f>'Copia Provisional'!CK29</f>
        <v>0</v>
      </c>
      <c r="R30" s="188">
        <f>'Copia Provisional'!CL29</f>
        <v>0</v>
      </c>
      <c r="S30" s="188">
        <f>'Copia Provisional'!CM29</f>
        <v>0</v>
      </c>
      <c r="T30" s="188">
        <f>'Copia Provisional'!CN29</f>
        <v>0</v>
      </c>
      <c r="U30" s="188">
        <f>'Copia Provisional'!CO29</f>
        <v>0</v>
      </c>
      <c r="V30" s="188">
        <f>'Copia Provisional'!CP29</f>
        <v>0</v>
      </c>
      <c r="W30" s="188">
        <f>'Copia Provisional'!CQ29</f>
        <v>0</v>
      </c>
      <c r="X30" s="188">
        <f>'Copia Provisional'!CR29</f>
        <v>0</v>
      </c>
      <c r="Y30" s="188">
        <f>'Copia Provisional'!CS29</f>
        <v>0</v>
      </c>
      <c r="Z30" s="188">
        <f>'Copia Provisional'!CT29</f>
        <v>0</v>
      </c>
      <c r="AA30" s="188">
        <f>'Copia Provisional'!CU29</f>
        <v>0</v>
      </c>
      <c r="AB30" s="188">
        <f>'Copia Provisional'!CV29</f>
        <v>0</v>
      </c>
      <c r="AC30" s="188">
        <f>'Copia Provisional'!CW29</f>
        <v>0</v>
      </c>
      <c r="AD30" s="188">
        <f>'Copia Provisional'!CX29</f>
        <v>0</v>
      </c>
      <c r="AE30" s="188">
        <f>'Copia Provisional'!CY29</f>
        <v>0</v>
      </c>
      <c r="AF30" s="188">
        <f>'Copia Provisional'!CZ29</f>
        <v>0</v>
      </c>
      <c r="AG30" s="188">
        <f>'Copia Provisional'!DA29</f>
        <v>0</v>
      </c>
      <c r="AH30" s="188">
        <f>'Copia Provisional'!DB29</f>
        <v>0</v>
      </c>
      <c r="AI30" s="188">
        <f t="shared" si="0"/>
        <v>0</v>
      </c>
      <c r="AJ30" s="178">
        <f t="shared" si="1"/>
        <v>0</v>
      </c>
      <c r="AK30" s="271">
        <f t="shared" si="38"/>
        <v>0</v>
      </c>
      <c r="AL30" s="194">
        <f>'Copia Provisional'!DC29</f>
        <v>0</v>
      </c>
      <c r="AM30" s="272">
        <f t="shared" si="39"/>
        <v>0</v>
      </c>
      <c r="AN30" s="190" t="str">
        <f t="shared" si="40"/>
        <v>P</v>
      </c>
      <c r="AO30" s="179" cm="1">
        <f t="array" ref="AO30">IF(AK30=_Cla2,IF(AM30=_Clb2,10+IF(AL30=_RES73,20,0),0),0)</f>
        <v>0</v>
      </c>
      <c r="AP30" s="272">
        <f t="shared" si="41"/>
        <v>0</v>
      </c>
      <c r="AQ30" s="194">
        <f>'Copia Provisional'!DD29</f>
        <v>0</v>
      </c>
      <c r="AR30" s="272">
        <f t="shared" si="42"/>
        <v>0</v>
      </c>
      <c r="AS30" s="190" t="str">
        <f t="shared" si="43"/>
        <v>P</v>
      </c>
      <c r="AT30" s="179">
        <f t="shared" si="2"/>
        <v>0</v>
      </c>
      <c r="AU30" s="272">
        <f t="shared" si="44"/>
        <v>0</v>
      </c>
      <c r="AV30" s="194">
        <f>'Copia Provisional'!DE29</f>
        <v>0</v>
      </c>
      <c r="AW30" s="272">
        <f t="shared" si="45"/>
        <v>0</v>
      </c>
      <c r="AX30" s="190" t="str">
        <f t="shared" si="46"/>
        <v>P</v>
      </c>
      <c r="AY30" s="179">
        <f t="shared" si="3"/>
        <v>0</v>
      </c>
      <c r="AZ30" s="272">
        <f t="shared" si="47"/>
        <v>0</v>
      </c>
      <c r="BA30" s="194">
        <f>'Copia Provisional'!DF29</f>
        <v>0</v>
      </c>
      <c r="BB30" s="272">
        <f t="shared" si="48"/>
        <v>0</v>
      </c>
      <c r="BC30" s="190" t="str">
        <f t="shared" si="49"/>
        <v>P</v>
      </c>
      <c r="BD30" s="179">
        <f t="shared" si="4"/>
        <v>0</v>
      </c>
      <c r="BE30" s="272">
        <f t="shared" si="50"/>
        <v>0</v>
      </c>
      <c r="BF30" s="194">
        <f>'Copia Provisional'!DG29</f>
        <v>0</v>
      </c>
      <c r="BG30" s="272">
        <f t="shared" si="51"/>
        <v>0</v>
      </c>
      <c r="BH30" s="190" t="str">
        <f t="shared" si="52"/>
        <v>P</v>
      </c>
      <c r="BI30" s="179">
        <f t="shared" si="5"/>
        <v>0</v>
      </c>
      <c r="BJ30" s="272">
        <f t="shared" si="53"/>
        <v>0</v>
      </c>
      <c r="BK30" s="194">
        <f>'Copia Provisional'!DH29</f>
        <v>0</v>
      </c>
      <c r="BL30" s="272">
        <f t="shared" si="54"/>
        <v>0</v>
      </c>
      <c r="BM30" s="190" t="str">
        <f t="shared" si="55"/>
        <v>P</v>
      </c>
      <c r="BN30" s="179">
        <f t="shared" si="6"/>
        <v>0</v>
      </c>
      <c r="BO30" s="272">
        <f t="shared" si="56"/>
        <v>0</v>
      </c>
      <c r="BP30" s="194">
        <f>'Copia Provisional'!DI29</f>
        <v>0</v>
      </c>
      <c r="BQ30" s="272">
        <f t="shared" si="57"/>
        <v>0</v>
      </c>
      <c r="BR30" s="190" t="str">
        <f t="shared" si="58"/>
        <v>P</v>
      </c>
      <c r="BS30" s="179">
        <f t="shared" si="7"/>
        <v>0</v>
      </c>
      <c r="BT30" s="272">
        <f t="shared" si="59"/>
        <v>0</v>
      </c>
      <c r="BU30" s="194">
        <f>'Copia Provisional'!DJ29</f>
        <v>0</v>
      </c>
      <c r="BV30" s="272">
        <f t="shared" si="60"/>
        <v>0</v>
      </c>
      <c r="BW30" s="190" t="str">
        <f t="shared" si="61"/>
        <v>P</v>
      </c>
      <c r="BX30" s="179">
        <f t="shared" si="8"/>
        <v>0</v>
      </c>
      <c r="BY30" s="271">
        <f t="shared" si="62"/>
        <v>0</v>
      </c>
      <c r="BZ30" s="194">
        <f>'Copia Provisional'!DK29</f>
        <v>0</v>
      </c>
      <c r="CA30" s="272">
        <f t="shared" si="63"/>
        <v>0</v>
      </c>
      <c r="CB30" s="190" t="str">
        <f t="shared" si="64"/>
        <v>P</v>
      </c>
      <c r="CC30" s="179">
        <f t="shared" si="9"/>
        <v>0</v>
      </c>
      <c r="CD30" s="272">
        <f t="shared" si="65"/>
        <v>0</v>
      </c>
      <c r="CE30" s="194">
        <f>'Copia Provisional'!DL29</f>
        <v>0</v>
      </c>
      <c r="CF30" s="272">
        <f t="shared" si="66"/>
        <v>0</v>
      </c>
      <c r="CG30" s="190" t="str">
        <f t="shared" si="67"/>
        <v>P</v>
      </c>
      <c r="CH30" s="179">
        <f t="shared" si="10"/>
        <v>0</v>
      </c>
      <c r="CI30" s="272">
        <f t="shared" si="68"/>
        <v>0</v>
      </c>
      <c r="CJ30" s="194">
        <f>'Copia Provisional'!DM29</f>
        <v>0</v>
      </c>
      <c r="CK30" s="272">
        <f t="shared" si="69"/>
        <v>0</v>
      </c>
      <c r="CL30" s="190" t="str">
        <f t="shared" si="70"/>
        <v>P</v>
      </c>
      <c r="CM30" s="179">
        <f t="shared" si="11"/>
        <v>0</v>
      </c>
      <c r="CN30" s="272">
        <f t="shared" si="71"/>
        <v>0</v>
      </c>
      <c r="CO30" s="194">
        <f>'Copia Provisional'!DN29</f>
        <v>0</v>
      </c>
      <c r="CP30" s="272">
        <f t="shared" si="72"/>
        <v>0</v>
      </c>
      <c r="CQ30" s="190" t="str">
        <f t="shared" si="73"/>
        <v>P</v>
      </c>
      <c r="CR30" s="179">
        <f t="shared" si="12"/>
        <v>0</v>
      </c>
      <c r="CS30" s="272">
        <f t="shared" si="74"/>
        <v>0</v>
      </c>
      <c r="CT30" s="194">
        <f>'Copia Provisional'!DO29</f>
        <v>0</v>
      </c>
      <c r="CU30" s="272">
        <f t="shared" si="75"/>
        <v>0</v>
      </c>
      <c r="CV30" s="190" t="str">
        <f t="shared" si="76"/>
        <v>P</v>
      </c>
      <c r="CW30" s="179">
        <f t="shared" si="13"/>
        <v>0</v>
      </c>
      <c r="CX30" s="272">
        <f t="shared" si="77"/>
        <v>0</v>
      </c>
      <c r="CY30" s="194">
        <f>'Copia Provisional'!DP29</f>
        <v>0</v>
      </c>
      <c r="CZ30" s="272">
        <f t="shared" si="78"/>
        <v>0</v>
      </c>
      <c r="DA30" s="190" t="str">
        <f t="shared" si="79"/>
        <v>P</v>
      </c>
      <c r="DB30" s="179">
        <f t="shared" si="14"/>
        <v>0</v>
      </c>
      <c r="DC30" s="272">
        <f t="shared" si="80"/>
        <v>0</v>
      </c>
      <c r="DD30" s="194">
        <f>'Copia Provisional'!DQ29</f>
        <v>0</v>
      </c>
      <c r="DE30" s="272">
        <f t="shared" si="81"/>
        <v>0</v>
      </c>
      <c r="DF30" s="190" t="str">
        <f t="shared" si="82"/>
        <v>P</v>
      </c>
      <c r="DG30" s="179">
        <f t="shared" si="15"/>
        <v>0</v>
      </c>
      <c r="DH30" s="272">
        <f t="shared" si="83"/>
        <v>0</v>
      </c>
      <c r="DI30" s="194">
        <f>'Copia Provisional'!DR29</f>
        <v>0</v>
      </c>
      <c r="DJ30" s="272">
        <f t="shared" si="84"/>
        <v>0</v>
      </c>
      <c r="DK30" s="190" t="str">
        <f t="shared" si="85"/>
        <v>P</v>
      </c>
      <c r="DL30" s="179">
        <f t="shared" si="16"/>
        <v>0</v>
      </c>
      <c r="DM30" s="193">
        <f t="shared" si="86"/>
        <v>0</v>
      </c>
      <c r="DN30" s="194">
        <f>'Copia Provisional'!DS29</f>
        <v>0</v>
      </c>
      <c r="DO30" s="189">
        <f t="shared" si="87"/>
        <v>0</v>
      </c>
      <c r="DP30" s="190" t="str">
        <f t="shared" si="88"/>
        <v>P</v>
      </c>
      <c r="DQ30" s="179">
        <f t="shared" si="17"/>
        <v>0</v>
      </c>
      <c r="DR30" s="189">
        <f t="shared" si="89"/>
        <v>0</v>
      </c>
      <c r="DS30" s="194">
        <f>'Copia Provisional'!DT29</f>
        <v>0</v>
      </c>
      <c r="DT30" s="189">
        <f t="shared" si="90"/>
        <v>0</v>
      </c>
      <c r="DU30" s="190" t="str">
        <f t="shared" si="91"/>
        <v>P</v>
      </c>
      <c r="DV30" s="179">
        <f t="shared" si="18"/>
        <v>0</v>
      </c>
      <c r="DW30" s="189">
        <f t="shared" si="92"/>
        <v>0</v>
      </c>
      <c r="DX30" s="194">
        <f>'Copia Provisional'!DU29</f>
        <v>0</v>
      </c>
      <c r="DY30" s="189">
        <f t="shared" si="93"/>
        <v>0</v>
      </c>
      <c r="DZ30" s="190" t="str">
        <f t="shared" si="94"/>
        <v>P</v>
      </c>
      <c r="EA30" s="179">
        <f t="shared" si="19"/>
        <v>0</v>
      </c>
      <c r="EB30" s="189">
        <f t="shared" si="95"/>
        <v>0</v>
      </c>
      <c r="EC30" s="194">
        <f>'Copia Provisional'!DV29</f>
        <v>0</v>
      </c>
      <c r="ED30" s="189">
        <f t="shared" si="96"/>
        <v>0</v>
      </c>
      <c r="EE30" s="190" t="str">
        <f t="shared" si="97"/>
        <v>P</v>
      </c>
      <c r="EF30" s="179">
        <f t="shared" si="20"/>
        <v>0</v>
      </c>
      <c r="EG30" s="189">
        <f t="shared" si="98"/>
        <v>0</v>
      </c>
      <c r="EH30" s="194">
        <f>'Copia Provisional'!DW29</f>
        <v>0</v>
      </c>
      <c r="EI30" s="189">
        <f t="shared" si="99"/>
        <v>0</v>
      </c>
      <c r="EJ30" s="190" t="str">
        <f t="shared" si="100"/>
        <v>P</v>
      </c>
      <c r="EK30" s="179">
        <f t="shared" si="21"/>
        <v>0</v>
      </c>
      <c r="EL30" s="189">
        <f t="shared" si="101"/>
        <v>0</v>
      </c>
      <c r="EM30" s="194">
        <f>'Copia Provisional'!DX29</f>
        <v>0</v>
      </c>
      <c r="EN30" s="189">
        <f t="shared" si="102"/>
        <v>0</v>
      </c>
      <c r="EO30" s="190" t="str">
        <f t="shared" si="103"/>
        <v>P</v>
      </c>
      <c r="EP30" s="179">
        <f t="shared" si="22"/>
        <v>0</v>
      </c>
      <c r="EQ30" s="189">
        <f t="shared" si="104"/>
        <v>0</v>
      </c>
      <c r="ER30" s="194">
        <f>'Copia Provisional'!DY29</f>
        <v>0</v>
      </c>
      <c r="ES30" s="189">
        <f t="shared" si="105"/>
        <v>0</v>
      </c>
      <c r="ET30" s="190" t="str">
        <f t="shared" si="106"/>
        <v>P</v>
      </c>
      <c r="EU30" s="179">
        <f t="shared" si="23"/>
        <v>0</v>
      </c>
      <c r="EV30" s="189">
        <f t="shared" si="107"/>
        <v>0</v>
      </c>
      <c r="EW30" s="194">
        <f>'Copia Provisional'!DZ29</f>
        <v>0</v>
      </c>
      <c r="EX30" s="189">
        <f t="shared" si="108"/>
        <v>0</v>
      </c>
      <c r="EY30" s="190" t="str">
        <f t="shared" si="109"/>
        <v>P</v>
      </c>
      <c r="EZ30" s="179">
        <f t="shared" si="24"/>
        <v>0</v>
      </c>
      <c r="FA30" s="170">
        <f t="shared" si="110"/>
        <v>0</v>
      </c>
      <c r="FB30" s="194">
        <f>'Copia Provisional'!EA29</f>
        <v>0</v>
      </c>
      <c r="FC30" s="170">
        <f t="shared" si="111"/>
        <v>0</v>
      </c>
      <c r="FD30" s="190" t="str">
        <f t="shared" si="112"/>
        <v>P</v>
      </c>
      <c r="FE30" s="179">
        <f t="shared" si="25"/>
        <v>0</v>
      </c>
      <c r="FF30" s="170">
        <f t="shared" si="113"/>
        <v>0</v>
      </c>
      <c r="FG30" s="194">
        <f>'Copia Provisional'!EB29</f>
        <v>0</v>
      </c>
      <c r="FH30" s="170">
        <f t="shared" si="114"/>
        <v>0</v>
      </c>
      <c r="FI30" s="190" t="str">
        <f t="shared" si="115"/>
        <v>P</v>
      </c>
      <c r="FJ30" s="179">
        <f t="shared" si="26"/>
        <v>0</v>
      </c>
      <c r="FK30" s="170">
        <f t="shared" si="116"/>
        <v>0</v>
      </c>
      <c r="FL30" s="194">
        <f>'Copia Provisional'!EC29</f>
        <v>0</v>
      </c>
      <c r="FM30" s="170">
        <f t="shared" si="117"/>
        <v>0</v>
      </c>
      <c r="FN30" s="190" t="str">
        <f t="shared" si="118"/>
        <v>P</v>
      </c>
      <c r="FO30" s="179">
        <f t="shared" si="27"/>
        <v>0</v>
      </c>
      <c r="FP30" s="170">
        <f t="shared" si="119"/>
        <v>0</v>
      </c>
      <c r="FQ30" s="194">
        <f>'Copia Provisional'!ED29</f>
        <v>0</v>
      </c>
      <c r="FR30" s="170">
        <f t="shared" si="120"/>
        <v>0</v>
      </c>
      <c r="FS30" s="190" t="str">
        <f t="shared" si="121"/>
        <v>P</v>
      </c>
      <c r="FT30" s="179">
        <f t="shared" si="28"/>
        <v>0</v>
      </c>
      <c r="FU30" s="170">
        <f t="shared" si="122"/>
        <v>0</v>
      </c>
      <c r="FV30" s="194">
        <f>'Copia Provisional'!EE29</f>
        <v>0</v>
      </c>
      <c r="FW30" s="170">
        <f t="shared" si="123"/>
        <v>0</v>
      </c>
      <c r="FX30" s="190" t="str">
        <f t="shared" si="124"/>
        <v>P</v>
      </c>
      <c r="FY30" s="179">
        <f t="shared" si="29"/>
        <v>0</v>
      </c>
      <c r="FZ30" s="170">
        <f t="shared" si="125"/>
        <v>0</v>
      </c>
      <c r="GA30" s="194">
        <f>'Copia Provisional'!EF29</f>
        <v>0</v>
      </c>
      <c r="GB30" s="170">
        <f t="shared" si="126"/>
        <v>0</v>
      </c>
      <c r="GC30" s="190" t="str">
        <f t="shared" si="127"/>
        <v>P</v>
      </c>
      <c r="GD30" s="179">
        <f t="shared" si="30"/>
        <v>0</v>
      </c>
      <c r="GE30" s="170">
        <f t="shared" si="128"/>
        <v>0</v>
      </c>
      <c r="GF30" s="194">
        <f>'Copia Provisional'!EG29</f>
        <v>0</v>
      </c>
      <c r="GG30" s="170">
        <f t="shared" si="129"/>
        <v>0</v>
      </c>
      <c r="GH30" s="170" t="str">
        <f t="shared" si="130"/>
        <v>P</v>
      </c>
      <c r="GI30" s="179">
        <f t="shared" si="31"/>
        <v>0</v>
      </c>
      <c r="GJ30" s="170">
        <f t="shared" si="131"/>
        <v>0</v>
      </c>
      <c r="GK30" s="194">
        <f>'Copia Provisional'!EH29</f>
        <v>0</v>
      </c>
      <c r="GL30" s="192">
        <f t="shared" si="132"/>
        <v>0</v>
      </c>
      <c r="GM30" s="170" t="str">
        <f t="shared" si="133"/>
        <v>P</v>
      </c>
      <c r="GN30" s="179">
        <f t="shared" si="32"/>
        <v>0</v>
      </c>
      <c r="GO30" s="170">
        <f t="shared" si="134"/>
        <v>0</v>
      </c>
      <c r="GP30" s="170">
        <f t="shared" si="135"/>
        <v>0</v>
      </c>
      <c r="GQ30" s="170">
        <f t="shared" si="136"/>
        <v>0</v>
      </c>
      <c r="GR30" s="170">
        <f t="shared" si="137"/>
        <v>0</v>
      </c>
      <c r="GS30" s="185">
        <f t="shared" si="37"/>
        <v>0</v>
      </c>
      <c r="GT30" s="185">
        <f t="shared" si="138"/>
        <v>0</v>
      </c>
    </row>
    <row r="31" spans="1:357">
      <c r="A31" s="183">
        <f>IF('Primera Fase'!A31="","",'Primera Fase'!A31)</f>
        <v>29</v>
      </c>
      <c r="B31" s="178" t="str">
        <f>IF('Primera Fase'!B31="","",'Primera Fase'!B31)</f>
        <v/>
      </c>
      <c r="C31" s="188">
        <f>'Copia Provisional'!BW30</f>
        <v>0</v>
      </c>
      <c r="D31" s="188">
        <f>'Copia Provisional'!BX30</f>
        <v>0</v>
      </c>
      <c r="E31" s="188">
        <f>'Copia Provisional'!BY30</f>
        <v>0</v>
      </c>
      <c r="F31" s="188">
        <f>'Copia Provisional'!BZ30</f>
        <v>0</v>
      </c>
      <c r="G31" s="188">
        <f>'Copia Provisional'!CA30</f>
        <v>0</v>
      </c>
      <c r="H31" s="188">
        <f>'Copia Provisional'!CB30</f>
        <v>0</v>
      </c>
      <c r="I31" s="188">
        <f>'Copia Provisional'!CC30</f>
        <v>0</v>
      </c>
      <c r="J31" s="188">
        <f>'Copia Provisional'!CD30</f>
        <v>0</v>
      </c>
      <c r="K31" s="188">
        <f>'Copia Provisional'!CE30</f>
        <v>0</v>
      </c>
      <c r="L31" s="188">
        <f>'Copia Provisional'!CF30</f>
        <v>0</v>
      </c>
      <c r="M31" s="188">
        <f>'Copia Provisional'!CG30</f>
        <v>0</v>
      </c>
      <c r="N31" s="188">
        <f>'Copia Provisional'!CH30</f>
        <v>0</v>
      </c>
      <c r="O31" s="188">
        <f>'Copia Provisional'!CI30</f>
        <v>0</v>
      </c>
      <c r="P31" s="188">
        <f>'Copia Provisional'!CJ30</f>
        <v>0</v>
      </c>
      <c r="Q31" s="188">
        <f>'Copia Provisional'!CK30</f>
        <v>0</v>
      </c>
      <c r="R31" s="188">
        <f>'Copia Provisional'!CL30</f>
        <v>0</v>
      </c>
      <c r="S31" s="188">
        <f>'Copia Provisional'!CM30</f>
        <v>0</v>
      </c>
      <c r="T31" s="188">
        <f>'Copia Provisional'!CN30</f>
        <v>0</v>
      </c>
      <c r="U31" s="188">
        <f>'Copia Provisional'!CO30</f>
        <v>0</v>
      </c>
      <c r="V31" s="188">
        <f>'Copia Provisional'!CP30</f>
        <v>0</v>
      </c>
      <c r="W31" s="188">
        <f>'Copia Provisional'!CQ30</f>
        <v>0</v>
      </c>
      <c r="X31" s="188">
        <f>'Copia Provisional'!CR30</f>
        <v>0</v>
      </c>
      <c r="Y31" s="188">
        <f>'Copia Provisional'!CS30</f>
        <v>0</v>
      </c>
      <c r="Z31" s="188">
        <f>'Copia Provisional'!CT30</f>
        <v>0</v>
      </c>
      <c r="AA31" s="188">
        <f>'Copia Provisional'!CU30</f>
        <v>0</v>
      </c>
      <c r="AB31" s="188">
        <f>'Copia Provisional'!CV30</f>
        <v>0</v>
      </c>
      <c r="AC31" s="188">
        <f>'Copia Provisional'!CW30</f>
        <v>0</v>
      </c>
      <c r="AD31" s="188">
        <f>'Copia Provisional'!CX30</f>
        <v>0</v>
      </c>
      <c r="AE31" s="188">
        <f>'Copia Provisional'!CY30</f>
        <v>0</v>
      </c>
      <c r="AF31" s="188">
        <f>'Copia Provisional'!CZ30</f>
        <v>0</v>
      </c>
      <c r="AG31" s="188">
        <f>'Copia Provisional'!DA30</f>
        <v>0</v>
      </c>
      <c r="AH31" s="188">
        <f>'Copia Provisional'!DB30</f>
        <v>0</v>
      </c>
      <c r="AI31" s="188">
        <f t="shared" si="0"/>
        <v>0</v>
      </c>
      <c r="AJ31" s="178">
        <f t="shared" si="1"/>
        <v>0</v>
      </c>
      <c r="AK31" s="271">
        <f t="shared" si="38"/>
        <v>0</v>
      </c>
      <c r="AL31" s="194">
        <f>'Copia Provisional'!DC30</f>
        <v>0</v>
      </c>
      <c r="AM31" s="272">
        <f t="shared" si="39"/>
        <v>0</v>
      </c>
      <c r="AN31" s="190" t="str">
        <f t="shared" si="40"/>
        <v>P</v>
      </c>
      <c r="AO31" s="179" cm="1">
        <f t="array" ref="AO31">IF(AK31=_Cla2,IF(AM31=_Clb2,10+IF(AL31=_RES73,20,0),0),0)</f>
        <v>0</v>
      </c>
      <c r="AP31" s="272">
        <f t="shared" si="41"/>
        <v>0</v>
      </c>
      <c r="AQ31" s="194">
        <f>'Copia Provisional'!DD30</f>
        <v>0</v>
      </c>
      <c r="AR31" s="272">
        <f t="shared" si="42"/>
        <v>0</v>
      </c>
      <c r="AS31" s="190" t="str">
        <f t="shared" si="43"/>
        <v>P</v>
      </c>
      <c r="AT31" s="179">
        <f t="shared" si="2"/>
        <v>0</v>
      </c>
      <c r="AU31" s="272">
        <f t="shared" si="44"/>
        <v>0</v>
      </c>
      <c r="AV31" s="194">
        <f>'Copia Provisional'!DE30</f>
        <v>0</v>
      </c>
      <c r="AW31" s="272">
        <f t="shared" si="45"/>
        <v>0</v>
      </c>
      <c r="AX31" s="190" t="str">
        <f t="shared" si="46"/>
        <v>P</v>
      </c>
      <c r="AY31" s="179">
        <f t="shared" si="3"/>
        <v>0</v>
      </c>
      <c r="AZ31" s="272">
        <f t="shared" si="47"/>
        <v>0</v>
      </c>
      <c r="BA31" s="194">
        <f>'Copia Provisional'!DF30</f>
        <v>0</v>
      </c>
      <c r="BB31" s="272">
        <f t="shared" si="48"/>
        <v>0</v>
      </c>
      <c r="BC31" s="190" t="str">
        <f t="shared" si="49"/>
        <v>P</v>
      </c>
      <c r="BD31" s="179">
        <f t="shared" si="4"/>
        <v>0</v>
      </c>
      <c r="BE31" s="272">
        <f t="shared" si="50"/>
        <v>0</v>
      </c>
      <c r="BF31" s="194">
        <f>'Copia Provisional'!DG30</f>
        <v>0</v>
      </c>
      <c r="BG31" s="272">
        <f t="shared" si="51"/>
        <v>0</v>
      </c>
      <c r="BH31" s="190" t="str">
        <f t="shared" si="52"/>
        <v>P</v>
      </c>
      <c r="BI31" s="179">
        <f t="shared" si="5"/>
        <v>0</v>
      </c>
      <c r="BJ31" s="272">
        <f t="shared" si="53"/>
        <v>0</v>
      </c>
      <c r="BK31" s="194">
        <f>'Copia Provisional'!DH30</f>
        <v>0</v>
      </c>
      <c r="BL31" s="272">
        <f t="shared" si="54"/>
        <v>0</v>
      </c>
      <c r="BM31" s="190" t="str">
        <f t="shared" si="55"/>
        <v>P</v>
      </c>
      <c r="BN31" s="179">
        <f t="shared" si="6"/>
        <v>0</v>
      </c>
      <c r="BO31" s="272">
        <f t="shared" si="56"/>
        <v>0</v>
      </c>
      <c r="BP31" s="194">
        <f>'Copia Provisional'!DI30</f>
        <v>0</v>
      </c>
      <c r="BQ31" s="272">
        <f t="shared" si="57"/>
        <v>0</v>
      </c>
      <c r="BR31" s="190" t="str">
        <f t="shared" si="58"/>
        <v>P</v>
      </c>
      <c r="BS31" s="179">
        <f t="shared" si="7"/>
        <v>0</v>
      </c>
      <c r="BT31" s="272">
        <f t="shared" si="59"/>
        <v>0</v>
      </c>
      <c r="BU31" s="194">
        <f>'Copia Provisional'!DJ30</f>
        <v>0</v>
      </c>
      <c r="BV31" s="272">
        <f t="shared" si="60"/>
        <v>0</v>
      </c>
      <c r="BW31" s="190" t="str">
        <f t="shared" si="61"/>
        <v>P</v>
      </c>
      <c r="BX31" s="179">
        <f t="shared" si="8"/>
        <v>0</v>
      </c>
      <c r="BY31" s="271">
        <f t="shared" si="62"/>
        <v>0</v>
      </c>
      <c r="BZ31" s="194">
        <f>'Copia Provisional'!DK30</f>
        <v>0</v>
      </c>
      <c r="CA31" s="272">
        <f t="shared" si="63"/>
        <v>0</v>
      </c>
      <c r="CB31" s="190" t="str">
        <f t="shared" si="64"/>
        <v>P</v>
      </c>
      <c r="CC31" s="179">
        <f t="shared" si="9"/>
        <v>0</v>
      </c>
      <c r="CD31" s="272">
        <f t="shared" si="65"/>
        <v>0</v>
      </c>
      <c r="CE31" s="194">
        <f>'Copia Provisional'!DL30</f>
        <v>0</v>
      </c>
      <c r="CF31" s="272">
        <f t="shared" si="66"/>
        <v>0</v>
      </c>
      <c r="CG31" s="190" t="str">
        <f t="shared" si="67"/>
        <v>P</v>
      </c>
      <c r="CH31" s="179">
        <f t="shared" si="10"/>
        <v>0</v>
      </c>
      <c r="CI31" s="272">
        <f t="shared" si="68"/>
        <v>0</v>
      </c>
      <c r="CJ31" s="194">
        <f>'Copia Provisional'!DM30</f>
        <v>0</v>
      </c>
      <c r="CK31" s="272">
        <f t="shared" si="69"/>
        <v>0</v>
      </c>
      <c r="CL31" s="190" t="str">
        <f t="shared" si="70"/>
        <v>P</v>
      </c>
      <c r="CM31" s="179">
        <f t="shared" si="11"/>
        <v>0</v>
      </c>
      <c r="CN31" s="272">
        <f t="shared" si="71"/>
        <v>0</v>
      </c>
      <c r="CO31" s="194">
        <f>'Copia Provisional'!DN30</f>
        <v>0</v>
      </c>
      <c r="CP31" s="272">
        <f t="shared" si="72"/>
        <v>0</v>
      </c>
      <c r="CQ31" s="190" t="str">
        <f t="shared" si="73"/>
        <v>P</v>
      </c>
      <c r="CR31" s="179">
        <f t="shared" si="12"/>
        <v>0</v>
      </c>
      <c r="CS31" s="272">
        <f t="shared" si="74"/>
        <v>0</v>
      </c>
      <c r="CT31" s="194">
        <f>'Copia Provisional'!DO30</f>
        <v>0</v>
      </c>
      <c r="CU31" s="272">
        <f t="shared" si="75"/>
        <v>0</v>
      </c>
      <c r="CV31" s="190" t="str">
        <f t="shared" si="76"/>
        <v>P</v>
      </c>
      <c r="CW31" s="179">
        <f t="shared" si="13"/>
        <v>0</v>
      </c>
      <c r="CX31" s="272">
        <f t="shared" si="77"/>
        <v>0</v>
      </c>
      <c r="CY31" s="194">
        <f>'Copia Provisional'!DP30</f>
        <v>0</v>
      </c>
      <c r="CZ31" s="272">
        <f t="shared" si="78"/>
        <v>0</v>
      </c>
      <c r="DA31" s="190" t="str">
        <f t="shared" si="79"/>
        <v>P</v>
      </c>
      <c r="DB31" s="179">
        <f t="shared" si="14"/>
        <v>0</v>
      </c>
      <c r="DC31" s="272">
        <f t="shared" si="80"/>
        <v>0</v>
      </c>
      <c r="DD31" s="194">
        <f>'Copia Provisional'!DQ30</f>
        <v>0</v>
      </c>
      <c r="DE31" s="272">
        <f t="shared" si="81"/>
        <v>0</v>
      </c>
      <c r="DF31" s="190" t="str">
        <f t="shared" si="82"/>
        <v>P</v>
      </c>
      <c r="DG31" s="179">
        <f t="shared" si="15"/>
        <v>0</v>
      </c>
      <c r="DH31" s="272">
        <f t="shared" si="83"/>
        <v>0</v>
      </c>
      <c r="DI31" s="194">
        <f>'Copia Provisional'!DR30</f>
        <v>0</v>
      </c>
      <c r="DJ31" s="272">
        <f t="shared" si="84"/>
        <v>0</v>
      </c>
      <c r="DK31" s="190" t="str">
        <f t="shared" si="85"/>
        <v>P</v>
      </c>
      <c r="DL31" s="179">
        <f t="shared" si="16"/>
        <v>0</v>
      </c>
      <c r="DM31" s="193">
        <f t="shared" si="86"/>
        <v>0</v>
      </c>
      <c r="DN31" s="194">
        <f>'Copia Provisional'!DS30</f>
        <v>0</v>
      </c>
      <c r="DO31" s="189">
        <f t="shared" si="87"/>
        <v>0</v>
      </c>
      <c r="DP31" s="190" t="str">
        <f t="shared" si="88"/>
        <v>P</v>
      </c>
      <c r="DQ31" s="179">
        <f t="shared" si="17"/>
        <v>0</v>
      </c>
      <c r="DR31" s="189">
        <f t="shared" si="89"/>
        <v>0</v>
      </c>
      <c r="DS31" s="194">
        <f>'Copia Provisional'!DT30</f>
        <v>0</v>
      </c>
      <c r="DT31" s="189">
        <f t="shared" si="90"/>
        <v>0</v>
      </c>
      <c r="DU31" s="190" t="str">
        <f t="shared" si="91"/>
        <v>P</v>
      </c>
      <c r="DV31" s="179">
        <f t="shared" si="18"/>
        <v>0</v>
      </c>
      <c r="DW31" s="189">
        <f t="shared" si="92"/>
        <v>0</v>
      </c>
      <c r="DX31" s="194">
        <f>'Copia Provisional'!DU30</f>
        <v>0</v>
      </c>
      <c r="DY31" s="189">
        <f t="shared" si="93"/>
        <v>0</v>
      </c>
      <c r="DZ31" s="190" t="str">
        <f t="shared" si="94"/>
        <v>P</v>
      </c>
      <c r="EA31" s="179">
        <f t="shared" si="19"/>
        <v>0</v>
      </c>
      <c r="EB31" s="189">
        <f t="shared" si="95"/>
        <v>0</v>
      </c>
      <c r="EC31" s="194">
        <f>'Copia Provisional'!DV30</f>
        <v>0</v>
      </c>
      <c r="ED31" s="189">
        <f t="shared" si="96"/>
        <v>0</v>
      </c>
      <c r="EE31" s="190" t="str">
        <f t="shared" si="97"/>
        <v>P</v>
      </c>
      <c r="EF31" s="179">
        <f t="shared" si="20"/>
        <v>0</v>
      </c>
      <c r="EG31" s="189">
        <f t="shared" si="98"/>
        <v>0</v>
      </c>
      <c r="EH31" s="194">
        <f>'Copia Provisional'!DW30</f>
        <v>0</v>
      </c>
      <c r="EI31" s="189">
        <f t="shared" si="99"/>
        <v>0</v>
      </c>
      <c r="EJ31" s="190" t="str">
        <f t="shared" si="100"/>
        <v>P</v>
      </c>
      <c r="EK31" s="179">
        <f t="shared" si="21"/>
        <v>0</v>
      </c>
      <c r="EL31" s="189">
        <f t="shared" si="101"/>
        <v>0</v>
      </c>
      <c r="EM31" s="194">
        <f>'Copia Provisional'!DX30</f>
        <v>0</v>
      </c>
      <c r="EN31" s="189">
        <f t="shared" si="102"/>
        <v>0</v>
      </c>
      <c r="EO31" s="190" t="str">
        <f t="shared" si="103"/>
        <v>P</v>
      </c>
      <c r="EP31" s="179">
        <f t="shared" si="22"/>
        <v>0</v>
      </c>
      <c r="EQ31" s="189">
        <f t="shared" si="104"/>
        <v>0</v>
      </c>
      <c r="ER31" s="194">
        <f>'Copia Provisional'!DY30</f>
        <v>0</v>
      </c>
      <c r="ES31" s="189">
        <f t="shared" si="105"/>
        <v>0</v>
      </c>
      <c r="ET31" s="190" t="str">
        <f t="shared" si="106"/>
        <v>P</v>
      </c>
      <c r="EU31" s="179">
        <f t="shared" si="23"/>
        <v>0</v>
      </c>
      <c r="EV31" s="189">
        <f t="shared" si="107"/>
        <v>0</v>
      </c>
      <c r="EW31" s="194">
        <f>'Copia Provisional'!DZ30</f>
        <v>0</v>
      </c>
      <c r="EX31" s="189">
        <f t="shared" si="108"/>
        <v>0</v>
      </c>
      <c r="EY31" s="190" t="str">
        <f t="shared" si="109"/>
        <v>P</v>
      </c>
      <c r="EZ31" s="179">
        <f t="shared" si="24"/>
        <v>0</v>
      </c>
      <c r="FA31" s="170">
        <f t="shared" si="110"/>
        <v>0</v>
      </c>
      <c r="FB31" s="194">
        <f>'Copia Provisional'!EA30</f>
        <v>0</v>
      </c>
      <c r="FC31" s="170">
        <f t="shared" si="111"/>
        <v>0</v>
      </c>
      <c r="FD31" s="190" t="str">
        <f t="shared" si="112"/>
        <v>P</v>
      </c>
      <c r="FE31" s="179">
        <f t="shared" si="25"/>
        <v>0</v>
      </c>
      <c r="FF31" s="170">
        <f t="shared" si="113"/>
        <v>0</v>
      </c>
      <c r="FG31" s="194">
        <f>'Copia Provisional'!EB30</f>
        <v>0</v>
      </c>
      <c r="FH31" s="170">
        <f t="shared" si="114"/>
        <v>0</v>
      </c>
      <c r="FI31" s="190" t="str">
        <f t="shared" si="115"/>
        <v>P</v>
      </c>
      <c r="FJ31" s="179">
        <f t="shared" si="26"/>
        <v>0</v>
      </c>
      <c r="FK31" s="170">
        <f t="shared" si="116"/>
        <v>0</v>
      </c>
      <c r="FL31" s="194">
        <f>'Copia Provisional'!EC30</f>
        <v>0</v>
      </c>
      <c r="FM31" s="170">
        <f t="shared" si="117"/>
        <v>0</v>
      </c>
      <c r="FN31" s="190" t="str">
        <f t="shared" si="118"/>
        <v>P</v>
      </c>
      <c r="FO31" s="179">
        <f t="shared" si="27"/>
        <v>0</v>
      </c>
      <c r="FP31" s="170">
        <f t="shared" si="119"/>
        <v>0</v>
      </c>
      <c r="FQ31" s="194">
        <f>'Copia Provisional'!ED30</f>
        <v>0</v>
      </c>
      <c r="FR31" s="170">
        <f t="shared" si="120"/>
        <v>0</v>
      </c>
      <c r="FS31" s="190" t="str">
        <f t="shared" si="121"/>
        <v>P</v>
      </c>
      <c r="FT31" s="179">
        <f t="shared" si="28"/>
        <v>0</v>
      </c>
      <c r="FU31" s="170">
        <f t="shared" si="122"/>
        <v>0</v>
      </c>
      <c r="FV31" s="194">
        <f>'Copia Provisional'!EE30</f>
        <v>0</v>
      </c>
      <c r="FW31" s="170">
        <f t="shared" si="123"/>
        <v>0</v>
      </c>
      <c r="FX31" s="190" t="str">
        <f t="shared" si="124"/>
        <v>P</v>
      </c>
      <c r="FY31" s="179">
        <f t="shared" si="29"/>
        <v>0</v>
      </c>
      <c r="FZ31" s="170">
        <f t="shared" si="125"/>
        <v>0</v>
      </c>
      <c r="GA31" s="194">
        <f>'Copia Provisional'!EF30</f>
        <v>0</v>
      </c>
      <c r="GB31" s="170">
        <f t="shared" si="126"/>
        <v>0</v>
      </c>
      <c r="GC31" s="190" t="str">
        <f t="shared" si="127"/>
        <v>P</v>
      </c>
      <c r="GD31" s="179">
        <f t="shared" si="30"/>
        <v>0</v>
      </c>
      <c r="GE31" s="170">
        <f t="shared" si="128"/>
        <v>0</v>
      </c>
      <c r="GF31" s="194">
        <f>'Copia Provisional'!EG30</f>
        <v>0</v>
      </c>
      <c r="GG31" s="170">
        <f t="shared" si="129"/>
        <v>0</v>
      </c>
      <c r="GH31" s="170" t="str">
        <f t="shared" si="130"/>
        <v>P</v>
      </c>
      <c r="GI31" s="179">
        <f t="shared" si="31"/>
        <v>0</v>
      </c>
      <c r="GJ31" s="170">
        <f t="shared" si="131"/>
        <v>0</v>
      </c>
      <c r="GK31" s="194">
        <f>'Copia Provisional'!EH30</f>
        <v>0</v>
      </c>
      <c r="GL31" s="192">
        <f t="shared" si="132"/>
        <v>0</v>
      </c>
      <c r="GM31" s="170" t="str">
        <f t="shared" si="133"/>
        <v>P</v>
      </c>
      <c r="GN31" s="179">
        <f t="shared" si="32"/>
        <v>0</v>
      </c>
      <c r="GO31" s="170">
        <f t="shared" si="134"/>
        <v>0</v>
      </c>
      <c r="GP31" s="170">
        <f t="shared" si="135"/>
        <v>0</v>
      </c>
      <c r="GQ31" s="170">
        <f t="shared" si="136"/>
        <v>0</v>
      </c>
      <c r="GR31" s="170">
        <f t="shared" si="137"/>
        <v>0</v>
      </c>
      <c r="GS31" s="185">
        <f t="shared" si="37"/>
        <v>0</v>
      </c>
      <c r="GT31" s="185">
        <f t="shared" si="138"/>
        <v>0</v>
      </c>
    </row>
    <row r="32" spans="1:357">
      <c r="A32" s="183">
        <f>IF('Primera Fase'!A32="","",'Primera Fase'!A32)</f>
        <v>30</v>
      </c>
      <c r="B32" s="178" t="str">
        <f>IF('Primera Fase'!B32="","",'Primera Fase'!B32)</f>
        <v/>
      </c>
      <c r="C32" s="188">
        <f>'Copia Provisional'!BW31</f>
        <v>0</v>
      </c>
      <c r="D32" s="188">
        <f>'Copia Provisional'!BX31</f>
        <v>0</v>
      </c>
      <c r="E32" s="188">
        <f>'Copia Provisional'!BY31</f>
        <v>0</v>
      </c>
      <c r="F32" s="188">
        <f>'Copia Provisional'!BZ31</f>
        <v>0</v>
      </c>
      <c r="G32" s="188">
        <f>'Copia Provisional'!CA31</f>
        <v>0</v>
      </c>
      <c r="H32" s="188">
        <f>'Copia Provisional'!CB31</f>
        <v>0</v>
      </c>
      <c r="I32" s="188">
        <f>'Copia Provisional'!CC31</f>
        <v>0</v>
      </c>
      <c r="J32" s="188">
        <f>'Copia Provisional'!CD31</f>
        <v>0</v>
      </c>
      <c r="K32" s="188">
        <f>'Copia Provisional'!CE31</f>
        <v>0</v>
      </c>
      <c r="L32" s="188">
        <f>'Copia Provisional'!CF31</f>
        <v>0</v>
      </c>
      <c r="M32" s="188">
        <f>'Copia Provisional'!CG31</f>
        <v>0</v>
      </c>
      <c r="N32" s="188">
        <f>'Copia Provisional'!CH31</f>
        <v>0</v>
      </c>
      <c r="O32" s="188">
        <f>'Copia Provisional'!CI31</f>
        <v>0</v>
      </c>
      <c r="P32" s="188">
        <f>'Copia Provisional'!CJ31</f>
        <v>0</v>
      </c>
      <c r="Q32" s="188">
        <f>'Copia Provisional'!CK31</f>
        <v>0</v>
      </c>
      <c r="R32" s="188">
        <f>'Copia Provisional'!CL31</f>
        <v>0</v>
      </c>
      <c r="S32" s="188">
        <f>'Copia Provisional'!CM31</f>
        <v>0</v>
      </c>
      <c r="T32" s="188">
        <f>'Copia Provisional'!CN31</f>
        <v>0</v>
      </c>
      <c r="U32" s="188">
        <f>'Copia Provisional'!CO31</f>
        <v>0</v>
      </c>
      <c r="V32" s="188">
        <f>'Copia Provisional'!CP31</f>
        <v>0</v>
      </c>
      <c r="W32" s="188">
        <f>'Copia Provisional'!CQ31</f>
        <v>0</v>
      </c>
      <c r="X32" s="188">
        <f>'Copia Provisional'!CR31</f>
        <v>0</v>
      </c>
      <c r="Y32" s="188">
        <f>'Copia Provisional'!CS31</f>
        <v>0</v>
      </c>
      <c r="Z32" s="188">
        <f>'Copia Provisional'!CT31</f>
        <v>0</v>
      </c>
      <c r="AA32" s="188">
        <f>'Copia Provisional'!CU31</f>
        <v>0</v>
      </c>
      <c r="AB32" s="188">
        <f>'Copia Provisional'!CV31</f>
        <v>0</v>
      </c>
      <c r="AC32" s="188">
        <f>'Copia Provisional'!CW31</f>
        <v>0</v>
      </c>
      <c r="AD32" s="188">
        <f>'Copia Provisional'!CX31</f>
        <v>0</v>
      </c>
      <c r="AE32" s="188">
        <f>'Copia Provisional'!CY31</f>
        <v>0</v>
      </c>
      <c r="AF32" s="188">
        <f>'Copia Provisional'!CZ31</f>
        <v>0</v>
      </c>
      <c r="AG32" s="188">
        <f>'Copia Provisional'!DA31</f>
        <v>0</v>
      </c>
      <c r="AH32" s="188">
        <f>'Copia Provisional'!DB31</f>
        <v>0</v>
      </c>
      <c r="AI32" s="188">
        <f t="shared" si="0"/>
        <v>0</v>
      </c>
      <c r="AJ32" s="178">
        <f t="shared" si="1"/>
        <v>0</v>
      </c>
      <c r="AK32" s="271">
        <f t="shared" si="38"/>
        <v>0</v>
      </c>
      <c r="AL32" s="194">
        <f>'Copia Provisional'!DC31</f>
        <v>0</v>
      </c>
      <c r="AM32" s="272">
        <f t="shared" si="39"/>
        <v>0</v>
      </c>
      <c r="AN32" s="190" t="str">
        <f t="shared" si="40"/>
        <v>P</v>
      </c>
      <c r="AO32" s="179" cm="1">
        <f t="array" ref="AO32">IF(AK32=_Cla2,IF(AM32=_Clb2,10+IF(AL32=_RES73,20,0),0),0)</f>
        <v>0</v>
      </c>
      <c r="AP32" s="272">
        <f t="shared" si="41"/>
        <v>0</v>
      </c>
      <c r="AQ32" s="194">
        <f>'Copia Provisional'!DD31</f>
        <v>0</v>
      </c>
      <c r="AR32" s="272">
        <f t="shared" si="42"/>
        <v>0</v>
      </c>
      <c r="AS32" s="190" t="str">
        <f t="shared" si="43"/>
        <v>P</v>
      </c>
      <c r="AT32" s="179">
        <f t="shared" si="2"/>
        <v>0</v>
      </c>
      <c r="AU32" s="272">
        <f t="shared" si="44"/>
        <v>0</v>
      </c>
      <c r="AV32" s="194">
        <f>'Copia Provisional'!DE31</f>
        <v>0</v>
      </c>
      <c r="AW32" s="272">
        <f t="shared" si="45"/>
        <v>0</v>
      </c>
      <c r="AX32" s="190" t="str">
        <f t="shared" si="46"/>
        <v>P</v>
      </c>
      <c r="AY32" s="179">
        <f t="shared" si="3"/>
        <v>0</v>
      </c>
      <c r="AZ32" s="272">
        <f t="shared" si="47"/>
        <v>0</v>
      </c>
      <c r="BA32" s="194">
        <f>'Copia Provisional'!DF31</f>
        <v>0</v>
      </c>
      <c r="BB32" s="272">
        <f t="shared" si="48"/>
        <v>0</v>
      </c>
      <c r="BC32" s="190" t="str">
        <f t="shared" si="49"/>
        <v>P</v>
      </c>
      <c r="BD32" s="179">
        <f t="shared" si="4"/>
        <v>0</v>
      </c>
      <c r="BE32" s="272">
        <f t="shared" si="50"/>
        <v>0</v>
      </c>
      <c r="BF32" s="194">
        <f>'Copia Provisional'!DG31</f>
        <v>0</v>
      </c>
      <c r="BG32" s="272">
        <f t="shared" si="51"/>
        <v>0</v>
      </c>
      <c r="BH32" s="190" t="str">
        <f t="shared" si="52"/>
        <v>P</v>
      </c>
      <c r="BI32" s="179">
        <f t="shared" si="5"/>
        <v>0</v>
      </c>
      <c r="BJ32" s="272">
        <f t="shared" si="53"/>
        <v>0</v>
      </c>
      <c r="BK32" s="194">
        <f>'Copia Provisional'!DH31</f>
        <v>0</v>
      </c>
      <c r="BL32" s="272">
        <f t="shared" si="54"/>
        <v>0</v>
      </c>
      <c r="BM32" s="190" t="str">
        <f t="shared" si="55"/>
        <v>P</v>
      </c>
      <c r="BN32" s="179">
        <f t="shared" si="6"/>
        <v>0</v>
      </c>
      <c r="BO32" s="272">
        <f t="shared" si="56"/>
        <v>0</v>
      </c>
      <c r="BP32" s="194">
        <f>'Copia Provisional'!DI31</f>
        <v>0</v>
      </c>
      <c r="BQ32" s="272">
        <f t="shared" si="57"/>
        <v>0</v>
      </c>
      <c r="BR32" s="190" t="str">
        <f t="shared" si="58"/>
        <v>P</v>
      </c>
      <c r="BS32" s="179">
        <f t="shared" si="7"/>
        <v>0</v>
      </c>
      <c r="BT32" s="272">
        <f t="shared" si="59"/>
        <v>0</v>
      </c>
      <c r="BU32" s="194">
        <f>'Copia Provisional'!DJ31</f>
        <v>0</v>
      </c>
      <c r="BV32" s="272">
        <f t="shared" si="60"/>
        <v>0</v>
      </c>
      <c r="BW32" s="190" t="str">
        <f t="shared" si="61"/>
        <v>P</v>
      </c>
      <c r="BX32" s="179">
        <f t="shared" si="8"/>
        <v>0</v>
      </c>
      <c r="BY32" s="271">
        <f t="shared" si="62"/>
        <v>0</v>
      </c>
      <c r="BZ32" s="194">
        <f>'Copia Provisional'!DK31</f>
        <v>0</v>
      </c>
      <c r="CA32" s="272">
        <f t="shared" si="63"/>
        <v>0</v>
      </c>
      <c r="CB32" s="190" t="str">
        <f t="shared" si="64"/>
        <v>P</v>
      </c>
      <c r="CC32" s="179">
        <f t="shared" si="9"/>
        <v>0</v>
      </c>
      <c r="CD32" s="272">
        <f t="shared" si="65"/>
        <v>0</v>
      </c>
      <c r="CE32" s="194">
        <f>'Copia Provisional'!DL31</f>
        <v>0</v>
      </c>
      <c r="CF32" s="272">
        <f t="shared" si="66"/>
        <v>0</v>
      </c>
      <c r="CG32" s="190" t="str">
        <f t="shared" si="67"/>
        <v>P</v>
      </c>
      <c r="CH32" s="179">
        <f t="shared" si="10"/>
        <v>0</v>
      </c>
      <c r="CI32" s="272">
        <f t="shared" si="68"/>
        <v>0</v>
      </c>
      <c r="CJ32" s="194">
        <f>'Copia Provisional'!DM31</f>
        <v>0</v>
      </c>
      <c r="CK32" s="272">
        <f t="shared" si="69"/>
        <v>0</v>
      </c>
      <c r="CL32" s="190" t="str">
        <f t="shared" si="70"/>
        <v>P</v>
      </c>
      <c r="CM32" s="179">
        <f t="shared" si="11"/>
        <v>0</v>
      </c>
      <c r="CN32" s="272">
        <f t="shared" si="71"/>
        <v>0</v>
      </c>
      <c r="CO32" s="194">
        <f>'Copia Provisional'!DN31</f>
        <v>0</v>
      </c>
      <c r="CP32" s="272">
        <f t="shared" si="72"/>
        <v>0</v>
      </c>
      <c r="CQ32" s="190" t="str">
        <f t="shared" si="73"/>
        <v>P</v>
      </c>
      <c r="CR32" s="179">
        <f t="shared" si="12"/>
        <v>0</v>
      </c>
      <c r="CS32" s="272">
        <f t="shared" si="74"/>
        <v>0</v>
      </c>
      <c r="CT32" s="194">
        <f>'Copia Provisional'!DO31</f>
        <v>0</v>
      </c>
      <c r="CU32" s="272">
        <f t="shared" si="75"/>
        <v>0</v>
      </c>
      <c r="CV32" s="190" t="str">
        <f t="shared" si="76"/>
        <v>P</v>
      </c>
      <c r="CW32" s="179">
        <f t="shared" si="13"/>
        <v>0</v>
      </c>
      <c r="CX32" s="272">
        <f t="shared" si="77"/>
        <v>0</v>
      </c>
      <c r="CY32" s="194">
        <f>'Copia Provisional'!DP31</f>
        <v>0</v>
      </c>
      <c r="CZ32" s="272">
        <f t="shared" si="78"/>
        <v>0</v>
      </c>
      <c r="DA32" s="190" t="str">
        <f t="shared" si="79"/>
        <v>P</v>
      </c>
      <c r="DB32" s="179">
        <f t="shared" si="14"/>
        <v>0</v>
      </c>
      <c r="DC32" s="272">
        <f t="shared" si="80"/>
        <v>0</v>
      </c>
      <c r="DD32" s="194">
        <f>'Copia Provisional'!DQ31</f>
        <v>0</v>
      </c>
      <c r="DE32" s="272">
        <f t="shared" si="81"/>
        <v>0</v>
      </c>
      <c r="DF32" s="190" t="str">
        <f t="shared" si="82"/>
        <v>P</v>
      </c>
      <c r="DG32" s="179">
        <f t="shared" si="15"/>
        <v>0</v>
      </c>
      <c r="DH32" s="272">
        <f t="shared" si="83"/>
        <v>0</v>
      </c>
      <c r="DI32" s="194">
        <f>'Copia Provisional'!DR31</f>
        <v>0</v>
      </c>
      <c r="DJ32" s="272">
        <f t="shared" si="84"/>
        <v>0</v>
      </c>
      <c r="DK32" s="190" t="str">
        <f t="shared" si="85"/>
        <v>P</v>
      </c>
      <c r="DL32" s="179">
        <f t="shared" si="16"/>
        <v>0</v>
      </c>
      <c r="DM32" s="193">
        <f t="shared" si="86"/>
        <v>0</v>
      </c>
      <c r="DN32" s="194">
        <f>'Copia Provisional'!DS31</f>
        <v>0</v>
      </c>
      <c r="DO32" s="189">
        <f t="shared" si="87"/>
        <v>0</v>
      </c>
      <c r="DP32" s="190" t="str">
        <f t="shared" si="88"/>
        <v>P</v>
      </c>
      <c r="DQ32" s="179">
        <f t="shared" si="17"/>
        <v>0</v>
      </c>
      <c r="DR32" s="189">
        <f t="shared" si="89"/>
        <v>0</v>
      </c>
      <c r="DS32" s="194">
        <f>'Copia Provisional'!DT31</f>
        <v>0</v>
      </c>
      <c r="DT32" s="189">
        <f t="shared" si="90"/>
        <v>0</v>
      </c>
      <c r="DU32" s="190" t="str">
        <f t="shared" si="91"/>
        <v>P</v>
      </c>
      <c r="DV32" s="179">
        <f t="shared" si="18"/>
        <v>0</v>
      </c>
      <c r="DW32" s="189">
        <f t="shared" si="92"/>
        <v>0</v>
      </c>
      <c r="DX32" s="194">
        <f>'Copia Provisional'!DU31</f>
        <v>0</v>
      </c>
      <c r="DY32" s="189">
        <f t="shared" si="93"/>
        <v>0</v>
      </c>
      <c r="DZ32" s="190" t="str">
        <f t="shared" si="94"/>
        <v>P</v>
      </c>
      <c r="EA32" s="179">
        <f t="shared" si="19"/>
        <v>0</v>
      </c>
      <c r="EB32" s="189">
        <f t="shared" si="95"/>
        <v>0</v>
      </c>
      <c r="EC32" s="194">
        <f>'Copia Provisional'!DV31</f>
        <v>0</v>
      </c>
      <c r="ED32" s="189">
        <f t="shared" si="96"/>
        <v>0</v>
      </c>
      <c r="EE32" s="190" t="str">
        <f t="shared" si="97"/>
        <v>P</v>
      </c>
      <c r="EF32" s="179">
        <f t="shared" si="20"/>
        <v>0</v>
      </c>
      <c r="EG32" s="189">
        <f t="shared" si="98"/>
        <v>0</v>
      </c>
      <c r="EH32" s="194">
        <f>'Copia Provisional'!DW31</f>
        <v>0</v>
      </c>
      <c r="EI32" s="189">
        <f t="shared" si="99"/>
        <v>0</v>
      </c>
      <c r="EJ32" s="190" t="str">
        <f t="shared" si="100"/>
        <v>P</v>
      </c>
      <c r="EK32" s="179">
        <f t="shared" si="21"/>
        <v>0</v>
      </c>
      <c r="EL32" s="189">
        <f t="shared" si="101"/>
        <v>0</v>
      </c>
      <c r="EM32" s="194">
        <f>'Copia Provisional'!DX31</f>
        <v>0</v>
      </c>
      <c r="EN32" s="189">
        <f t="shared" si="102"/>
        <v>0</v>
      </c>
      <c r="EO32" s="190" t="str">
        <f t="shared" si="103"/>
        <v>P</v>
      </c>
      <c r="EP32" s="179">
        <f t="shared" si="22"/>
        <v>0</v>
      </c>
      <c r="EQ32" s="189">
        <f t="shared" si="104"/>
        <v>0</v>
      </c>
      <c r="ER32" s="194">
        <f>'Copia Provisional'!DY31</f>
        <v>0</v>
      </c>
      <c r="ES32" s="189">
        <f t="shared" si="105"/>
        <v>0</v>
      </c>
      <c r="ET32" s="190" t="str">
        <f t="shared" si="106"/>
        <v>P</v>
      </c>
      <c r="EU32" s="179">
        <f t="shared" si="23"/>
        <v>0</v>
      </c>
      <c r="EV32" s="189">
        <f t="shared" si="107"/>
        <v>0</v>
      </c>
      <c r="EW32" s="194">
        <f>'Copia Provisional'!DZ31</f>
        <v>0</v>
      </c>
      <c r="EX32" s="189">
        <f t="shared" si="108"/>
        <v>0</v>
      </c>
      <c r="EY32" s="190" t="str">
        <f t="shared" si="109"/>
        <v>P</v>
      </c>
      <c r="EZ32" s="179">
        <f t="shared" si="24"/>
        <v>0</v>
      </c>
      <c r="FA32" s="170">
        <f t="shared" si="110"/>
        <v>0</v>
      </c>
      <c r="FB32" s="194">
        <f>'Copia Provisional'!EA31</f>
        <v>0</v>
      </c>
      <c r="FC32" s="170">
        <f t="shared" si="111"/>
        <v>0</v>
      </c>
      <c r="FD32" s="190" t="str">
        <f t="shared" si="112"/>
        <v>P</v>
      </c>
      <c r="FE32" s="179">
        <f t="shared" si="25"/>
        <v>0</v>
      </c>
      <c r="FF32" s="170">
        <f t="shared" si="113"/>
        <v>0</v>
      </c>
      <c r="FG32" s="194">
        <f>'Copia Provisional'!EB31</f>
        <v>0</v>
      </c>
      <c r="FH32" s="170">
        <f t="shared" si="114"/>
        <v>0</v>
      </c>
      <c r="FI32" s="190" t="str">
        <f t="shared" si="115"/>
        <v>P</v>
      </c>
      <c r="FJ32" s="179">
        <f t="shared" si="26"/>
        <v>0</v>
      </c>
      <c r="FK32" s="170">
        <f t="shared" si="116"/>
        <v>0</v>
      </c>
      <c r="FL32" s="194">
        <f>'Copia Provisional'!EC31</f>
        <v>0</v>
      </c>
      <c r="FM32" s="170">
        <f t="shared" si="117"/>
        <v>0</v>
      </c>
      <c r="FN32" s="190" t="str">
        <f t="shared" si="118"/>
        <v>P</v>
      </c>
      <c r="FO32" s="179">
        <f t="shared" si="27"/>
        <v>0</v>
      </c>
      <c r="FP32" s="170">
        <f t="shared" si="119"/>
        <v>0</v>
      </c>
      <c r="FQ32" s="194">
        <f>'Copia Provisional'!ED31</f>
        <v>0</v>
      </c>
      <c r="FR32" s="170">
        <f t="shared" si="120"/>
        <v>0</v>
      </c>
      <c r="FS32" s="190" t="str">
        <f t="shared" si="121"/>
        <v>P</v>
      </c>
      <c r="FT32" s="179">
        <f t="shared" si="28"/>
        <v>0</v>
      </c>
      <c r="FU32" s="170">
        <f t="shared" si="122"/>
        <v>0</v>
      </c>
      <c r="FV32" s="194">
        <f>'Copia Provisional'!EE31</f>
        <v>0</v>
      </c>
      <c r="FW32" s="170">
        <f t="shared" si="123"/>
        <v>0</v>
      </c>
      <c r="FX32" s="190" t="str">
        <f t="shared" si="124"/>
        <v>P</v>
      </c>
      <c r="FY32" s="179">
        <f t="shared" si="29"/>
        <v>0</v>
      </c>
      <c r="FZ32" s="170">
        <f t="shared" si="125"/>
        <v>0</v>
      </c>
      <c r="GA32" s="194">
        <f>'Copia Provisional'!EF31</f>
        <v>0</v>
      </c>
      <c r="GB32" s="170">
        <f t="shared" si="126"/>
        <v>0</v>
      </c>
      <c r="GC32" s="190" t="str">
        <f t="shared" si="127"/>
        <v>P</v>
      </c>
      <c r="GD32" s="179">
        <f t="shared" si="30"/>
        <v>0</v>
      </c>
      <c r="GE32" s="170">
        <f t="shared" si="128"/>
        <v>0</v>
      </c>
      <c r="GF32" s="194">
        <f>'Copia Provisional'!EG31</f>
        <v>0</v>
      </c>
      <c r="GG32" s="170">
        <f t="shared" si="129"/>
        <v>0</v>
      </c>
      <c r="GH32" s="170" t="str">
        <f t="shared" si="130"/>
        <v>P</v>
      </c>
      <c r="GI32" s="179">
        <f t="shared" si="31"/>
        <v>0</v>
      </c>
      <c r="GJ32" s="170">
        <f t="shared" si="131"/>
        <v>0</v>
      </c>
      <c r="GK32" s="194">
        <f>'Copia Provisional'!EH31</f>
        <v>0</v>
      </c>
      <c r="GL32" s="192">
        <f t="shared" si="132"/>
        <v>0</v>
      </c>
      <c r="GM32" s="170" t="str">
        <f t="shared" si="133"/>
        <v>P</v>
      </c>
      <c r="GN32" s="179">
        <f t="shared" si="32"/>
        <v>0</v>
      </c>
      <c r="GO32" s="170">
        <f t="shared" si="134"/>
        <v>0</v>
      </c>
      <c r="GP32" s="170">
        <f t="shared" si="135"/>
        <v>0</v>
      </c>
      <c r="GQ32" s="170">
        <f t="shared" si="136"/>
        <v>0</v>
      </c>
      <c r="GR32" s="170">
        <f t="shared" si="137"/>
        <v>0</v>
      </c>
      <c r="GS32" s="185">
        <f t="shared" si="37"/>
        <v>0</v>
      </c>
      <c r="GT32" s="185">
        <f t="shared" si="138"/>
        <v>0</v>
      </c>
    </row>
    <row r="33" spans="1:202">
      <c r="A33" s="183">
        <f>IF('Primera Fase'!A33="","",'Primera Fase'!A33)</f>
        <v>31</v>
      </c>
      <c r="B33" s="178" t="str">
        <f>IF('Primera Fase'!B33="","",'Primera Fase'!B33)</f>
        <v/>
      </c>
      <c r="C33" s="188">
        <f>'Copia Provisional'!BW32</f>
        <v>0</v>
      </c>
      <c r="D33" s="188">
        <f>'Copia Provisional'!BX32</f>
        <v>0</v>
      </c>
      <c r="E33" s="188">
        <f>'Copia Provisional'!BY32</f>
        <v>0</v>
      </c>
      <c r="F33" s="188">
        <f>'Copia Provisional'!BZ32</f>
        <v>0</v>
      </c>
      <c r="G33" s="188">
        <f>'Copia Provisional'!CA32</f>
        <v>0</v>
      </c>
      <c r="H33" s="188">
        <f>'Copia Provisional'!CB32</f>
        <v>0</v>
      </c>
      <c r="I33" s="188">
        <f>'Copia Provisional'!CC32</f>
        <v>0</v>
      </c>
      <c r="J33" s="188">
        <f>'Copia Provisional'!CD32</f>
        <v>0</v>
      </c>
      <c r="K33" s="188">
        <f>'Copia Provisional'!CE32</f>
        <v>0</v>
      </c>
      <c r="L33" s="188">
        <f>'Copia Provisional'!CF32</f>
        <v>0</v>
      </c>
      <c r="M33" s="188">
        <f>'Copia Provisional'!CG32</f>
        <v>0</v>
      </c>
      <c r="N33" s="188">
        <f>'Copia Provisional'!CH32</f>
        <v>0</v>
      </c>
      <c r="O33" s="188">
        <f>'Copia Provisional'!CI32</f>
        <v>0</v>
      </c>
      <c r="P33" s="188">
        <f>'Copia Provisional'!CJ32</f>
        <v>0</v>
      </c>
      <c r="Q33" s="188">
        <f>'Copia Provisional'!CK32</f>
        <v>0</v>
      </c>
      <c r="R33" s="188">
        <f>'Copia Provisional'!CL32</f>
        <v>0</v>
      </c>
      <c r="S33" s="188">
        <f>'Copia Provisional'!CM32</f>
        <v>0</v>
      </c>
      <c r="T33" s="188">
        <f>'Copia Provisional'!CN32</f>
        <v>0</v>
      </c>
      <c r="U33" s="188">
        <f>'Copia Provisional'!CO32</f>
        <v>0</v>
      </c>
      <c r="V33" s="188">
        <f>'Copia Provisional'!CP32</f>
        <v>0</v>
      </c>
      <c r="W33" s="188">
        <f>'Copia Provisional'!CQ32</f>
        <v>0</v>
      </c>
      <c r="X33" s="188">
        <f>'Copia Provisional'!CR32</f>
        <v>0</v>
      </c>
      <c r="Y33" s="188">
        <f>'Copia Provisional'!CS32</f>
        <v>0</v>
      </c>
      <c r="Z33" s="188">
        <f>'Copia Provisional'!CT32</f>
        <v>0</v>
      </c>
      <c r="AA33" s="188">
        <f>'Copia Provisional'!CU32</f>
        <v>0</v>
      </c>
      <c r="AB33" s="188">
        <f>'Copia Provisional'!CV32</f>
        <v>0</v>
      </c>
      <c r="AC33" s="188">
        <f>'Copia Provisional'!CW32</f>
        <v>0</v>
      </c>
      <c r="AD33" s="188">
        <f>'Copia Provisional'!CX32</f>
        <v>0</v>
      </c>
      <c r="AE33" s="188">
        <f>'Copia Provisional'!CY32</f>
        <v>0</v>
      </c>
      <c r="AF33" s="188">
        <f>'Copia Provisional'!CZ32</f>
        <v>0</v>
      </c>
      <c r="AG33" s="188">
        <f>'Copia Provisional'!DA32</f>
        <v>0</v>
      </c>
      <c r="AH33" s="188">
        <f>'Copia Provisional'!DB32</f>
        <v>0</v>
      </c>
      <c r="AI33" s="188">
        <f t="shared" si="0"/>
        <v>0</v>
      </c>
      <c r="AJ33" s="178">
        <f t="shared" si="1"/>
        <v>0</v>
      </c>
      <c r="AK33" s="271">
        <f t="shared" si="38"/>
        <v>0</v>
      </c>
      <c r="AL33" s="194">
        <f>'Copia Provisional'!DC32</f>
        <v>0</v>
      </c>
      <c r="AM33" s="272">
        <f t="shared" si="39"/>
        <v>0</v>
      </c>
      <c r="AN33" s="190" t="str">
        <f t="shared" si="40"/>
        <v>P</v>
      </c>
      <c r="AO33" s="179" cm="1">
        <f t="array" ref="AO33">IF(AK33=_Cla2,IF(AM33=_Clb2,10+IF(AL33=_RES73,20,0),0),0)</f>
        <v>0</v>
      </c>
      <c r="AP33" s="272">
        <f t="shared" si="41"/>
        <v>0</v>
      </c>
      <c r="AQ33" s="194">
        <f>'Copia Provisional'!DD32</f>
        <v>0</v>
      </c>
      <c r="AR33" s="272">
        <f t="shared" si="42"/>
        <v>0</v>
      </c>
      <c r="AS33" s="190" t="str">
        <f t="shared" si="43"/>
        <v>P</v>
      </c>
      <c r="AT33" s="179">
        <f t="shared" si="2"/>
        <v>0</v>
      </c>
      <c r="AU33" s="272">
        <f t="shared" si="44"/>
        <v>0</v>
      </c>
      <c r="AV33" s="194">
        <f>'Copia Provisional'!DE32</f>
        <v>0</v>
      </c>
      <c r="AW33" s="272">
        <f t="shared" si="45"/>
        <v>0</v>
      </c>
      <c r="AX33" s="190" t="str">
        <f t="shared" si="46"/>
        <v>P</v>
      </c>
      <c r="AY33" s="179">
        <f t="shared" si="3"/>
        <v>0</v>
      </c>
      <c r="AZ33" s="272">
        <f t="shared" si="47"/>
        <v>0</v>
      </c>
      <c r="BA33" s="194">
        <f>'Copia Provisional'!DF32</f>
        <v>0</v>
      </c>
      <c r="BB33" s="272">
        <f t="shared" si="48"/>
        <v>0</v>
      </c>
      <c r="BC33" s="190" t="str">
        <f t="shared" si="49"/>
        <v>P</v>
      </c>
      <c r="BD33" s="179">
        <f t="shared" si="4"/>
        <v>0</v>
      </c>
      <c r="BE33" s="272">
        <f t="shared" si="50"/>
        <v>0</v>
      </c>
      <c r="BF33" s="194">
        <f>'Copia Provisional'!DG32</f>
        <v>0</v>
      </c>
      <c r="BG33" s="272">
        <f t="shared" si="51"/>
        <v>0</v>
      </c>
      <c r="BH33" s="190" t="str">
        <f t="shared" si="52"/>
        <v>P</v>
      </c>
      <c r="BI33" s="179">
        <f t="shared" si="5"/>
        <v>0</v>
      </c>
      <c r="BJ33" s="272">
        <f t="shared" si="53"/>
        <v>0</v>
      </c>
      <c r="BK33" s="194">
        <f>'Copia Provisional'!DH32</f>
        <v>0</v>
      </c>
      <c r="BL33" s="272">
        <f t="shared" si="54"/>
        <v>0</v>
      </c>
      <c r="BM33" s="190" t="str">
        <f t="shared" si="55"/>
        <v>P</v>
      </c>
      <c r="BN33" s="179">
        <f t="shared" si="6"/>
        <v>0</v>
      </c>
      <c r="BO33" s="272">
        <f t="shared" si="56"/>
        <v>0</v>
      </c>
      <c r="BP33" s="194">
        <f>'Copia Provisional'!DI32</f>
        <v>0</v>
      </c>
      <c r="BQ33" s="272">
        <f t="shared" si="57"/>
        <v>0</v>
      </c>
      <c r="BR33" s="190" t="str">
        <f t="shared" si="58"/>
        <v>P</v>
      </c>
      <c r="BS33" s="179">
        <f t="shared" si="7"/>
        <v>0</v>
      </c>
      <c r="BT33" s="272">
        <f t="shared" si="59"/>
        <v>0</v>
      </c>
      <c r="BU33" s="194">
        <f>'Copia Provisional'!DJ32</f>
        <v>0</v>
      </c>
      <c r="BV33" s="272">
        <f t="shared" si="60"/>
        <v>0</v>
      </c>
      <c r="BW33" s="190" t="str">
        <f t="shared" si="61"/>
        <v>P</v>
      </c>
      <c r="BX33" s="179">
        <f t="shared" si="8"/>
        <v>0</v>
      </c>
      <c r="BY33" s="271">
        <f t="shared" si="62"/>
        <v>0</v>
      </c>
      <c r="BZ33" s="194">
        <f>'Copia Provisional'!DK32</f>
        <v>0</v>
      </c>
      <c r="CA33" s="272">
        <f t="shared" si="63"/>
        <v>0</v>
      </c>
      <c r="CB33" s="190" t="str">
        <f t="shared" si="64"/>
        <v>P</v>
      </c>
      <c r="CC33" s="179">
        <f t="shared" si="9"/>
        <v>0</v>
      </c>
      <c r="CD33" s="272">
        <f t="shared" si="65"/>
        <v>0</v>
      </c>
      <c r="CE33" s="194">
        <f>'Copia Provisional'!DL32</f>
        <v>0</v>
      </c>
      <c r="CF33" s="272">
        <f t="shared" si="66"/>
        <v>0</v>
      </c>
      <c r="CG33" s="190" t="str">
        <f t="shared" si="67"/>
        <v>P</v>
      </c>
      <c r="CH33" s="179">
        <f t="shared" si="10"/>
        <v>0</v>
      </c>
      <c r="CI33" s="272">
        <f t="shared" si="68"/>
        <v>0</v>
      </c>
      <c r="CJ33" s="194">
        <f>'Copia Provisional'!DM32</f>
        <v>0</v>
      </c>
      <c r="CK33" s="272">
        <f t="shared" si="69"/>
        <v>0</v>
      </c>
      <c r="CL33" s="190" t="str">
        <f t="shared" si="70"/>
        <v>P</v>
      </c>
      <c r="CM33" s="179">
        <f t="shared" si="11"/>
        <v>0</v>
      </c>
      <c r="CN33" s="272">
        <f t="shared" si="71"/>
        <v>0</v>
      </c>
      <c r="CO33" s="194">
        <f>'Copia Provisional'!DN32</f>
        <v>0</v>
      </c>
      <c r="CP33" s="272">
        <f t="shared" si="72"/>
        <v>0</v>
      </c>
      <c r="CQ33" s="190" t="str">
        <f t="shared" si="73"/>
        <v>P</v>
      </c>
      <c r="CR33" s="179">
        <f t="shared" si="12"/>
        <v>0</v>
      </c>
      <c r="CS33" s="272">
        <f t="shared" si="74"/>
        <v>0</v>
      </c>
      <c r="CT33" s="194">
        <f>'Copia Provisional'!DO32</f>
        <v>0</v>
      </c>
      <c r="CU33" s="272">
        <f t="shared" si="75"/>
        <v>0</v>
      </c>
      <c r="CV33" s="190" t="str">
        <f t="shared" si="76"/>
        <v>P</v>
      </c>
      <c r="CW33" s="179">
        <f t="shared" si="13"/>
        <v>0</v>
      </c>
      <c r="CX33" s="272">
        <f t="shared" si="77"/>
        <v>0</v>
      </c>
      <c r="CY33" s="194">
        <f>'Copia Provisional'!DP32</f>
        <v>0</v>
      </c>
      <c r="CZ33" s="272">
        <f t="shared" si="78"/>
        <v>0</v>
      </c>
      <c r="DA33" s="190" t="str">
        <f t="shared" si="79"/>
        <v>P</v>
      </c>
      <c r="DB33" s="179">
        <f t="shared" si="14"/>
        <v>0</v>
      </c>
      <c r="DC33" s="272">
        <f t="shared" si="80"/>
        <v>0</v>
      </c>
      <c r="DD33" s="194">
        <f>'Copia Provisional'!DQ32</f>
        <v>0</v>
      </c>
      <c r="DE33" s="272">
        <f t="shared" si="81"/>
        <v>0</v>
      </c>
      <c r="DF33" s="190" t="str">
        <f t="shared" si="82"/>
        <v>P</v>
      </c>
      <c r="DG33" s="179">
        <f t="shared" si="15"/>
        <v>0</v>
      </c>
      <c r="DH33" s="272">
        <f t="shared" si="83"/>
        <v>0</v>
      </c>
      <c r="DI33" s="194">
        <f>'Copia Provisional'!DR32</f>
        <v>0</v>
      </c>
      <c r="DJ33" s="272">
        <f t="shared" si="84"/>
        <v>0</v>
      </c>
      <c r="DK33" s="190" t="str">
        <f t="shared" si="85"/>
        <v>P</v>
      </c>
      <c r="DL33" s="179">
        <f t="shared" si="16"/>
        <v>0</v>
      </c>
      <c r="DM33" s="193">
        <f t="shared" si="86"/>
        <v>0</v>
      </c>
      <c r="DN33" s="194">
        <f>'Copia Provisional'!DS32</f>
        <v>0</v>
      </c>
      <c r="DO33" s="189">
        <f t="shared" si="87"/>
        <v>0</v>
      </c>
      <c r="DP33" s="190" t="str">
        <f t="shared" si="88"/>
        <v>P</v>
      </c>
      <c r="DQ33" s="179">
        <f t="shared" si="17"/>
        <v>0</v>
      </c>
      <c r="DR33" s="189">
        <f t="shared" si="89"/>
        <v>0</v>
      </c>
      <c r="DS33" s="194">
        <f>'Copia Provisional'!DT32</f>
        <v>0</v>
      </c>
      <c r="DT33" s="189">
        <f t="shared" si="90"/>
        <v>0</v>
      </c>
      <c r="DU33" s="190" t="str">
        <f t="shared" si="91"/>
        <v>P</v>
      </c>
      <c r="DV33" s="179">
        <f t="shared" si="18"/>
        <v>0</v>
      </c>
      <c r="DW33" s="189">
        <f t="shared" si="92"/>
        <v>0</v>
      </c>
      <c r="DX33" s="194">
        <f>'Copia Provisional'!DU32</f>
        <v>0</v>
      </c>
      <c r="DY33" s="189">
        <f t="shared" si="93"/>
        <v>0</v>
      </c>
      <c r="DZ33" s="190" t="str">
        <f t="shared" si="94"/>
        <v>P</v>
      </c>
      <c r="EA33" s="179">
        <f t="shared" si="19"/>
        <v>0</v>
      </c>
      <c r="EB33" s="189">
        <f t="shared" si="95"/>
        <v>0</v>
      </c>
      <c r="EC33" s="194">
        <f>'Copia Provisional'!DV32</f>
        <v>0</v>
      </c>
      <c r="ED33" s="189">
        <f t="shared" si="96"/>
        <v>0</v>
      </c>
      <c r="EE33" s="190" t="str">
        <f t="shared" si="97"/>
        <v>P</v>
      </c>
      <c r="EF33" s="179">
        <f t="shared" si="20"/>
        <v>0</v>
      </c>
      <c r="EG33" s="189">
        <f t="shared" si="98"/>
        <v>0</v>
      </c>
      <c r="EH33" s="194">
        <f>'Copia Provisional'!DW32</f>
        <v>0</v>
      </c>
      <c r="EI33" s="189">
        <f t="shared" si="99"/>
        <v>0</v>
      </c>
      <c r="EJ33" s="190" t="str">
        <f t="shared" si="100"/>
        <v>P</v>
      </c>
      <c r="EK33" s="179">
        <f t="shared" si="21"/>
        <v>0</v>
      </c>
      <c r="EL33" s="189">
        <f t="shared" si="101"/>
        <v>0</v>
      </c>
      <c r="EM33" s="194">
        <f>'Copia Provisional'!DX32</f>
        <v>0</v>
      </c>
      <c r="EN33" s="189">
        <f t="shared" si="102"/>
        <v>0</v>
      </c>
      <c r="EO33" s="190" t="str">
        <f t="shared" si="103"/>
        <v>P</v>
      </c>
      <c r="EP33" s="179">
        <f t="shared" si="22"/>
        <v>0</v>
      </c>
      <c r="EQ33" s="189">
        <f t="shared" si="104"/>
        <v>0</v>
      </c>
      <c r="ER33" s="194">
        <f>'Copia Provisional'!DY32</f>
        <v>0</v>
      </c>
      <c r="ES33" s="189">
        <f t="shared" si="105"/>
        <v>0</v>
      </c>
      <c r="ET33" s="190" t="str">
        <f t="shared" si="106"/>
        <v>P</v>
      </c>
      <c r="EU33" s="179">
        <f t="shared" si="23"/>
        <v>0</v>
      </c>
      <c r="EV33" s="189">
        <f t="shared" si="107"/>
        <v>0</v>
      </c>
      <c r="EW33" s="194">
        <f>'Copia Provisional'!DZ32</f>
        <v>0</v>
      </c>
      <c r="EX33" s="189">
        <f t="shared" si="108"/>
        <v>0</v>
      </c>
      <c r="EY33" s="190" t="str">
        <f t="shared" si="109"/>
        <v>P</v>
      </c>
      <c r="EZ33" s="179">
        <f t="shared" si="24"/>
        <v>0</v>
      </c>
      <c r="FA33" s="170">
        <f t="shared" si="110"/>
        <v>0</v>
      </c>
      <c r="FB33" s="194">
        <f>'Copia Provisional'!EA32</f>
        <v>0</v>
      </c>
      <c r="FC33" s="170">
        <f t="shared" si="111"/>
        <v>0</v>
      </c>
      <c r="FD33" s="190" t="str">
        <f t="shared" si="112"/>
        <v>P</v>
      </c>
      <c r="FE33" s="179">
        <f t="shared" si="25"/>
        <v>0</v>
      </c>
      <c r="FF33" s="170">
        <f t="shared" si="113"/>
        <v>0</v>
      </c>
      <c r="FG33" s="194">
        <f>'Copia Provisional'!EB32</f>
        <v>0</v>
      </c>
      <c r="FH33" s="170">
        <f t="shared" si="114"/>
        <v>0</v>
      </c>
      <c r="FI33" s="190" t="str">
        <f t="shared" si="115"/>
        <v>P</v>
      </c>
      <c r="FJ33" s="179">
        <f t="shared" si="26"/>
        <v>0</v>
      </c>
      <c r="FK33" s="170">
        <f t="shared" si="116"/>
        <v>0</v>
      </c>
      <c r="FL33" s="194">
        <f>'Copia Provisional'!EC32</f>
        <v>0</v>
      </c>
      <c r="FM33" s="170">
        <f t="shared" si="117"/>
        <v>0</v>
      </c>
      <c r="FN33" s="190" t="str">
        <f t="shared" si="118"/>
        <v>P</v>
      </c>
      <c r="FO33" s="179">
        <f t="shared" si="27"/>
        <v>0</v>
      </c>
      <c r="FP33" s="170">
        <f t="shared" si="119"/>
        <v>0</v>
      </c>
      <c r="FQ33" s="194">
        <f>'Copia Provisional'!ED32</f>
        <v>0</v>
      </c>
      <c r="FR33" s="170">
        <f t="shared" si="120"/>
        <v>0</v>
      </c>
      <c r="FS33" s="190" t="str">
        <f t="shared" si="121"/>
        <v>P</v>
      </c>
      <c r="FT33" s="179">
        <f t="shared" si="28"/>
        <v>0</v>
      </c>
      <c r="FU33" s="170">
        <f t="shared" si="122"/>
        <v>0</v>
      </c>
      <c r="FV33" s="194">
        <f>'Copia Provisional'!EE32</f>
        <v>0</v>
      </c>
      <c r="FW33" s="170">
        <f t="shared" si="123"/>
        <v>0</v>
      </c>
      <c r="FX33" s="190" t="str">
        <f t="shared" si="124"/>
        <v>P</v>
      </c>
      <c r="FY33" s="179">
        <f t="shared" si="29"/>
        <v>0</v>
      </c>
      <c r="FZ33" s="170">
        <f t="shared" si="125"/>
        <v>0</v>
      </c>
      <c r="GA33" s="194">
        <f>'Copia Provisional'!EF32</f>
        <v>0</v>
      </c>
      <c r="GB33" s="170">
        <f t="shared" si="126"/>
        <v>0</v>
      </c>
      <c r="GC33" s="190" t="str">
        <f t="shared" si="127"/>
        <v>P</v>
      </c>
      <c r="GD33" s="179">
        <f t="shared" si="30"/>
        <v>0</v>
      </c>
      <c r="GE33" s="170">
        <f t="shared" si="128"/>
        <v>0</v>
      </c>
      <c r="GF33" s="194">
        <f>'Copia Provisional'!EG32</f>
        <v>0</v>
      </c>
      <c r="GG33" s="170">
        <f t="shared" si="129"/>
        <v>0</v>
      </c>
      <c r="GH33" s="170" t="str">
        <f t="shared" si="130"/>
        <v>P</v>
      </c>
      <c r="GI33" s="179">
        <f t="shared" si="31"/>
        <v>0</v>
      </c>
      <c r="GJ33" s="170">
        <f t="shared" si="131"/>
        <v>0</v>
      </c>
      <c r="GK33" s="194">
        <f>'Copia Provisional'!EH32</f>
        <v>0</v>
      </c>
      <c r="GL33" s="192">
        <f t="shared" si="132"/>
        <v>0</v>
      </c>
      <c r="GM33" s="170" t="str">
        <f t="shared" si="133"/>
        <v>P</v>
      </c>
      <c r="GN33" s="179">
        <f t="shared" si="32"/>
        <v>0</v>
      </c>
      <c r="GO33" s="170">
        <f t="shared" si="134"/>
        <v>0</v>
      </c>
      <c r="GP33" s="170">
        <f t="shared" si="135"/>
        <v>0</v>
      </c>
      <c r="GQ33" s="170">
        <f t="shared" si="136"/>
        <v>0</v>
      </c>
      <c r="GR33" s="170">
        <f t="shared" si="137"/>
        <v>0</v>
      </c>
      <c r="GS33" s="185">
        <f t="shared" si="37"/>
        <v>0</v>
      </c>
      <c r="GT33" s="185">
        <f t="shared" si="138"/>
        <v>0</v>
      </c>
    </row>
    <row r="34" spans="1:202">
      <c r="A34" s="183">
        <f>IF('Primera Fase'!A34="","",'Primera Fase'!A34)</f>
        <v>32</v>
      </c>
      <c r="B34" s="178" t="str">
        <f>IF('Primera Fase'!B34="","",'Primera Fase'!B34)</f>
        <v/>
      </c>
      <c r="C34" s="188">
        <f>'Copia Provisional'!BW33</f>
        <v>0</v>
      </c>
      <c r="D34" s="188">
        <f>'Copia Provisional'!BX33</f>
        <v>0</v>
      </c>
      <c r="E34" s="188">
        <f>'Copia Provisional'!BY33</f>
        <v>0</v>
      </c>
      <c r="F34" s="188">
        <f>'Copia Provisional'!BZ33</f>
        <v>0</v>
      </c>
      <c r="G34" s="188">
        <f>'Copia Provisional'!CA33</f>
        <v>0</v>
      </c>
      <c r="H34" s="188">
        <f>'Copia Provisional'!CB33</f>
        <v>0</v>
      </c>
      <c r="I34" s="188">
        <f>'Copia Provisional'!CC33</f>
        <v>0</v>
      </c>
      <c r="J34" s="188">
        <f>'Copia Provisional'!CD33</f>
        <v>0</v>
      </c>
      <c r="K34" s="188">
        <f>'Copia Provisional'!CE33</f>
        <v>0</v>
      </c>
      <c r="L34" s="188">
        <f>'Copia Provisional'!CF33</f>
        <v>0</v>
      </c>
      <c r="M34" s="188">
        <f>'Copia Provisional'!CG33</f>
        <v>0</v>
      </c>
      <c r="N34" s="188">
        <f>'Copia Provisional'!CH33</f>
        <v>0</v>
      </c>
      <c r="O34" s="188">
        <f>'Copia Provisional'!CI33</f>
        <v>0</v>
      </c>
      <c r="P34" s="188">
        <f>'Copia Provisional'!CJ33</f>
        <v>0</v>
      </c>
      <c r="Q34" s="188">
        <f>'Copia Provisional'!CK33</f>
        <v>0</v>
      </c>
      <c r="R34" s="188">
        <f>'Copia Provisional'!CL33</f>
        <v>0</v>
      </c>
      <c r="S34" s="188">
        <f>'Copia Provisional'!CM33</f>
        <v>0</v>
      </c>
      <c r="T34" s="188">
        <f>'Copia Provisional'!CN33</f>
        <v>0</v>
      </c>
      <c r="U34" s="188">
        <f>'Copia Provisional'!CO33</f>
        <v>0</v>
      </c>
      <c r="V34" s="188">
        <f>'Copia Provisional'!CP33</f>
        <v>0</v>
      </c>
      <c r="W34" s="188">
        <f>'Copia Provisional'!CQ33</f>
        <v>0</v>
      </c>
      <c r="X34" s="188">
        <f>'Copia Provisional'!CR33</f>
        <v>0</v>
      </c>
      <c r="Y34" s="188">
        <f>'Copia Provisional'!CS33</f>
        <v>0</v>
      </c>
      <c r="Z34" s="188">
        <f>'Copia Provisional'!CT33</f>
        <v>0</v>
      </c>
      <c r="AA34" s="188">
        <f>'Copia Provisional'!CU33</f>
        <v>0</v>
      </c>
      <c r="AB34" s="188">
        <f>'Copia Provisional'!CV33</f>
        <v>0</v>
      </c>
      <c r="AC34" s="188">
        <f>'Copia Provisional'!CW33</f>
        <v>0</v>
      </c>
      <c r="AD34" s="188">
        <f>'Copia Provisional'!CX33</f>
        <v>0</v>
      </c>
      <c r="AE34" s="188">
        <f>'Copia Provisional'!CY33</f>
        <v>0</v>
      </c>
      <c r="AF34" s="188">
        <f>'Copia Provisional'!CZ33</f>
        <v>0</v>
      </c>
      <c r="AG34" s="188">
        <f>'Copia Provisional'!DA33</f>
        <v>0</v>
      </c>
      <c r="AH34" s="188">
        <f>'Copia Provisional'!DB33</f>
        <v>0</v>
      </c>
      <c r="AI34" s="188">
        <f t="shared" si="0"/>
        <v>0</v>
      </c>
      <c r="AJ34" s="178">
        <f t="shared" si="1"/>
        <v>0</v>
      </c>
      <c r="AK34" s="271">
        <f t="shared" si="38"/>
        <v>0</v>
      </c>
      <c r="AL34" s="194">
        <f>'Copia Provisional'!DC33</f>
        <v>0</v>
      </c>
      <c r="AM34" s="272">
        <f t="shared" si="39"/>
        <v>0</v>
      </c>
      <c r="AN34" s="190" t="str">
        <f t="shared" si="40"/>
        <v>P</v>
      </c>
      <c r="AO34" s="179" cm="1">
        <f t="array" ref="AO34">IF(AK34=_Cla2,IF(AM34=_Clb2,10+IF(AL34=_RES73,20,0),0),0)</f>
        <v>0</v>
      </c>
      <c r="AP34" s="272">
        <f t="shared" si="41"/>
        <v>0</v>
      </c>
      <c r="AQ34" s="194">
        <f>'Copia Provisional'!DD33</f>
        <v>0</v>
      </c>
      <c r="AR34" s="272">
        <f t="shared" si="42"/>
        <v>0</v>
      </c>
      <c r="AS34" s="190" t="str">
        <f t="shared" si="43"/>
        <v>P</v>
      </c>
      <c r="AT34" s="179">
        <f t="shared" si="2"/>
        <v>0</v>
      </c>
      <c r="AU34" s="272">
        <f t="shared" si="44"/>
        <v>0</v>
      </c>
      <c r="AV34" s="194">
        <f>'Copia Provisional'!DE33</f>
        <v>0</v>
      </c>
      <c r="AW34" s="272">
        <f t="shared" si="45"/>
        <v>0</v>
      </c>
      <c r="AX34" s="190" t="str">
        <f t="shared" si="46"/>
        <v>P</v>
      </c>
      <c r="AY34" s="179">
        <f t="shared" si="3"/>
        <v>0</v>
      </c>
      <c r="AZ34" s="272">
        <f t="shared" si="47"/>
        <v>0</v>
      </c>
      <c r="BA34" s="194">
        <f>'Copia Provisional'!DF33</f>
        <v>0</v>
      </c>
      <c r="BB34" s="272">
        <f t="shared" si="48"/>
        <v>0</v>
      </c>
      <c r="BC34" s="190" t="str">
        <f t="shared" si="49"/>
        <v>P</v>
      </c>
      <c r="BD34" s="179">
        <f t="shared" si="4"/>
        <v>0</v>
      </c>
      <c r="BE34" s="272">
        <f t="shared" si="50"/>
        <v>0</v>
      </c>
      <c r="BF34" s="194">
        <f>'Copia Provisional'!DG33</f>
        <v>0</v>
      </c>
      <c r="BG34" s="272">
        <f t="shared" si="51"/>
        <v>0</v>
      </c>
      <c r="BH34" s="190" t="str">
        <f t="shared" si="52"/>
        <v>P</v>
      </c>
      <c r="BI34" s="179">
        <f t="shared" si="5"/>
        <v>0</v>
      </c>
      <c r="BJ34" s="272">
        <f t="shared" si="53"/>
        <v>0</v>
      </c>
      <c r="BK34" s="194">
        <f>'Copia Provisional'!DH33</f>
        <v>0</v>
      </c>
      <c r="BL34" s="272">
        <f t="shared" si="54"/>
        <v>0</v>
      </c>
      <c r="BM34" s="190" t="str">
        <f t="shared" si="55"/>
        <v>P</v>
      </c>
      <c r="BN34" s="179">
        <f t="shared" si="6"/>
        <v>0</v>
      </c>
      <c r="BO34" s="272">
        <f t="shared" si="56"/>
        <v>0</v>
      </c>
      <c r="BP34" s="194">
        <f>'Copia Provisional'!DI33</f>
        <v>0</v>
      </c>
      <c r="BQ34" s="272">
        <f t="shared" si="57"/>
        <v>0</v>
      </c>
      <c r="BR34" s="190" t="str">
        <f t="shared" si="58"/>
        <v>P</v>
      </c>
      <c r="BS34" s="179">
        <f t="shared" si="7"/>
        <v>0</v>
      </c>
      <c r="BT34" s="272">
        <f t="shared" si="59"/>
        <v>0</v>
      </c>
      <c r="BU34" s="194">
        <f>'Copia Provisional'!DJ33</f>
        <v>0</v>
      </c>
      <c r="BV34" s="272">
        <f t="shared" si="60"/>
        <v>0</v>
      </c>
      <c r="BW34" s="190" t="str">
        <f t="shared" si="61"/>
        <v>P</v>
      </c>
      <c r="BX34" s="179">
        <f t="shared" si="8"/>
        <v>0</v>
      </c>
      <c r="BY34" s="271">
        <f t="shared" si="62"/>
        <v>0</v>
      </c>
      <c r="BZ34" s="194">
        <f>'Copia Provisional'!DK33</f>
        <v>0</v>
      </c>
      <c r="CA34" s="272">
        <f t="shared" si="63"/>
        <v>0</v>
      </c>
      <c r="CB34" s="190" t="str">
        <f t="shared" si="64"/>
        <v>P</v>
      </c>
      <c r="CC34" s="179">
        <f t="shared" si="9"/>
        <v>0</v>
      </c>
      <c r="CD34" s="272">
        <f t="shared" si="65"/>
        <v>0</v>
      </c>
      <c r="CE34" s="194">
        <f>'Copia Provisional'!DL33</f>
        <v>0</v>
      </c>
      <c r="CF34" s="272">
        <f t="shared" si="66"/>
        <v>0</v>
      </c>
      <c r="CG34" s="190" t="str">
        <f t="shared" si="67"/>
        <v>P</v>
      </c>
      <c r="CH34" s="179">
        <f t="shared" si="10"/>
        <v>0</v>
      </c>
      <c r="CI34" s="272">
        <f t="shared" si="68"/>
        <v>0</v>
      </c>
      <c r="CJ34" s="194">
        <f>'Copia Provisional'!DM33</f>
        <v>0</v>
      </c>
      <c r="CK34" s="272">
        <f t="shared" si="69"/>
        <v>0</v>
      </c>
      <c r="CL34" s="190" t="str">
        <f t="shared" si="70"/>
        <v>P</v>
      </c>
      <c r="CM34" s="179">
        <f t="shared" si="11"/>
        <v>0</v>
      </c>
      <c r="CN34" s="272">
        <f t="shared" si="71"/>
        <v>0</v>
      </c>
      <c r="CO34" s="194">
        <f>'Copia Provisional'!DN33</f>
        <v>0</v>
      </c>
      <c r="CP34" s="272">
        <f t="shared" si="72"/>
        <v>0</v>
      </c>
      <c r="CQ34" s="190" t="str">
        <f t="shared" si="73"/>
        <v>P</v>
      </c>
      <c r="CR34" s="179">
        <f t="shared" si="12"/>
        <v>0</v>
      </c>
      <c r="CS34" s="272">
        <f t="shared" si="74"/>
        <v>0</v>
      </c>
      <c r="CT34" s="194">
        <f>'Copia Provisional'!DO33</f>
        <v>0</v>
      </c>
      <c r="CU34" s="272">
        <f t="shared" si="75"/>
        <v>0</v>
      </c>
      <c r="CV34" s="190" t="str">
        <f t="shared" si="76"/>
        <v>P</v>
      </c>
      <c r="CW34" s="179">
        <f t="shared" si="13"/>
        <v>0</v>
      </c>
      <c r="CX34" s="272">
        <f t="shared" si="77"/>
        <v>0</v>
      </c>
      <c r="CY34" s="194">
        <f>'Copia Provisional'!DP33</f>
        <v>0</v>
      </c>
      <c r="CZ34" s="272">
        <f t="shared" si="78"/>
        <v>0</v>
      </c>
      <c r="DA34" s="190" t="str">
        <f t="shared" si="79"/>
        <v>P</v>
      </c>
      <c r="DB34" s="179">
        <f t="shared" si="14"/>
        <v>0</v>
      </c>
      <c r="DC34" s="272">
        <f t="shared" si="80"/>
        <v>0</v>
      </c>
      <c r="DD34" s="194">
        <f>'Copia Provisional'!DQ33</f>
        <v>0</v>
      </c>
      <c r="DE34" s="272">
        <f t="shared" si="81"/>
        <v>0</v>
      </c>
      <c r="DF34" s="190" t="str">
        <f t="shared" si="82"/>
        <v>P</v>
      </c>
      <c r="DG34" s="179">
        <f t="shared" si="15"/>
        <v>0</v>
      </c>
      <c r="DH34" s="272">
        <f t="shared" si="83"/>
        <v>0</v>
      </c>
      <c r="DI34" s="194">
        <f>'Copia Provisional'!DR33</f>
        <v>0</v>
      </c>
      <c r="DJ34" s="272">
        <f t="shared" si="84"/>
        <v>0</v>
      </c>
      <c r="DK34" s="190" t="str">
        <f t="shared" si="85"/>
        <v>P</v>
      </c>
      <c r="DL34" s="179">
        <f t="shared" si="16"/>
        <v>0</v>
      </c>
      <c r="DM34" s="193">
        <f t="shared" si="86"/>
        <v>0</v>
      </c>
      <c r="DN34" s="194">
        <f>'Copia Provisional'!DS33</f>
        <v>0</v>
      </c>
      <c r="DO34" s="189">
        <f t="shared" si="87"/>
        <v>0</v>
      </c>
      <c r="DP34" s="190" t="str">
        <f t="shared" si="88"/>
        <v>P</v>
      </c>
      <c r="DQ34" s="179">
        <f t="shared" si="17"/>
        <v>0</v>
      </c>
      <c r="DR34" s="189">
        <f t="shared" si="89"/>
        <v>0</v>
      </c>
      <c r="DS34" s="194">
        <f>'Copia Provisional'!DT33</f>
        <v>0</v>
      </c>
      <c r="DT34" s="189">
        <f t="shared" si="90"/>
        <v>0</v>
      </c>
      <c r="DU34" s="190" t="str">
        <f t="shared" si="91"/>
        <v>P</v>
      </c>
      <c r="DV34" s="179">
        <f t="shared" si="18"/>
        <v>0</v>
      </c>
      <c r="DW34" s="189">
        <f t="shared" si="92"/>
        <v>0</v>
      </c>
      <c r="DX34" s="194">
        <f>'Copia Provisional'!DU33</f>
        <v>0</v>
      </c>
      <c r="DY34" s="189">
        <f t="shared" si="93"/>
        <v>0</v>
      </c>
      <c r="DZ34" s="190" t="str">
        <f t="shared" si="94"/>
        <v>P</v>
      </c>
      <c r="EA34" s="179">
        <f t="shared" si="19"/>
        <v>0</v>
      </c>
      <c r="EB34" s="189">
        <f t="shared" si="95"/>
        <v>0</v>
      </c>
      <c r="EC34" s="194">
        <f>'Copia Provisional'!DV33</f>
        <v>0</v>
      </c>
      <c r="ED34" s="189">
        <f t="shared" si="96"/>
        <v>0</v>
      </c>
      <c r="EE34" s="190" t="str">
        <f t="shared" si="97"/>
        <v>P</v>
      </c>
      <c r="EF34" s="179">
        <f t="shared" si="20"/>
        <v>0</v>
      </c>
      <c r="EG34" s="189">
        <f t="shared" si="98"/>
        <v>0</v>
      </c>
      <c r="EH34" s="194">
        <f>'Copia Provisional'!DW33</f>
        <v>0</v>
      </c>
      <c r="EI34" s="189">
        <f t="shared" si="99"/>
        <v>0</v>
      </c>
      <c r="EJ34" s="190" t="str">
        <f t="shared" si="100"/>
        <v>P</v>
      </c>
      <c r="EK34" s="179">
        <f t="shared" si="21"/>
        <v>0</v>
      </c>
      <c r="EL34" s="189">
        <f t="shared" si="101"/>
        <v>0</v>
      </c>
      <c r="EM34" s="194">
        <f>'Copia Provisional'!DX33</f>
        <v>0</v>
      </c>
      <c r="EN34" s="189">
        <f t="shared" si="102"/>
        <v>0</v>
      </c>
      <c r="EO34" s="190" t="str">
        <f t="shared" si="103"/>
        <v>P</v>
      </c>
      <c r="EP34" s="179">
        <f t="shared" si="22"/>
        <v>0</v>
      </c>
      <c r="EQ34" s="189">
        <f t="shared" si="104"/>
        <v>0</v>
      </c>
      <c r="ER34" s="194">
        <f>'Copia Provisional'!DY33</f>
        <v>0</v>
      </c>
      <c r="ES34" s="189">
        <f t="shared" si="105"/>
        <v>0</v>
      </c>
      <c r="ET34" s="190" t="str">
        <f t="shared" si="106"/>
        <v>P</v>
      </c>
      <c r="EU34" s="179">
        <f t="shared" si="23"/>
        <v>0</v>
      </c>
      <c r="EV34" s="189">
        <f t="shared" si="107"/>
        <v>0</v>
      </c>
      <c r="EW34" s="194">
        <f>'Copia Provisional'!DZ33</f>
        <v>0</v>
      </c>
      <c r="EX34" s="189">
        <f t="shared" si="108"/>
        <v>0</v>
      </c>
      <c r="EY34" s="190" t="str">
        <f t="shared" si="109"/>
        <v>P</v>
      </c>
      <c r="EZ34" s="179">
        <f t="shared" si="24"/>
        <v>0</v>
      </c>
      <c r="FA34" s="170">
        <f t="shared" si="110"/>
        <v>0</v>
      </c>
      <c r="FB34" s="194">
        <f>'Copia Provisional'!EA33</f>
        <v>0</v>
      </c>
      <c r="FC34" s="170">
        <f t="shared" si="111"/>
        <v>0</v>
      </c>
      <c r="FD34" s="190" t="str">
        <f t="shared" si="112"/>
        <v>P</v>
      </c>
      <c r="FE34" s="179">
        <f t="shared" si="25"/>
        <v>0</v>
      </c>
      <c r="FF34" s="170">
        <f t="shared" si="113"/>
        <v>0</v>
      </c>
      <c r="FG34" s="194">
        <f>'Copia Provisional'!EB33</f>
        <v>0</v>
      </c>
      <c r="FH34" s="170">
        <f t="shared" si="114"/>
        <v>0</v>
      </c>
      <c r="FI34" s="190" t="str">
        <f t="shared" si="115"/>
        <v>P</v>
      </c>
      <c r="FJ34" s="179">
        <f t="shared" si="26"/>
        <v>0</v>
      </c>
      <c r="FK34" s="170">
        <f t="shared" si="116"/>
        <v>0</v>
      </c>
      <c r="FL34" s="194">
        <f>'Copia Provisional'!EC33</f>
        <v>0</v>
      </c>
      <c r="FM34" s="170">
        <f t="shared" si="117"/>
        <v>0</v>
      </c>
      <c r="FN34" s="190" t="str">
        <f t="shared" si="118"/>
        <v>P</v>
      </c>
      <c r="FO34" s="179">
        <f t="shared" si="27"/>
        <v>0</v>
      </c>
      <c r="FP34" s="170">
        <f t="shared" si="119"/>
        <v>0</v>
      </c>
      <c r="FQ34" s="194">
        <f>'Copia Provisional'!ED33</f>
        <v>0</v>
      </c>
      <c r="FR34" s="170">
        <f t="shared" si="120"/>
        <v>0</v>
      </c>
      <c r="FS34" s="190" t="str">
        <f t="shared" si="121"/>
        <v>P</v>
      </c>
      <c r="FT34" s="179">
        <f t="shared" si="28"/>
        <v>0</v>
      </c>
      <c r="FU34" s="170">
        <f t="shared" si="122"/>
        <v>0</v>
      </c>
      <c r="FV34" s="194">
        <f>'Copia Provisional'!EE33</f>
        <v>0</v>
      </c>
      <c r="FW34" s="170">
        <f t="shared" si="123"/>
        <v>0</v>
      </c>
      <c r="FX34" s="190" t="str">
        <f t="shared" si="124"/>
        <v>P</v>
      </c>
      <c r="FY34" s="179">
        <f t="shared" si="29"/>
        <v>0</v>
      </c>
      <c r="FZ34" s="170">
        <f t="shared" si="125"/>
        <v>0</v>
      </c>
      <c r="GA34" s="194">
        <f>'Copia Provisional'!EF33</f>
        <v>0</v>
      </c>
      <c r="GB34" s="170">
        <f t="shared" si="126"/>
        <v>0</v>
      </c>
      <c r="GC34" s="190" t="str">
        <f t="shared" si="127"/>
        <v>P</v>
      </c>
      <c r="GD34" s="179">
        <f t="shared" si="30"/>
        <v>0</v>
      </c>
      <c r="GE34" s="170">
        <f t="shared" si="128"/>
        <v>0</v>
      </c>
      <c r="GF34" s="194">
        <f>'Copia Provisional'!EG33</f>
        <v>0</v>
      </c>
      <c r="GG34" s="170">
        <f t="shared" si="129"/>
        <v>0</v>
      </c>
      <c r="GH34" s="170" t="str">
        <f t="shared" si="130"/>
        <v>P</v>
      </c>
      <c r="GI34" s="179">
        <f t="shared" si="31"/>
        <v>0</v>
      </c>
      <c r="GJ34" s="170">
        <f t="shared" si="131"/>
        <v>0</v>
      </c>
      <c r="GK34" s="194">
        <f>'Copia Provisional'!EH33</f>
        <v>0</v>
      </c>
      <c r="GL34" s="192">
        <f t="shared" si="132"/>
        <v>0</v>
      </c>
      <c r="GM34" s="170" t="str">
        <f t="shared" si="133"/>
        <v>P</v>
      </c>
      <c r="GN34" s="179">
        <f t="shared" si="32"/>
        <v>0</v>
      </c>
      <c r="GO34" s="170">
        <f t="shared" si="134"/>
        <v>0</v>
      </c>
      <c r="GP34" s="170">
        <f t="shared" si="135"/>
        <v>0</v>
      </c>
      <c r="GQ34" s="170">
        <f t="shared" si="136"/>
        <v>0</v>
      </c>
      <c r="GR34" s="170">
        <f t="shared" si="137"/>
        <v>0</v>
      </c>
      <c r="GS34" s="185">
        <f t="shared" si="37"/>
        <v>0</v>
      </c>
      <c r="GT34" s="185">
        <f t="shared" si="138"/>
        <v>0</v>
      </c>
    </row>
    <row r="35" spans="1:202">
      <c r="A35" s="183">
        <f>IF('Primera Fase'!A35="","",'Primera Fase'!A35)</f>
        <v>33</v>
      </c>
      <c r="B35" s="178" t="str">
        <f>IF('Primera Fase'!B35="","",'Primera Fase'!B35)</f>
        <v/>
      </c>
      <c r="C35" s="188">
        <f>'Copia Provisional'!BW34</f>
        <v>0</v>
      </c>
      <c r="D35" s="188">
        <f>'Copia Provisional'!BX34</f>
        <v>0</v>
      </c>
      <c r="E35" s="188">
        <f>'Copia Provisional'!BY34</f>
        <v>0</v>
      </c>
      <c r="F35" s="188">
        <f>'Copia Provisional'!BZ34</f>
        <v>0</v>
      </c>
      <c r="G35" s="188">
        <f>'Copia Provisional'!CA34</f>
        <v>0</v>
      </c>
      <c r="H35" s="188">
        <f>'Copia Provisional'!CB34</f>
        <v>0</v>
      </c>
      <c r="I35" s="188">
        <f>'Copia Provisional'!CC34</f>
        <v>0</v>
      </c>
      <c r="J35" s="188">
        <f>'Copia Provisional'!CD34</f>
        <v>0</v>
      </c>
      <c r="K35" s="188">
        <f>'Copia Provisional'!CE34</f>
        <v>0</v>
      </c>
      <c r="L35" s="188">
        <f>'Copia Provisional'!CF34</f>
        <v>0</v>
      </c>
      <c r="M35" s="188">
        <f>'Copia Provisional'!CG34</f>
        <v>0</v>
      </c>
      <c r="N35" s="188">
        <f>'Copia Provisional'!CH34</f>
        <v>0</v>
      </c>
      <c r="O35" s="188">
        <f>'Copia Provisional'!CI34</f>
        <v>0</v>
      </c>
      <c r="P35" s="188">
        <f>'Copia Provisional'!CJ34</f>
        <v>0</v>
      </c>
      <c r="Q35" s="188">
        <f>'Copia Provisional'!CK34</f>
        <v>0</v>
      </c>
      <c r="R35" s="188">
        <f>'Copia Provisional'!CL34</f>
        <v>0</v>
      </c>
      <c r="S35" s="188">
        <f>'Copia Provisional'!CM34</f>
        <v>0</v>
      </c>
      <c r="T35" s="188">
        <f>'Copia Provisional'!CN34</f>
        <v>0</v>
      </c>
      <c r="U35" s="188">
        <f>'Copia Provisional'!CO34</f>
        <v>0</v>
      </c>
      <c r="V35" s="188">
        <f>'Copia Provisional'!CP34</f>
        <v>0</v>
      </c>
      <c r="W35" s="188">
        <f>'Copia Provisional'!CQ34</f>
        <v>0</v>
      </c>
      <c r="X35" s="188">
        <f>'Copia Provisional'!CR34</f>
        <v>0</v>
      </c>
      <c r="Y35" s="188">
        <f>'Copia Provisional'!CS34</f>
        <v>0</v>
      </c>
      <c r="Z35" s="188">
        <f>'Copia Provisional'!CT34</f>
        <v>0</v>
      </c>
      <c r="AA35" s="188">
        <f>'Copia Provisional'!CU34</f>
        <v>0</v>
      </c>
      <c r="AB35" s="188">
        <f>'Copia Provisional'!CV34</f>
        <v>0</v>
      </c>
      <c r="AC35" s="188">
        <f>'Copia Provisional'!CW34</f>
        <v>0</v>
      </c>
      <c r="AD35" s="188">
        <f>'Copia Provisional'!CX34</f>
        <v>0</v>
      </c>
      <c r="AE35" s="188">
        <f>'Copia Provisional'!CY34</f>
        <v>0</v>
      </c>
      <c r="AF35" s="188">
        <f>'Copia Provisional'!CZ34</f>
        <v>0</v>
      </c>
      <c r="AG35" s="188">
        <f>'Copia Provisional'!DA34</f>
        <v>0</v>
      </c>
      <c r="AH35" s="188">
        <f>'Copia Provisional'!DB34</f>
        <v>0</v>
      </c>
      <c r="AI35" s="188">
        <f t="shared" ref="AI35:AI60" si="139">IFERROR(IF(VLOOKUP(AA35,_BDTerceros,1,FALSE)=AA35,10,0),0)+IFERROR(IF(VLOOKUP(AB35,_BDTerceros,1,FALSE)=AB35,10,0),0)+IFERROR(IF(VLOOKUP(AC35,_BDTerceros,1,FALSE)=AC35,10,0),0)+IFERROR(IF(VLOOKUP(AD35,_BDTerceros,1,FALSE)=AD35,10,0),0)+IFERROR(IF(VLOOKUP(AE35,_BDTerceros,1,FALSE)=AE35,10,0),0)+IFERROR(IF(VLOOKUP(AF35,_BDTerceros,1,FALSE)=AF35,10,0),0)+IFERROR(IF(VLOOKUP(AG35,_BDTerceros,1,FALSE)=AG35,10,0),0)+IFERROR(IF(VLOOKUP(AH35,_BDTerceros,1,FALSE)=AH35,10,0),0)</f>
        <v>0</v>
      </c>
      <c r="AJ35" s="178">
        <f t="shared" ref="AJ35:AJ60" si="140">IF(C35=_Cla1,10,IF(C35=_Cla2,10,0))+IF(D35=_Cla1,10,IF(D35=_Cla2,10,0))+IF(E35=_Clb1,10,IF(E35=_Clb2,10,0))+IF(F35=_Clb1,10,IF(F35=_Clb2,10,0))+IF(G35=_Clc1,10,IF(G35=_Clc2,10,0))+IF(H35=_Clc1,10,IF(H35=_Clc2,10,0))+IF(I35=_Cld1,10,IF(I35=_Cld2,10,0))+IF(J35=_Cld1,10,IF(J35=_Cld2,10,0))+IF(K35=_Cle1,10,IF(K35=_Cle2,10,0))+IF(L35=_Cle1,10,IF(L35=_Cle2,10,0))+IF(M35=_Clf1,10,IF(M35=_Clf2,10,0))+IF(N35=_Clf1,10,IF(N35=_Clf2,10,0))+IF(O35=_Clg1,10,IF(O35=_Clg2,10,0))+IF(P35=_Clg1,10,IF(P35=_Clg2,10,0))+IF(Q35=_Clh1,10,IF(Q35=_Clh2,10,0))+IF(R35=_Clh1,10,IF(R35=_Clh2,10,0))+IF(S35=_Cli1,10,IF(S35=_Cli2,10,0))+IF(T35=_Cli1,10,IF(T35=_Cli2,10,0))+IF(U35=_Clj1,10,IF(U35=_Clj2,10,0))+IF(V35=_Clj1,10,IF(V35=_Clj2,10,0))+IF(W35=_Clk1,10,IF(W35=_Clk2,10,0))+IF(X35=_Clk1,10,IF(X35=_Clk2,10,0))+IF(Y35=_Cll1,10,IF(Y35=_Cll2,10,0))+IF(Z35=_Cll1,10,IF(Z35=_Cll2,10,0))+AI35</f>
        <v>0</v>
      </c>
      <c r="AK35" s="271">
        <f t="shared" si="38"/>
        <v>0</v>
      </c>
      <c r="AL35" s="194">
        <f>'Copia Provisional'!DC34</f>
        <v>0</v>
      </c>
      <c r="AM35" s="272">
        <f t="shared" si="39"/>
        <v>0</v>
      </c>
      <c r="AN35" s="190" t="str">
        <f t="shared" si="40"/>
        <v>P</v>
      </c>
      <c r="AO35" s="179" cm="1">
        <f t="array" ref="AO35">IF(AK35=_Cla2,IF(AM35=_Clb2,10+IF(AL35=_RES73,20,0),0),0)</f>
        <v>0</v>
      </c>
      <c r="AP35" s="272">
        <f t="shared" si="41"/>
        <v>0</v>
      </c>
      <c r="AQ35" s="194">
        <f>'Copia Provisional'!DD34</f>
        <v>0</v>
      </c>
      <c r="AR35" s="272">
        <f t="shared" si="42"/>
        <v>0</v>
      </c>
      <c r="AS35" s="190" t="str">
        <f t="shared" si="43"/>
        <v>P</v>
      </c>
      <c r="AT35" s="179">
        <f t="shared" ref="AT35:AT60" si="141">IF(AP35=_Cle1,IF(AR35=_Clt1,10+IF(AQ35=_RES74,20,0),0),0)</f>
        <v>0</v>
      </c>
      <c r="AU35" s="272">
        <f t="shared" si="44"/>
        <v>0</v>
      </c>
      <c r="AV35" s="194">
        <f>'Copia Provisional'!DE34</f>
        <v>0</v>
      </c>
      <c r="AW35" s="272">
        <f t="shared" si="45"/>
        <v>0</v>
      </c>
      <c r="AX35" s="190" t="str">
        <f t="shared" si="46"/>
        <v>P</v>
      </c>
      <c r="AY35" s="179">
        <f t="shared" ref="AY35:AY60" si="142">IF(AU35=_Clf1,IF(AW35=_Clc2,10+IF(AV35=_RES75,20,0),0),0)</f>
        <v>0</v>
      </c>
      <c r="AZ35" s="272">
        <f t="shared" si="47"/>
        <v>0</v>
      </c>
      <c r="BA35" s="194">
        <f>'Copia Provisional'!DF34</f>
        <v>0</v>
      </c>
      <c r="BB35" s="272">
        <f t="shared" si="48"/>
        <v>0</v>
      </c>
      <c r="BC35" s="190" t="str">
        <f t="shared" si="49"/>
        <v>P</v>
      </c>
      <c r="BD35" s="179">
        <f t="shared" ref="BD35:BD60" si="143">IF(AZ35=_Clc1,IF(BB35=_Clf2,10+IF(BA35=_RES76,20,0),0),0)</f>
        <v>0</v>
      </c>
      <c r="BE35" s="272">
        <f t="shared" si="50"/>
        <v>0</v>
      </c>
      <c r="BF35" s="194">
        <f>'Copia Provisional'!DG34</f>
        <v>0</v>
      </c>
      <c r="BG35" s="272">
        <f t="shared" si="51"/>
        <v>0</v>
      </c>
      <c r="BH35" s="190" t="str">
        <f t="shared" si="52"/>
        <v>P</v>
      </c>
      <c r="BI35" s="179">
        <f t="shared" ref="BI35:BI60" si="144">IF(BE35=_Cli1,IF(BG35=_Clt2,10+IF(BF35=_RES77,20,0),0),0)</f>
        <v>0</v>
      </c>
      <c r="BJ35" s="272">
        <f t="shared" si="53"/>
        <v>0</v>
      </c>
      <c r="BK35" s="194">
        <f>'Copia Provisional'!DH34</f>
        <v>0</v>
      </c>
      <c r="BL35" s="272">
        <f t="shared" si="54"/>
        <v>0</v>
      </c>
      <c r="BM35" s="190" t="str">
        <f t="shared" si="55"/>
        <v>P</v>
      </c>
      <c r="BN35" s="179">
        <f t="shared" ref="BN35:BN60" si="145">IF(BJ35=_Cle2,IF(BL35=_Cli2,10+IF(BK35=_RES78,20,0),0),0)</f>
        <v>0</v>
      </c>
      <c r="BO35" s="272">
        <f t="shared" si="56"/>
        <v>0</v>
      </c>
      <c r="BP35" s="194">
        <f>'Copia Provisional'!DI34</f>
        <v>0</v>
      </c>
      <c r="BQ35" s="272">
        <f t="shared" si="57"/>
        <v>0</v>
      </c>
      <c r="BR35" s="190" t="str">
        <f t="shared" si="58"/>
        <v>P</v>
      </c>
      <c r="BS35" s="179">
        <f t="shared" ref="BS35:BS60" si="146">IF(BO35=_Cla1,IF(BQ35=_Clt3,10+IF(BP35=_RES79,20,0),0),0)</f>
        <v>0</v>
      </c>
      <c r="BT35" s="272">
        <f t="shared" si="59"/>
        <v>0</v>
      </c>
      <c r="BU35" s="194">
        <f>'Copia Provisional'!DJ34</f>
        <v>0</v>
      </c>
      <c r="BV35" s="272">
        <f t="shared" si="60"/>
        <v>0</v>
      </c>
      <c r="BW35" s="190" t="str">
        <f t="shared" si="61"/>
        <v>P</v>
      </c>
      <c r="BX35" s="179">
        <f t="shared" ref="BX35:BX60" si="147">IF(BT35=_Cll1,IF(BV35=_Clt4,10+IF(BU35=_RES80,20,0),0),0)</f>
        <v>0</v>
      </c>
      <c r="BY35" s="271">
        <f t="shared" si="62"/>
        <v>0</v>
      </c>
      <c r="BZ35" s="194">
        <f>'Copia Provisional'!DK34</f>
        <v>0</v>
      </c>
      <c r="CA35" s="272">
        <f t="shared" si="63"/>
        <v>0</v>
      </c>
      <c r="CB35" s="190" t="str">
        <f t="shared" si="64"/>
        <v>P</v>
      </c>
      <c r="CC35" s="179">
        <f t="shared" ref="CC35:CC60" si="148">IF(BY35=_Cld1,IF(CA35=_Clt5,10+IF(BZ35=_RES81,20,0),0),0)</f>
        <v>0</v>
      </c>
      <c r="CD35" s="272">
        <f t="shared" si="65"/>
        <v>0</v>
      </c>
      <c r="CE35" s="194">
        <f>'Copia Provisional'!DL34</f>
        <v>0</v>
      </c>
      <c r="CF35" s="272">
        <f t="shared" si="66"/>
        <v>0</v>
      </c>
      <c r="CG35" s="190" t="str">
        <f t="shared" si="67"/>
        <v>P</v>
      </c>
      <c r="CH35" s="179">
        <f t="shared" ref="CH35:CH60" si="149">IF(CD35=_Clg1,IF(CF35=_Clt6,10+IF(CE35=_RES74,20,0),0),0)</f>
        <v>0</v>
      </c>
      <c r="CI35" s="272">
        <f t="shared" si="68"/>
        <v>0</v>
      </c>
      <c r="CJ35" s="194">
        <f>'Copia Provisional'!DM34</f>
        <v>0</v>
      </c>
      <c r="CK35" s="272">
        <f t="shared" si="69"/>
        <v>0</v>
      </c>
      <c r="CL35" s="190" t="str">
        <f t="shared" si="70"/>
        <v>P</v>
      </c>
      <c r="CM35" s="179">
        <f t="shared" ref="CM35:CM60" si="150">IF(CI35=_Clk2,IF(CK35=_Cll2,10+IF(CJ35=_RES83,20,0),0),0)</f>
        <v>0</v>
      </c>
      <c r="CN35" s="272">
        <f t="shared" si="71"/>
        <v>0</v>
      </c>
      <c r="CO35" s="194">
        <f>'Copia Provisional'!DN34</f>
        <v>0</v>
      </c>
      <c r="CP35" s="272">
        <f t="shared" si="72"/>
        <v>0</v>
      </c>
      <c r="CQ35" s="190" t="str">
        <f t="shared" si="73"/>
        <v>P</v>
      </c>
      <c r="CR35" s="179">
        <f t="shared" ref="CR35:CR60" si="151">IF(CN35=_Clh1,IF(CP35=_Clj2,10+IF(CO35=_RES84,20,0),0),0)</f>
        <v>0</v>
      </c>
      <c r="CS35" s="272">
        <f t="shared" si="74"/>
        <v>0</v>
      </c>
      <c r="CT35" s="194">
        <f>'Copia Provisional'!DO34</f>
        <v>0</v>
      </c>
      <c r="CU35" s="272">
        <f t="shared" si="75"/>
        <v>0</v>
      </c>
      <c r="CV35" s="190" t="str">
        <f t="shared" si="76"/>
        <v>P</v>
      </c>
      <c r="CW35" s="179">
        <f t="shared" ref="CW35:CW60" si="152">IF(CS35=_Clb1,IF(CU35=_Clt7,10+IF(CT35=_RES85,20,0),0),0)</f>
        <v>0</v>
      </c>
      <c r="CX35" s="272">
        <f t="shared" si="77"/>
        <v>0</v>
      </c>
      <c r="CY35" s="194">
        <f>'Copia Provisional'!DP34</f>
        <v>0</v>
      </c>
      <c r="CZ35" s="272">
        <f t="shared" si="78"/>
        <v>0</v>
      </c>
      <c r="DA35" s="190" t="str">
        <f t="shared" si="79"/>
        <v>P</v>
      </c>
      <c r="DB35" s="179">
        <f t="shared" ref="DB35:DB60" si="153">IF(CX35=_Clj1,IF(CZ35=_Clh2,10+IF(CY35=_RES86,20,0),0),0)</f>
        <v>0</v>
      </c>
      <c r="DC35" s="272">
        <f t="shared" si="80"/>
        <v>0</v>
      </c>
      <c r="DD35" s="194">
        <f>'Copia Provisional'!DQ34</f>
        <v>0</v>
      </c>
      <c r="DE35" s="272">
        <f t="shared" si="81"/>
        <v>0</v>
      </c>
      <c r="DF35" s="190" t="str">
        <f t="shared" si="82"/>
        <v>P</v>
      </c>
      <c r="DG35" s="179">
        <f t="shared" ref="DG35:DG60" si="154">IF(DC35=_Clk1,IF(DE35=_Clt8,10+IF(DD35=_RES87,20,0),0),0)</f>
        <v>0</v>
      </c>
      <c r="DH35" s="272">
        <f t="shared" si="83"/>
        <v>0</v>
      </c>
      <c r="DI35" s="194">
        <f>'Copia Provisional'!DR34</f>
        <v>0</v>
      </c>
      <c r="DJ35" s="272">
        <f t="shared" si="84"/>
        <v>0</v>
      </c>
      <c r="DK35" s="190" t="str">
        <f t="shared" si="85"/>
        <v>P</v>
      </c>
      <c r="DL35" s="179">
        <f t="shared" ref="DL35:DL60" si="155">IF(DH35=_Cld2,IF(DJ35=_Clg2,10+IF(DI35=_RES88,20,0),0),0)</f>
        <v>0</v>
      </c>
      <c r="DM35" s="193">
        <f t="shared" si="86"/>
        <v>0</v>
      </c>
      <c r="DN35" s="194">
        <f>'Copia Provisional'!DS34</f>
        <v>0</v>
      </c>
      <c r="DO35" s="189">
        <f t="shared" si="87"/>
        <v>0</v>
      </c>
      <c r="DP35" s="190" t="str">
        <f t="shared" si="88"/>
        <v>P</v>
      </c>
      <c r="DQ35" s="179">
        <f t="shared" ref="DQ35:DQ60" si="156">IF(DM35=_OF2,IF(DO35=_OF5,20+IF(DN35=_RES89,30,0),0),0)</f>
        <v>0</v>
      </c>
      <c r="DR35" s="189">
        <f t="shared" si="89"/>
        <v>0</v>
      </c>
      <c r="DS35" s="194">
        <f>'Copia Provisional'!DT34</f>
        <v>0</v>
      </c>
      <c r="DT35" s="189">
        <f t="shared" si="90"/>
        <v>0</v>
      </c>
      <c r="DU35" s="190" t="str">
        <f t="shared" si="91"/>
        <v>P</v>
      </c>
      <c r="DV35" s="179">
        <f t="shared" ref="DV35:DV60" si="157">IF(DR35=_OF1,IF(DT35=_OF3,20+IF(DS35=_RES90,30,0),0),0)</f>
        <v>0</v>
      </c>
      <c r="DW35" s="189">
        <f t="shared" si="92"/>
        <v>0</v>
      </c>
      <c r="DX35" s="194">
        <f>'Copia Provisional'!DU34</f>
        <v>0</v>
      </c>
      <c r="DY35" s="189">
        <f t="shared" si="93"/>
        <v>0</v>
      </c>
      <c r="DZ35" s="190" t="str">
        <f t="shared" si="94"/>
        <v>P</v>
      </c>
      <c r="EA35" s="179">
        <f t="shared" ref="EA35:EA60" si="158">IF(DW35=_OF4,IF(DY35=_OF6,20+IF(DX35=_RES91,30,0),0),0)</f>
        <v>0</v>
      </c>
      <c r="EB35" s="189">
        <f t="shared" si="95"/>
        <v>0</v>
      </c>
      <c r="EC35" s="194">
        <f>'Copia Provisional'!DV34</f>
        <v>0</v>
      </c>
      <c r="ED35" s="189">
        <f t="shared" si="96"/>
        <v>0</v>
      </c>
      <c r="EE35" s="190" t="str">
        <f t="shared" si="97"/>
        <v>P</v>
      </c>
      <c r="EF35" s="179">
        <f t="shared" ref="EF35:EF60" si="159">IF(EB35=_OF7,IF(ED35=_OF8,20+IF(EC35=_RES92,30,0),0),0)</f>
        <v>0</v>
      </c>
      <c r="EG35" s="189">
        <f t="shared" si="98"/>
        <v>0</v>
      </c>
      <c r="EH35" s="194">
        <f>'Copia Provisional'!DW34</f>
        <v>0</v>
      </c>
      <c r="EI35" s="189">
        <f t="shared" si="99"/>
        <v>0</v>
      </c>
      <c r="EJ35" s="190" t="str">
        <f t="shared" si="100"/>
        <v>P</v>
      </c>
      <c r="EK35" s="179">
        <f t="shared" ref="EK35:EK60" si="160">IF(EG35=_OF11,IF(EI35=_OF12,20+IF(EH35=_RES93,30,0),0),0)</f>
        <v>0</v>
      </c>
      <c r="EL35" s="189">
        <f t="shared" si="101"/>
        <v>0</v>
      </c>
      <c r="EM35" s="194">
        <f>'Copia Provisional'!DX34</f>
        <v>0</v>
      </c>
      <c r="EN35" s="189">
        <f t="shared" si="102"/>
        <v>0</v>
      </c>
      <c r="EO35" s="190" t="str">
        <f t="shared" si="103"/>
        <v>P</v>
      </c>
      <c r="EP35" s="179">
        <f t="shared" ref="EP35:EP60" si="161">IF(EL35=_OF9,IF(EN35=_OF10,20+IF(EM35=_RES94,30,0),0),0)</f>
        <v>0</v>
      </c>
      <c r="EQ35" s="189">
        <f t="shared" si="104"/>
        <v>0</v>
      </c>
      <c r="ER35" s="194">
        <f>'Copia Provisional'!DY34</f>
        <v>0</v>
      </c>
      <c r="ES35" s="189">
        <f t="shared" si="105"/>
        <v>0</v>
      </c>
      <c r="ET35" s="190" t="str">
        <f t="shared" si="106"/>
        <v>P</v>
      </c>
      <c r="EU35" s="179">
        <f t="shared" ref="EU35:EU60" si="162">IF(EQ35=_OF14,IF(ES35=_OF16,20+IF(ER35=_RES95,30,0),0),0)</f>
        <v>0</v>
      </c>
      <c r="EV35" s="189">
        <f t="shared" si="107"/>
        <v>0</v>
      </c>
      <c r="EW35" s="194">
        <f>'Copia Provisional'!DZ34</f>
        <v>0</v>
      </c>
      <c r="EX35" s="189">
        <f t="shared" si="108"/>
        <v>0</v>
      </c>
      <c r="EY35" s="190" t="str">
        <f t="shared" si="109"/>
        <v>P</v>
      </c>
      <c r="EZ35" s="179">
        <f t="shared" ref="EZ35:EZ60" si="163">IF(EV35=_OF13,IF(EX35=_OF15,20+IF(EW35=_RES96,30,0),0),0)</f>
        <v>0</v>
      </c>
      <c r="FA35" s="170">
        <f t="shared" si="110"/>
        <v>0</v>
      </c>
      <c r="FB35" s="194">
        <f>'Copia Provisional'!EA34</f>
        <v>0</v>
      </c>
      <c r="FC35" s="170">
        <f t="shared" si="111"/>
        <v>0</v>
      </c>
      <c r="FD35" s="190" t="str">
        <f t="shared" si="112"/>
        <v>P</v>
      </c>
      <c r="FE35" s="179">
        <f t="shared" ref="FE35:FE60" si="164">IF(FA35=_CUA1,IF(FC35=_CUA3,30+IF(FB35=_RES97,40,0),0),0)</f>
        <v>0</v>
      </c>
      <c r="FF35" s="170">
        <f t="shared" si="113"/>
        <v>0</v>
      </c>
      <c r="FG35" s="194">
        <f>'Copia Provisional'!EB34</f>
        <v>0</v>
      </c>
      <c r="FH35" s="170">
        <f t="shared" si="114"/>
        <v>0</v>
      </c>
      <c r="FI35" s="190" t="str">
        <f t="shared" si="115"/>
        <v>P</v>
      </c>
      <c r="FJ35" s="179">
        <f t="shared" ref="FJ35:FJ60" si="165">IF(FF35=_CUA2,IF(FH35=_CUA4,30+IF(FG35=_RES98,40,0),0),0)</f>
        <v>0</v>
      </c>
      <c r="FK35" s="170">
        <f t="shared" si="116"/>
        <v>0</v>
      </c>
      <c r="FL35" s="194">
        <f>'Copia Provisional'!EC34</f>
        <v>0</v>
      </c>
      <c r="FM35" s="170">
        <f t="shared" si="117"/>
        <v>0</v>
      </c>
      <c r="FN35" s="190" t="str">
        <f t="shared" si="118"/>
        <v>P</v>
      </c>
      <c r="FO35" s="179">
        <f t="shared" ref="FO35:FO60" si="166">IF(FK35=_CUA6,IF(FM35=_CUA8,30+IF(FL35=_RES99,40,0),0),0)</f>
        <v>0</v>
      </c>
      <c r="FP35" s="170">
        <f t="shared" si="119"/>
        <v>0</v>
      </c>
      <c r="FQ35" s="194">
        <f>'Copia Provisional'!ED34</f>
        <v>0</v>
      </c>
      <c r="FR35" s="170">
        <f t="shared" si="120"/>
        <v>0</v>
      </c>
      <c r="FS35" s="190" t="str">
        <f t="shared" si="121"/>
        <v>P</v>
      </c>
      <c r="FT35" s="179">
        <f t="shared" ref="FT35:FT60" si="167">IF(FP35=_CUA5,IF(FR35=_CUA7,30+IF(FQ35=_RES100,40,0),0),0)</f>
        <v>0</v>
      </c>
      <c r="FU35" s="170">
        <f t="shared" si="122"/>
        <v>0</v>
      </c>
      <c r="FV35" s="194">
        <f>'Copia Provisional'!EE34</f>
        <v>0</v>
      </c>
      <c r="FW35" s="170">
        <f t="shared" si="123"/>
        <v>0</v>
      </c>
      <c r="FX35" s="190" t="str">
        <f t="shared" si="124"/>
        <v>P</v>
      </c>
      <c r="FY35" s="179">
        <f t="shared" ref="FY35:FY60" si="168">IF(FU35=_SEMX,IF(FW35=_SEMY,40+IF(FV35=_RES101,50,0),0),0)</f>
        <v>0</v>
      </c>
      <c r="FZ35" s="170">
        <f t="shared" si="125"/>
        <v>0</v>
      </c>
      <c r="GA35" s="194">
        <f>'Copia Provisional'!EF34</f>
        <v>0</v>
      </c>
      <c r="GB35" s="170">
        <f t="shared" si="126"/>
        <v>0</v>
      </c>
      <c r="GC35" s="190" t="str">
        <f t="shared" si="127"/>
        <v>P</v>
      </c>
      <c r="GD35" s="179">
        <f t="shared" ref="GD35:GD60" si="169">IF(FZ35=_SEMW,IF(GB35=_SEMZ,40+IF(GA35=_RES102,50,0),0),0)</f>
        <v>0</v>
      </c>
      <c r="GE35" s="170">
        <f t="shared" si="128"/>
        <v>0</v>
      </c>
      <c r="GF35" s="194">
        <f>'Copia Provisional'!EG34</f>
        <v>0</v>
      </c>
      <c r="GG35" s="170">
        <f t="shared" si="129"/>
        <v>0</v>
      </c>
      <c r="GH35" s="170" t="str">
        <f t="shared" si="130"/>
        <v>P</v>
      </c>
      <c r="GI35" s="179">
        <f t="shared" ref="GI35:GI60" si="170">IF(GE35=PERXY,IF(GG35=PERWZ,50+IF(GF35=_RES103,60,0),0),0)</f>
        <v>0</v>
      </c>
      <c r="GJ35" s="170">
        <f t="shared" si="131"/>
        <v>0</v>
      </c>
      <c r="GK35" s="194">
        <f>'Copia Provisional'!EH34</f>
        <v>0</v>
      </c>
      <c r="GL35" s="192">
        <f t="shared" si="132"/>
        <v>0</v>
      </c>
      <c r="GM35" s="170" t="str">
        <f t="shared" si="133"/>
        <v>P</v>
      </c>
      <c r="GN35" s="179">
        <f t="shared" ref="GN35:GN60" si="171">IF(GJ35=GANXY,IF(GL35=GANWZ,50+IF(GK35=_RES104,80,0),0),0)</f>
        <v>0</v>
      </c>
      <c r="GO35" s="170">
        <f t="shared" si="134"/>
        <v>0</v>
      </c>
      <c r="GP35" s="170">
        <f t="shared" si="135"/>
        <v>0</v>
      </c>
      <c r="GQ35" s="170">
        <f t="shared" si="136"/>
        <v>0</v>
      </c>
      <c r="GR35" s="170">
        <f t="shared" si="137"/>
        <v>0</v>
      </c>
      <c r="GS35" s="185">
        <f t="shared" ref="GS35:GS60" si="172">IF(GO35=PRIMERO,80,0)+IF(GP35=SEGUNDO,60,0)+IF(GQ35=TERCERO,40,0)+IF(GR35=CUARTO,20,0)</f>
        <v>0</v>
      </c>
      <c r="GT35" s="185">
        <f t="shared" si="138"/>
        <v>0</v>
      </c>
    </row>
    <row r="36" spans="1:202">
      <c r="A36" s="183">
        <f>IF('Primera Fase'!A36="","",'Primera Fase'!A36)</f>
        <v>34</v>
      </c>
      <c r="B36" s="178" t="str">
        <f>IF('Primera Fase'!B36="","",'Primera Fase'!B36)</f>
        <v/>
      </c>
      <c r="C36" s="188">
        <f>'Copia Provisional'!BW35</f>
        <v>0</v>
      </c>
      <c r="D36" s="188">
        <f>'Copia Provisional'!BX35</f>
        <v>0</v>
      </c>
      <c r="E36" s="188">
        <f>'Copia Provisional'!BY35</f>
        <v>0</v>
      </c>
      <c r="F36" s="188">
        <f>'Copia Provisional'!BZ35</f>
        <v>0</v>
      </c>
      <c r="G36" s="188">
        <f>'Copia Provisional'!CA35</f>
        <v>0</v>
      </c>
      <c r="H36" s="188">
        <f>'Copia Provisional'!CB35</f>
        <v>0</v>
      </c>
      <c r="I36" s="188">
        <f>'Copia Provisional'!CC35</f>
        <v>0</v>
      </c>
      <c r="J36" s="188">
        <f>'Copia Provisional'!CD35</f>
        <v>0</v>
      </c>
      <c r="K36" s="188">
        <f>'Copia Provisional'!CE35</f>
        <v>0</v>
      </c>
      <c r="L36" s="188">
        <f>'Copia Provisional'!CF35</f>
        <v>0</v>
      </c>
      <c r="M36" s="188">
        <f>'Copia Provisional'!CG35</f>
        <v>0</v>
      </c>
      <c r="N36" s="188">
        <f>'Copia Provisional'!CH35</f>
        <v>0</v>
      </c>
      <c r="O36" s="188">
        <f>'Copia Provisional'!CI35</f>
        <v>0</v>
      </c>
      <c r="P36" s="188">
        <f>'Copia Provisional'!CJ35</f>
        <v>0</v>
      </c>
      <c r="Q36" s="188">
        <f>'Copia Provisional'!CK35</f>
        <v>0</v>
      </c>
      <c r="R36" s="188">
        <f>'Copia Provisional'!CL35</f>
        <v>0</v>
      </c>
      <c r="S36" s="188">
        <f>'Copia Provisional'!CM35</f>
        <v>0</v>
      </c>
      <c r="T36" s="188">
        <f>'Copia Provisional'!CN35</f>
        <v>0</v>
      </c>
      <c r="U36" s="188">
        <f>'Copia Provisional'!CO35</f>
        <v>0</v>
      </c>
      <c r="V36" s="188">
        <f>'Copia Provisional'!CP35</f>
        <v>0</v>
      </c>
      <c r="W36" s="188">
        <f>'Copia Provisional'!CQ35</f>
        <v>0</v>
      </c>
      <c r="X36" s="188">
        <f>'Copia Provisional'!CR35</f>
        <v>0</v>
      </c>
      <c r="Y36" s="188">
        <f>'Copia Provisional'!CS35</f>
        <v>0</v>
      </c>
      <c r="Z36" s="188">
        <f>'Copia Provisional'!CT35</f>
        <v>0</v>
      </c>
      <c r="AA36" s="188">
        <f>'Copia Provisional'!CU35</f>
        <v>0</v>
      </c>
      <c r="AB36" s="188">
        <f>'Copia Provisional'!CV35</f>
        <v>0</v>
      </c>
      <c r="AC36" s="188">
        <f>'Copia Provisional'!CW35</f>
        <v>0</v>
      </c>
      <c r="AD36" s="188">
        <f>'Copia Provisional'!CX35</f>
        <v>0</v>
      </c>
      <c r="AE36" s="188">
        <f>'Copia Provisional'!CY35</f>
        <v>0</v>
      </c>
      <c r="AF36" s="188">
        <f>'Copia Provisional'!CZ35</f>
        <v>0</v>
      </c>
      <c r="AG36" s="188">
        <f>'Copia Provisional'!DA35</f>
        <v>0</v>
      </c>
      <c r="AH36" s="188">
        <f>'Copia Provisional'!DB35</f>
        <v>0</v>
      </c>
      <c r="AI36" s="188">
        <f t="shared" si="139"/>
        <v>0</v>
      </c>
      <c r="AJ36" s="178">
        <f t="shared" si="140"/>
        <v>0</v>
      </c>
      <c r="AK36" s="271">
        <f t="shared" si="38"/>
        <v>0</v>
      </c>
      <c r="AL36" s="194">
        <f>'Copia Provisional'!DC35</f>
        <v>0</v>
      </c>
      <c r="AM36" s="272">
        <f t="shared" si="39"/>
        <v>0</v>
      </c>
      <c r="AN36" s="190" t="str">
        <f t="shared" si="40"/>
        <v>P</v>
      </c>
      <c r="AO36" s="179" cm="1">
        <f t="array" ref="AO36">IF(AK36=_Cla2,IF(AM36=_Clb2,10+IF(AL36=_RES73,20,0),0),0)</f>
        <v>0</v>
      </c>
      <c r="AP36" s="272">
        <f t="shared" si="41"/>
        <v>0</v>
      </c>
      <c r="AQ36" s="194">
        <f>'Copia Provisional'!DD35</f>
        <v>0</v>
      </c>
      <c r="AR36" s="272">
        <f t="shared" si="42"/>
        <v>0</v>
      </c>
      <c r="AS36" s="190" t="str">
        <f t="shared" si="43"/>
        <v>P</v>
      </c>
      <c r="AT36" s="179">
        <f t="shared" si="141"/>
        <v>0</v>
      </c>
      <c r="AU36" s="272">
        <f t="shared" si="44"/>
        <v>0</v>
      </c>
      <c r="AV36" s="194">
        <f>'Copia Provisional'!DE35</f>
        <v>0</v>
      </c>
      <c r="AW36" s="272">
        <f t="shared" si="45"/>
        <v>0</v>
      </c>
      <c r="AX36" s="190" t="str">
        <f t="shared" si="46"/>
        <v>P</v>
      </c>
      <c r="AY36" s="179">
        <f t="shared" si="142"/>
        <v>0</v>
      </c>
      <c r="AZ36" s="272">
        <f t="shared" si="47"/>
        <v>0</v>
      </c>
      <c r="BA36" s="194">
        <f>'Copia Provisional'!DF35</f>
        <v>0</v>
      </c>
      <c r="BB36" s="272">
        <f t="shared" si="48"/>
        <v>0</v>
      </c>
      <c r="BC36" s="190" t="str">
        <f t="shared" si="49"/>
        <v>P</v>
      </c>
      <c r="BD36" s="179">
        <f t="shared" si="143"/>
        <v>0</v>
      </c>
      <c r="BE36" s="272">
        <f t="shared" si="50"/>
        <v>0</v>
      </c>
      <c r="BF36" s="194">
        <f>'Copia Provisional'!DG35</f>
        <v>0</v>
      </c>
      <c r="BG36" s="272">
        <f t="shared" si="51"/>
        <v>0</v>
      </c>
      <c r="BH36" s="190" t="str">
        <f t="shared" si="52"/>
        <v>P</v>
      </c>
      <c r="BI36" s="179">
        <f t="shared" si="144"/>
        <v>0</v>
      </c>
      <c r="BJ36" s="272">
        <f t="shared" si="53"/>
        <v>0</v>
      </c>
      <c r="BK36" s="194">
        <f>'Copia Provisional'!DH35</f>
        <v>0</v>
      </c>
      <c r="BL36" s="272">
        <f t="shared" si="54"/>
        <v>0</v>
      </c>
      <c r="BM36" s="190" t="str">
        <f t="shared" si="55"/>
        <v>P</v>
      </c>
      <c r="BN36" s="179">
        <f t="shared" si="145"/>
        <v>0</v>
      </c>
      <c r="BO36" s="272">
        <f t="shared" si="56"/>
        <v>0</v>
      </c>
      <c r="BP36" s="194">
        <f>'Copia Provisional'!DI35</f>
        <v>0</v>
      </c>
      <c r="BQ36" s="272">
        <f t="shared" si="57"/>
        <v>0</v>
      </c>
      <c r="BR36" s="190" t="str">
        <f t="shared" si="58"/>
        <v>P</v>
      </c>
      <c r="BS36" s="179">
        <f t="shared" si="146"/>
        <v>0</v>
      </c>
      <c r="BT36" s="272">
        <f t="shared" si="59"/>
        <v>0</v>
      </c>
      <c r="BU36" s="194">
        <f>'Copia Provisional'!DJ35</f>
        <v>0</v>
      </c>
      <c r="BV36" s="272">
        <f t="shared" si="60"/>
        <v>0</v>
      </c>
      <c r="BW36" s="190" t="str">
        <f t="shared" si="61"/>
        <v>P</v>
      </c>
      <c r="BX36" s="179">
        <f t="shared" si="147"/>
        <v>0</v>
      </c>
      <c r="BY36" s="271">
        <f t="shared" si="62"/>
        <v>0</v>
      </c>
      <c r="BZ36" s="194">
        <f>'Copia Provisional'!DK35</f>
        <v>0</v>
      </c>
      <c r="CA36" s="272">
        <f t="shared" si="63"/>
        <v>0</v>
      </c>
      <c r="CB36" s="190" t="str">
        <f t="shared" si="64"/>
        <v>P</v>
      </c>
      <c r="CC36" s="179">
        <f t="shared" si="148"/>
        <v>0</v>
      </c>
      <c r="CD36" s="272">
        <f t="shared" si="65"/>
        <v>0</v>
      </c>
      <c r="CE36" s="194">
        <f>'Copia Provisional'!DL35</f>
        <v>0</v>
      </c>
      <c r="CF36" s="272">
        <f t="shared" si="66"/>
        <v>0</v>
      </c>
      <c r="CG36" s="190" t="str">
        <f t="shared" si="67"/>
        <v>P</v>
      </c>
      <c r="CH36" s="179">
        <f t="shared" si="149"/>
        <v>0</v>
      </c>
      <c r="CI36" s="272">
        <f t="shared" si="68"/>
        <v>0</v>
      </c>
      <c r="CJ36" s="194">
        <f>'Copia Provisional'!DM35</f>
        <v>0</v>
      </c>
      <c r="CK36" s="272">
        <f t="shared" si="69"/>
        <v>0</v>
      </c>
      <c r="CL36" s="190" t="str">
        <f t="shared" si="70"/>
        <v>P</v>
      </c>
      <c r="CM36" s="179">
        <f t="shared" si="150"/>
        <v>0</v>
      </c>
      <c r="CN36" s="272">
        <f t="shared" si="71"/>
        <v>0</v>
      </c>
      <c r="CO36" s="194">
        <f>'Copia Provisional'!DN35</f>
        <v>0</v>
      </c>
      <c r="CP36" s="272">
        <f t="shared" si="72"/>
        <v>0</v>
      </c>
      <c r="CQ36" s="190" t="str">
        <f t="shared" si="73"/>
        <v>P</v>
      </c>
      <c r="CR36" s="179">
        <f t="shared" si="151"/>
        <v>0</v>
      </c>
      <c r="CS36" s="272">
        <f t="shared" si="74"/>
        <v>0</v>
      </c>
      <c r="CT36" s="194">
        <f>'Copia Provisional'!DO35</f>
        <v>0</v>
      </c>
      <c r="CU36" s="272">
        <f t="shared" si="75"/>
        <v>0</v>
      </c>
      <c r="CV36" s="190" t="str">
        <f t="shared" si="76"/>
        <v>P</v>
      </c>
      <c r="CW36" s="179">
        <f t="shared" si="152"/>
        <v>0</v>
      </c>
      <c r="CX36" s="272">
        <f t="shared" si="77"/>
        <v>0</v>
      </c>
      <c r="CY36" s="194">
        <f>'Copia Provisional'!DP35</f>
        <v>0</v>
      </c>
      <c r="CZ36" s="272">
        <f t="shared" si="78"/>
        <v>0</v>
      </c>
      <c r="DA36" s="190" t="str">
        <f t="shared" si="79"/>
        <v>P</v>
      </c>
      <c r="DB36" s="179">
        <f t="shared" si="153"/>
        <v>0</v>
      </c>
      <c r="DC36" s="272">
        <f t="shared" si="80"/>
        <v>0</v>
      </c>
      <c r="DD36" s="194">
        <f>'Copia Provisional'!DQ35</f>
        <v>0</v>
      </c>
      <c r="DE36" s="272">
        <f t="shared" si="81"/>
        <v>0</v>
      </c>
      <c r="DF36" s="190" t="str">
        <f t="shared" si="82"/>
        <v>P</v>
      </c>
      <c r="DG36" s="179">
        <f t="shared" si="154"/>
        <v>0</v>
      </c>
      <c r="DH36" s="272">
        <f t="shared" si="83"/>
        <v>0</v>
      </c>
      <c r="DI36" s="194">
        <f>'Copia Provisional'!DR35</f>
        <v>0</v>
      </c>
      <c r="DJ36" s="272">
        <f t="shared" si="84"/>
        <v>0</v>
      </c>
      <c r="DK36" s="190" t="str">
        <f t="shared" si="85"/>
        <v>P</v>
      </c>
      <c r="DL36" s="179">
        <f t="shared" si="155"/>
        <v>0</v>
      </c>
      <c r="DM36" s="193">
        <f t="shared" si="86"/>
        <v>0</v>
      </c>
      <c r="DN36" s="194">
        <f>'Copia Provisional'!DS35</f>
        <v>0</v>
      </c>
      <c r="DO36" s="189">
        <f t="shared" si="87"/>
        <v>0</v>
      </c>
      <c r="DP36" s="190" t="str">
        <f t="shared" si="88"/>
        <v>P</v>
      </c>
      <c r="DQ36" s="179">
        <f t="shared" si="156"/>
        <v>0</v>
      </c>
      <c r="DR36" s="189">
        <f t="shared" si="89"/>
        <v>0</v>
      </c>
      <c r="DS36" s="194">
        <f>'Copia Provisional'!DT35</f>
        <v>0</v>
      </c>
      <c r="DT36" s="189">
        <f t="shared" si="90"/>
        <v>0</v>
      </c>
      <c r="DU36" s="190" t="str">
        <f t="shared" si="91"/>
        <v>P</v>
      </c>
      <c r="DV36" s="179">
        <f t="shared" si="157"/>
        <v>0</v>
      </c>
      <c r="DW36" s="189">
        <f t="shared" si="92"/>
        <v>0</v>
      </c>
      <c r="DX36" s="194">
        <f>'Copia Provisional'!DU35</f>
        <v>0</v>
      </c>
      <c r="DY36" s="189">
        <f t="shared" si="93"/>
        <v>0</v>
      </c>
      <c r="DZ36" s="190" t="str">
        <f t="shared" si="94"/>
        <v>P</v>
      </c>
      <c r="EA36" s="179">
        <f t="shared" si="158"/>
        <v>0</v>
      </c>
      <c r="EB36" s="189">
        <f t="shared" si="95"/>
        <v>0</v>
      </c>
      <c r="EC36" s="194">
        <f>'Copia Provisional'!DV35</f>
        <v>0</v>
      </c>
      <c r="ED36" s="189">
        <f t="shared" si="96"/>
        <v>0</v>
      </c>
      <c r="EE36" s="190" t="str">
        <f t="shared" si="97"/>
        <v>P</v>
      </c>
      <c r="EF36" s="179">
        <f t="shared" si="159"/>
        <v>0</v>
      </c>
      <c r="EG36" s="189">
        <f t="shared" si="98"/>
        <v>0</v>
      </c>
      <c r="EH36" s="194">
        <f>'Copia Provisional'!DW35</f>
        <v>0</v>
      </c>
      <c r="EI36" s="189">
        <f t="shared" si="99"/>
        <v>0</v>
      </c>
      <c r="EJ36" s="190" t="str">
        <f t="shared" si="100"/>
        <v>P</v>
      </c>
      <c r="EK36" s="179">
        <f t="shared" si="160"/>
        <v>0</v>
      </c>
      <c r="EL36" s="189">
        <f t="shared" si="101"/>
        <v>0</v>
      </c>
      <c r="EM36" s="194">
        <f>'Copia Provisional'!DX35</f>
        <v>0</v>
      </c>
      <c r="EN36" s="189">
        <f t="shared" si="102"/>
        <v>0</v>
      </c>
      <c r="EO36" s="190" t="str">
        <f t="shared" si="103"/>
        <v>P</v>
      </c>
      <c r="EP36" s="179">
        <f t="shared" si="161"/>
        <v>0</v>
      </c>
      <c r="EQ36" s="189">
        <f t="shared" si="104"/>
        <v>0</v>
      </c>
      <c r="ER36" s="194">
        <f>'Copia Provisional'!DY35</f>
        <v>0</v>
      </c>
      <c r="ES36" s="189">
        <f t="shared" si="105"/>
        <v>0</v>
      </c>
      <c r="ET36" s="190" t="str">
        <f t="shared" si="106"/>
        <v>P</v>
      </c>
      <c r="EU36" s="179">
        <f t="shared" si="162"/>
        <v>0</v>
      </c>
      <c r="EV36" s="189">
        <f t="shared" si="107"/>
        <v>0</v>
      </c>
      <c r="EW36" s="194">
        <f>'Copia Provisional'!DZ35</f>
        <v>0</v>
      </c>
      <c r="EX36" s="189">
        <f t="shared" si="108"/>
        <v>0</v>
      </c>
      <c r="EY36" s="190" t="str">
        <f t="shared" si="109"/>
        <v>P</v>
      </c>
      <c r="EZ36" s="179">
        <f t="shared" si="163"/>
        <v>0</v>
      </c>
      <c r="FA36" s="170">
        <f t="shared" si="110"/>
        <v>0</v>
      </c>
      <c r="FB36" s="194">
        <f>'Copia Provisional'!EA35</f>
        <v>0</v>
      </c>
      <c r="FC36" s="170">
        <f t="shared" si="111"/>
        <v>0</v>
      </c>
      <c r="FD36" s="190" t="str">
        <f t="shared" si="112"/>
        <v>P</v>
      </c>
      <c r="FE36" s="179">
        <f t="shared" si="164"/>
        <v>0</v>
      </c>
      <c r="FF36" s="170">
        <f t="shared" si="113"/>
        <v>0</v>
      </c>
      <c r="FG36" s="194">
        <f>'Copia Provisional'!EB35</f>
        <v>0</v>
      </c>
      <c r="FH36" s="170">
        <f t="shared" si="114"/>
        <v>0</v>
      </c>
      <c r="FI36" s="190" t="str">
        <f t="shared" si="115"/>
        <v>P</v>
      </c>
      <c r="FJ36" s="179">
        <f t="shared" si="165"/>
        <v>0</v>
      </c>
      <c r="FK36" s="170">
        <f t="shared" si="116"/>
        <v>0</v>
      </c>
      <c r="FL36" s="194">
        <f>'Copia Provisional'!EC35</f>
        <v>0</v>
      </c>
      <c r="FM36" s="170">
        <f t="shared" si="117"/>
        <v>0</v>
      </c>
      <c r="FN36" s="190" t="str">
        <f t="shared" si="118"/>
        <v>P</v>
      </c>
      <c r="FO36" s="179">
        <f t="shared" si="166"/>
        <v>0</v>
      </c>
      <c r="FP36" s="170">
        <f t="shared" si="119"/>
        <v>0</v>
      </c>
      <c r="FQ36" s="194">
        <f>'Copia Provisional'!ED35</f>
        <v>0</v>
      </c>
      <c r="FR36" s="170">
        <f t="shared" si="120"/>
        <v>0</v>
      </c>
      <c r="FS36" s="190" t="str">
        <f t="shared" si="121"/>
        <v>P</v>
      </c>
      <c r="FT36" s="179">
        <f t="shared" si="167"/>
        <v>0</v>
      </c>
      <c r="FU36" s="170">
        <f t="shared" si="122"/>
        <v>0</v>
      </c>
      <c r="FV36" s="194">
        <f>'Copia Provisional'!EE35</f>
        <v>0</v>
      </c>
      <c r="FW36" s="170">
        <f t="shared" si="123"/>
        <v>0</v>
      </c>
      <c r="FX36" s="190" t="str">
        <f t="shared" si="124"/>
        <v>P</v>
      </c>
      <c r="FY36" s="179">
        <f t="shared" si="168"/>
        <v>0</v>
      </c>
      <c r="FZ36" s="170">
        <f t="shared" si="125"/>
        <v>0</v>
      </c>
      <c r="GA36" s="194">
        <f>'Copia Provisional'!EF35</f>
        <v>0</v>
      </c>
      <c r="GB36" s="170">
        <f t="shared" si="126"/>
        <v>0</v>
      </c>
      <c r="GC36" s="190" t="str">
        <f t="shared" si="127"/>
        <v>P</v>
      </c>
      <c r="GD36" s="179">
        <f t="shared" si="169"/>
        <v>0</v>
      </c>
      <c r="GE36" s="170">
        <f t="shared" si="128"/>
        <v>0</v>
      </c>
      <c r="GF36" s="194">
        <f>'Copia Provisional'!EG35</f>
        <v>0</v>
      </c>
      <c r="GG36" s="170">
        <f t="shared" si="129"/>
        <v>0</v>
      </c>
      <c r="GH36" s="170" t="str">
        <f t="shared" si="130"/>
        <v>P</v>
      </c>
      <c r="GI36" s="179">
        <f t="shared" si="170"/>
        <v>0</v>
      </c>
      <c r="GJ36" s="170">
        <f t="shared" si="131"/>
        <v>0</v>
      </c>
      <c r="GK36" s="194">
        <f>'Copia Provisional'!EH35</f>
        <v>0</v>
      </c>
      <c r="GL36" s="192">
        <f t="shared" si="132"/>
        <v>0</v>
      </c>
      <c r="GM36" s="170" t="str">
        <f t="shared" si="133"/>
        <v>P</v>
      </c>
      <c r="GN36" s="179">
        <f t="shared" si="171"/>
        <v>0</v>
      </c>
      <c r="GO36" s="170">
        <f t="shared" si="134"/>
        <v>0</v>
      </c>
      <c r="GP36" s="170">
        <f t="shared" si="135"/>
        <v>0</v>
      </c>
      <c r="GQ36" s="170">
        <f t="shared" si="136"/>
        <v>0</v>
      </c>
      <c r="GR36" s="170">
        <f t="shared" si="137"/>
        <v>0</v>
      </c>
      <c r="GS36" s="185">
        <f t="shared" si="172"/>
        <v>0</v>
      </c>
      <c r="GT36" s="185">
        <f t="shared" si="138"/>
        <v>0</v>
      </c>
    </row>
    <row r="37" spans="1:202">
      <c r="A37" s="183">
        <f>IF('Primera Fase'!A37="","",'Primera Fase'!A37)</f>
        <v>35</v>
      </c>
      <c r="B37" s="178" t="str">
        <f>IF('Primera Fase'!B37="","",'Primera Fase'!B37)</f>
        <v/>
      </c>
      <c r="C37" s="188">
        <f>'Copia Provisional'!BW36</f>
        <v>0</v>
      </c>
      <c r="D37" s="188">
        <f>'Copia Provisional'!BX36</f>
        <v>0</v>
      </c>
      <c r="E37" s="188">
        <f>'Copia Provisional'!BY36</f>
        <v>0</v>
      </c>
      <c r="F37" s="188">
        <f>'Copia Provisional'!BZ36</f>
        <v>0</v>
      </c>
      <c r="G37" s="188">
        <f>'Copia Provisional'!CA36</f>
        <v>0</v>
      </c>
      <c r="H37" s="188">
        <f>'Copia Provisional'!CB36</f>
        <v>0</v>
      </c>
      <c r="I37" s="188">
        <f>'Copia Provisional'!CC36</f>
        <v>0</v>
      </c>
      <c r="J37" s="188">
        <f>'Copia Provisional'!CD36</f>
        <v>0</v>
      </c>
      <c r="K37" s="188">
        <f>'Copia Provisional'!CE36</f>
        <v>0</v>
      </c>
      <c r="L37" s="188">
        <f>'Copia Provisional'!CF36</f>
        <v>0</v>
      </c>
      <c r="M37" s="188">
        <f>'Copia Provisional'!CG36</f>
        <v>0</v>
      </c>
      <c r="N37" s="188">
        <f>'Copia Provisional'!CH36</f>
        <v>0</v>
      </c>
      <c r="O37" s="188">
        <f>'Copia Provisional'!CI36</f>
        <v>0</v>
      </c>
      <c r="P37" s="188">
        <f>'Copia Provisional'!CJ36</f>
        <v>0</v>
      </c>
      <c r="Q37" s="188">
        <f>'Copia Provisional'!CK36</f>
        <v>0</v>
      </c>
      <c r="R37" s="188">
        <f>'Copia Provisional'!CL36</f>
        <v>0</v>
      </c>
      <c r="S37" s="188">
        <f>'Copia Provisional'!CM36</f>
        <v>0</v>
      </c>
      <c r="T37" s="188">
        <f>'Copia Provisional'!CN36</f>
        <v>0</v>
      </c>
      <c r="U37" s="188">
        <f>'Copia Provisional'!CO36</f>
        <v>0</v>
      </c>
      <c r="V37" s="188">
        <f>'Copia Provisional'!CP36</f>
        <v>0</v>
      </c>
      <c r="W37" s="188">
        <f>'Copia Provisional'!CQ36</f>
        <v>0</v>
      </c>
      <c r="X37" s="188">
        <f>'Copia Provisional'!CR36</f>
        <v>0</v>
      </c>
      <c r="Y37" s="188">
        <f>'Copia Provisional'!CS36</f>
        <v>0</v>
      </c>
      <c r="Z37" s="188">
        <f>'Copia Provisional'!CT36</f>
        <v>0</v>
      </c>
      <c r="AA37" s="188">
        <f>'Copia Provisional'!CU36</f>
        <v>0</v>
      </c>
      <c r="AB37" s="188">
        <f>'Copia Provisional'!CV36</f>
        <v>0</v>
      </c>
      <c r="AC37" s="188">
        <f>'Copia Provisional'!CW36</f>
        <v>0</v>
      </c>
      <c r="AD37" s="188">
        <f>'Copia Provisional'!CX36</f>
        <v>0</v>
      </c>
      <c r="AE37" s="188">
        <f>'Copia Provisional'!CY36</f>
        <v>0</v>
      </c>
      <c r="AF37" s="188">
        <f>'Copia Provisional'!CZ36</f>
        <v>0</v>
      </c>
      <c r="AG37" s="188">
        <f>'Copia Provisional'!DA36</f>
        <v>0</v>
      </c>
      <c r="AH37" s="188">
        <f>'Copia Provisional'!DB36</f>
        <v>0</v>
      </c>
      <c r="AI37" s="188">
        <f t="shared" si="139"/>
        <v>0</v>
      </c>
      <c r="AJ37" s="178">
        <f t="shared" si="140"/>
        <v>0</v>
      </c>
      <c r="AK37" s="271">
        <f t="shared" si="38"/>
        <v>0</v>
      </c>
      <c r="AL37" s="194">
        <f>'Copia Provisional'!DC36</f>
        <v>0</v>
      </c>
      <c r="AM37" s="272">
        <f t="shared" si="39"/>
        <v>0</v>
      </c>
      <c r="AN37" s="190" t="str">
        <f t="shared" si="40"/>
        <v>P</v>
      </c>
      <c r="AO37" s="179" cm="1">
        <f t="array" ref="AO37">IF(AK37=_Cla2,IF(AM37=_Clb2,10+IF(AL37=_RES73,20,0),0),0)</f>
        <v>0</v>
      </c>
      <c r="AP37" s="272">
        <f t="shared" si="41"/>
        <v>0</v>
      </c>
      <c r="AQ37" s="194">
        <f>'Copia Provisional'!DD36</f>
        <v>0</v>
      </c>
      <c r="AR37" s="272">
        <f t="shared" si="42"/>
        <v>0</v>
      </c>
      <c r="AS37" s="190" t="str">
        <f t="shared" si="43"/>
        <v>P</v>
      </c>
      <c r="AT37" s="179">
        <f t="shared" si="141"/>
        <v>0</v>
      </c>
      <c r="AU37" s="272">
        <f t="shared" si="44"/>
        <v>0</v>
      </c>
      <c r="AV37" s="194">
        <f>'Copia Provisional'!DE36</f>
        <v>0</v>
      </c>
      <c r="AW37" s="272">
        <f t="shared" si="45"/>
        <v>0</v>
      </c>
      <c r="AX37" s="190" t="str">
        <f t="shared" si="46"/>
        <v>P</v>
      </c>
      <c r="AY37" s="179">
        <f t="shared" si="142"/>
        <v>0</v>
      </c>
      <c r="AZ37" s="272">
        <f t="shared" si="47"/>
        <v>0</v>
      </c>
      <c r="BA37" s="194">
        <f>'Copia Provisional'!DF36</f>
        <v>0</v>
      </c>
      <c r="BB37" s="272">
        <f t="shared" si="48"/>
        <v>0</v>
      </c>
      <c r="BC37" s="190" t="str">
        <f t="shared" si="49"/>
        <v>P</v>
      </c>
      <c r="BD37" s="179">
        <f t="shared" si="143"/>
        <v>0</v>
      </c>
      <c r="BE37" s="272">
        <f t="shared" si="50"/>
        <v>0</v>
      </c>
      <c r="BF37" s="194">
        <f>'Copia Provisional'!DG36</f>
        <v>0</v>
      </c>
      <c r="BG37" s="272">
        <f t="shared" si="51"/>
        <v>0</v>
      </c>
      <c r="BH37" s="190" t="str">
        <f t="shared" si="52"/>
        <v>P</v>
      </c>
      <c r="BI37" s="179">
        <f t="shared" si="144"/>
        <v>0</v>
      </c>
      <c r="BJ37" s="272">
        <f t="shared" si="53"/>
        <v>0</v>
      </c>
      <c r="BK37" s="194">
        <f>'Copia Provisional'!DH36</f>
        <v>0</v>
      </c>
      <c r="BL37" s="272">
        <f t="shared" si="54"/>
        <v>0</v>
      </c>
      <c r="BM37" s="190" t="str">
        <f t="shared" si="55"/>
        <v>P</v>
      </c>
      <c r="BN37" s="179">
        <f t="shared" si="145"/>
        <v>0</v>
      </c>
      <c r="BO37" s="272">
        <f t="shared" si="56"/>
        <v>0</v>
      </c>
      <c r="BP37" s="194">
        <f>'Copia Provisional'!DI36</f>
        <v>0</v>
      </c>
      <c r="BQ37" s="272">
        <f t="shared" si="57"/>
        <v>0</v>
      </c>
      <c r="BR37" s="190" t="str">
        <f t="shared" si="58"/>
        <v>P</v>
      </c>
      <c r="BS37" s="179">
        <f t="shared" si="146"/>
        <v>0</v>
      </c>
      <c r="BT37" s="272">
        <f t="shared" si="59"/>
        <v>0</v>
      </c>
      <c r="BU37" s="194">
        <f>'Copia Provisional'!DJ36</f>
        <v>0</v>
      </c>
      <c r="BV37" s="272">
        <f t="shared" si="60"/>
        <v>0</v>
      </c>
      <c r="BW37" s="190" t="str">
        <f t="shared" si="61"/>
        <v>P</v>
      </c>
      <c r="BX37" s="179">
        <f t="shared" si="147"/>
        <v>0</v>
      </c>
      <c r="BY37" s="271">
        <f t="shared" si="62"/>
        <v>0</v>
      </c>
      <c r="BZ37" s="194">
        <f>'Copia Provisional'!DK36</f>
        <v>0</v>
      </c>
      <c r="CA37" s="272">
        <f t="shared" si="63"/>
        <v>0</v>
      </c>
      <c r="CB37" s="190" t="str">
        <f t="shared" si="64"/>
        <v>P</v>
      </c>
      <c r="CC37" s="179">
        <f t="shared" si="148"/>
        <v>0</v>
      </c>
      <c r="CD37" s="272">
        <f t="shared" si="65"/>
        <v>0</v>
      </c>
      <c r="CE37" s="194">
        <f>'Copia Provisional'!DL36</f>
        <v>0</v>
      </c>
      <c r="CF37" s="272">
        <f t="shared" si="66"/>
        <v>0</v>
      </c>
      <c r="CG37" s="190" t="str">
        <f t="shared" si="67"/>
        <v>P</v>
      </c>
      <c r="CH37" s="179">
        <f t="shared" si="149"/>
        <v>0</v>
      </c>
      <c r="CI37" s="272">
        <f t="shared" si="68"/>
        <v>0</v>
      </c>
      <c r="CJ37" s="194">
        <f>'Copia Provisional'!DM36</f>
        <v>0</v>
      </c>
      <c r="CK37" s="272">
        <f t="shared" si="69"/>
        <v>0</v>
      </c>
      <c r="CL37" s="190" t="str">
        <f t="shared" si="70"/>
        <v>P</v>
      </c>
      <c r="CM37" s="179">
        <f t="shared" si="150"/>
        <v>0</v>
      </c>
      <c r="CN37" s="272">
        <f t="shared" si="71"/>
        <v>0</v>
      </c>
      <c r="CO37" s="194">
        <f>'Copia Provisional'!DN36</f>
        <v>0</v>
      </c>
      <c r="CP37" s="272">
        <f t="shared" si="72"/>
        <v>0</v>
      </c>
      <c r="CQ37" s="190" t="str">
        <f t="shared" si="73"/>
        <v>P</v>
      </c>
      <c r="CR37" s="179">
        <f t="shared" si="151"/>
        <v>0</v>
      </c>
      <c r="CS37" s="272">
        <f t="shared" si="74"/>
        <v>0</v>
      </c>
      <c r="CT37" s="194">
        <f>'Copia Provisional'!DO36</f>
        <v>0</v>
      </c>
      <c r="CU37" s="272">
        <f t="shared" si="75"/>
        <v>0</v>
      </c>
      <c r="CV37" s="190" t="str">
        <f t="shared" si="76"/>
        <v>P</v>
      </c>
      <c r="CW37" s="179">
        <f t="shared" si="152"/>
        <v>0</v>
      </c>
      <c r="CX37" s="272">
        <f t="shared" si="77"/>
        <v>0</v>
      </c>
      <c r="CY37" s="194">
        <f>'Copia Provisional'!DP36</f>
        <v>0</v>
      </c>
      <c r="CZ37" s="272">
        <f t="shared" si="78"/>
        <v>0</v>
      </c>
      <c r="DA37" s="190" t="str">
        <f t="shared" si="79"/>
        <v>P</v>
      </c>
      <c r="DB37" s="179">
        <f t="shared" si="153"/>
        <v>0</v>
      </c>
      <c r="DC37" s="272">
        <f t="shared" si="80"/>
        <v>0</v>
      </c>
      <c r="DD37" s="194">
        <f>'Copia Provisional'!DQ36</f>
        <v>0</v>
      </c>
      <c r="DE37" s="272">
        <f t="shared" si="81"/>
        <v>0</v>
      </c>
      <c r="DF37" s="190" t="str">
        <f t="shared" si="82"/>
        <v>P</v>
      </c>
      <c r="DG37" s="179">
        <f t="shared" si="154"/>
        <v>0</v>
      </c>
      <c r="DH37" s="272">
        <f t="shared" si="83"/>
        <v>0</v>
      </c>
      <c r="DI37" s="194">
        <f>'Copia Provisional'!DR36</f>
        <v>0</v>
      </c>
      <c r="DJ37" s="272">
        <f t="shared" si="84"/>
        <v>0</v>
      </c>
      <c r="DK37" s="190" t="str">
        <f t="shared" si="85"/>
        <v>P</v>
      </c>
      <c r="DL37" s="179">
        <f t="shared" si="155"/>
        <v>0</v>
      </c>
      <c r="DM37" s="193">
        <f t="shared" si="86"/>
        <v>0</v>
      </c>
      <c r="DN37" s="194">
        <f>'Copia Provisional'!DS36</f>
        <v>0</v>
      </c>
      <c r="DO37" s="189">
        <f t="shared" si="87"/>
        <v>0</v>
      </c>
      <c r="DP37" s="190" t="str">
        <f t="shared" si="88"/>
        <v>P</v>
      </c>
      <c r="DQ37" s="179">
        <f t="shared" si="156"/>
        <v>0</v>
      </c>
      <c r="DR37" s="189">
        <f t="shared" si="89"/>
        <v>0</v>
      </c>
      <c r="DS37" s="194">
        <f>'Copia Provisional'!DT36</f>
        <v>0</v>
      </c>
      <c r="DT37" s="189">
        <f t="shared" si="90"/>
        <v>0</v>
      </c>
      <c r="DU37" s="190" t="str">
        <f t="shared" si="91"/>
        <v>P</v>
      </c>
      <c r="DV37" s="179">
        <f t="shared" si="157"/>
        <v>0</v>
      </c>
      <c r="DW37" s="189">
        <f t="shared" si="92"/>
        <v>0</v>
      </c>
      <c r="DX37" s="194">
        <f>'Copia Provisional'!DU36</f>
        <v>0</v>
      </c>
      <c r="DY37" s="189">
        <f t="shared" si="93"/>
        <v>0</v>
      </c>
      <c r="DZ37" s="190" t="str">
        <f t="shared" si="94"/>
        <v>P</v>
      </c>
      <c r="EA37" s="179">
        <f t="shared" si="158"/>
        <v>0</v>
      </c>
      <c r="EB37" s="189">
        <f t="shared" si="95"/>
        <v>0</v>
      </c>
      <c r="EC37" s="194">
        <f>'Copia Provisional'!DV36</f>
        <v>0</v>
      </c>
      <c r="ED37" s="189">
        <f t="shared" si="96"/>
        <v>0</v>
      </c>
      <c r="EE37" s="190" t="str">
        <f t="shared" si="97"/>
        <v>P</v>
      </c>
      <c r="EF37" s="179">
        <f t="shared" si="159"/>
        <v>0</v>
      </c>
      <c r="EG37" s="189">
        <f t="shared" si="98"/>
        <v>0</v>
      </c>
      <c r="EH37" s="194">
        <f>'Copia Provisional'!DW36</f>
        <v>0</v>
      </c>
      <c r="EI37" s="189">
        <f t="shared" si="99"/>
        <v>0</v>
      </c>
      <c r="EJ37" s="190" t="str">
        <f t="shared" si="100"/>
        <v>P</v>
      </c>
      <c r="EK37" s="179">
        <f t="shared" si="160"/>
        <v>0</v>
      </c>
      <c r="EL37" s="189">
        <f t="shared" si="101"/>
        <v>0</v>
      </c>
      <c r="EM37" s="194">
        <f>'Copia Provisional'!DX36</f>
        <v>0</v>
      </c>
      <c r="EN37" s="189">
        <f t="shared" si="102"/>
        <v>0</v>
      </c>
      <c r="EO37" s="190" t="str">
        <f t="shared" si="103"/>
        <v>P</v>
      </c>
      <c r="EP37" s="179">
        <f t="shared" si="161"/>
        <v>0</v>
      </c>
      <c r="EQ37" s="189">
        <f t="shared" si="104"/>
        <v>0</v>
      </c>
      <c r="ER37" s="194">
        <f>'Copia Provisional'!DY36</f>
        <v>0</v>
      </c>
      <c r="ES37" s="189">
        <f t="shared" si="105"/>
        <v>0</v>
      </c>
      <c r="ET37" s="190" t="str">
        <f t="shared" si="106"/>
        <v>P</v>
      </c>
      <c r="EU37" s="179">
        <f t="shared" si="162"/>
        <v>0</v>
      </c>
      <c r="EV37" s="189">
        <f t="shared" si="107"/>
        <v>0</v>
      </c>
      <c r="EW37" s="194">
        <f>'Copia Provisional'!DZ36</f>
        <v>0</v>
      </c>
      <c r="EX37" s="189">
        <f t="shared" si="108"/>
        <v>0</v>
      </c>
      <c r="EY37" s="190" t="str">
        <f t="shared" si="109"/>
        <v>P</v>
      </c>
      <c r="EZ37" s="179">
        <f t="shared" si="163"/>
        <v>0</v>
      </c>
      <c r="FA37" s="170">
        <f t="shared" si="110"/>
        <v>0</v>
      </c>
      <c r="FB37" s="194">
        <f>'Copia Provisional'!EA36</f>
        <v>0</v>
      </c>
      <c r="FC37" s="170">
        <f t="shared" si="111"/>
        <v>0</v>
      </c>
      <c r="FD37" s="190" t="str">
        <f t="shared" si="112"/>
        <v>P</v>
      </c>
      <c r="FE37" s="179">
        <f t="shared" si="164"/>
        <v>0</v>
      </c>
      <c r="FF37" s="170">
        <f t="shared" si="113"/>
        <v>0</v>
      </c>
      <c r="FG37" s="194">
        <f>'Copia Provisional'!EB36</f>
        <v>0</v>
      </c>
      <c r="FH37" s="170">
        <f t="shared" si="114"/>
        <v>0</v>
      </c>
      <c r="FI37" s="190" t="str">
        <f t="shared" si="115"/>
        <v>P</v>
      </c>
      <c r="FJ37" s="179">
        <f t="shared" si="165"/>
        <v>0</v>
      </c>
      <c r="FK37" s="170">
        <f t="shared" si="116"/>
        <v>0</v>
      </c>
      <c r="FL37" s="194">
        <f>'Copia Provisional'!EC36</f>
        <v>0</v>
      </c>
      <c r="FM37" s="170">
        <f t="shared" si="117"/>
        <v>0</v>
      </c>
      <c r="FN37" s="190" t="str">
        <f t="shared" si="118"/>
        <v>P</v>
      </c>
      <c r="FO37" s="179">
        <f t="shared" si="166"/>
        <v>0</v>
      </c>
      <c r="FP37" s="170">
        <f t="shared" si="119"/>
        <v>0</v>
      </c>
      <c r="FQ37" s="194">
        <f>'Copia Provisional'!ED36</f>
        <v>0</v>
      </c>
      <c r="FR37" s="170">
        <f t="shared" si="120"/>
        <v>0</v>
      </c>
      <c r="FS37" s="190" t="str">
        <f t="shared" si="121"/>
        <v>P</v>
      </c>
      <c r="FT37" s="179">
        <f t="shared" si="167"/>
        <v>0</v>
      </c>
      <c r="FU37" s="170">
        <f t="shared" si="122"/>
        <v>0</v>
      </c>
      <c r="FV37" s="194">
        <f>'Copia Provisional'!EE36</f>
        <v>0</v>
      </c>
      <c r="FW37" s="170">
        <f t="shared" si="123"/>
        <v>0</v>
      </c>
      <c r="FX37" s="190" t="str">
        <f t="shared" si="124"/>
        <v>P</v>
      </c>
      <c r="FY37" s="179">
        <f t="shared" si="168"/>
        <v>0</v>
      </c>
      <c r="FZ37" s="170">
        <f t="shared" si="125"/>
        <v>0</v>
      </c>
      <c r="GA37" s="194">
        <f>'Copia Provisional'!EF36</f>
        <v>0</v>
      </c>
      <c r="GB37" s="170">
        <f t="shared" si="126"/>
        <v>0</v>
      </c>
      <c r="GC37" s="190" t="str">
        <f t="shared" si="127"/>
        <v>P</v>
      </c>
      <c r="GD37" s="179">
        <f t="shared" si="169"/>
        <v>0</v>
      </c>
      <c r="GE37" s="170">
        <f t="shared" si="128"/>
        <v>0</v>
      </c>
      <c r="GF37" s="194">
        <f>'Copia Provisional'!EG36</f>
        <v>0</v>
      </c>
      <c r="GG37" s="170">
        <f t="shared" si="129"/>
        <v>0</v>
      </c>
      <c r="GH37" s="170" t="str">
        <f t="shared" si="130"/>
        <v>P</v>
      </c>
      <c r="GI37" s="179">
        <f t="shared" si="170"/>
        <v>0</v>
      </c>
      <c r="GJ37" s="170">
        <f t="shared" si="131"/>
        <v>0</v>
      </c>
      <c r="GK37" s="194">
        <f>'Copia Provisional'!EH36</f>
        <v>0</v>
      </c>
      <c r="GL37" s="192">
        <f t="shared" si="132"/>
        <v>0</v>
      </c>
      <c r="GM37" s="170" t="str">
        <f t="shared" si="133"/>
        <v>P</v>
      </c>
      <c r="GN37" s="179">
        <f t="shared" si="171"/>
        <v>0</v>
      </c>
      <c r="GO37" s="170">
        <f t="shared" si="134"/>
        <v>0</v>
      </c>
      <c r="GP37" s="170">
        <f t="shared" si="135"/>
        <v>0</v>
      </c>
      <c r="GQ37" s="170">
        <f t="shared" si="136"/>
        <v>0</v>
      </c>
      <c r="GR37" s="170">
        <f t="shared" si="137"/>
        <v>0</v>
      </c>
      <c r="GS37" s="185">
        <f t="shared" si="172"/>
        <v>0</v>
      </c>
      <c r="GT37" s="185">
        <f t="shared" si="138"/>
        <v>0</v>
      </c>
    </row>
    <row r="38" spans="1:202">
      <c r="A38" s="183">
        <f>IF('Primera Fase'!A38="","",'Primera Fase'!A38)</f>
        <v>36</v>
      </c>
      <c r="B38" s="178" t="str">
        <f>IF('Primera Fase'!B38="","",'Primera Fase'!B38)</f>
        <v/>
      </c>
      <c r="C38" s="188">
        <f>'Copia Provisional'!BW37</f>
        <v>0</v>
      </c>
      <c r="D38" s="188">
        <f>'Copia Provisional'!BX37</f>
        <v>0</v>
      </c>
      <c r="E38" s="188">
        <f>'Copia Provisional'!BY37</f>
        <v>0</v>
      </c>
      <c r="F38" s="188">
        <f>'Copia Provisional'!BZ37</f>
        <v>0</v>
      </c>
      <c r="G38" s="188">
        <f>'Copia Provisional'!CA37</f>
        <v>0</v>
      </c>
      <c r="H38" s="188">
        <f>'Copia Provisional'!CB37</f>
        <v>0</v>
      </c>
      <c r="I38" s="188">
        <f>'Copia Provisional'!CC37</f>
        <v>0</v>
      </c>
      <c r="J38" s="188">
        <f>'Copia Provisional'!CD37</f>
        <v>0</v>
      </c>
      <c r="K38" s="188">
        <f>'Copia Provisional'!CE37</f>
        <v>0</v>
      </c>
      <c r="L38" s="188">
        <f>'Copia Provisional'!CF37</f>
        <v>0</v>
      </c>
      <c r="M38" s="188">
        <f>'Copia Provisional'!CG37</f>
        <v>0</v>
      </c>
      <c r="N38" s="188">
        <f>'Copia Provisional'!CH37</f>
        <v>0</v>
      </c>
      <c r="O38" s="188">
        <f>'Copia Provisional'!CI37</f>
        <v>0</v>
      </c>
      <c r="P38" s="188">
        <f>'Copia Provisional'!CJ37</f>
        <v>0</v>
      </c>
      <c r="Q38" s="188">
        <f>'Copia Provisional'!CK37</f>
        <v>0</v>
      </c>
      <c r="R38" s="188">
        <f>'Copia Provisional'!CL37</f>
        <v>0</v>
      </c>
      <c r="S38" s="188">
        <f>'Copia Provisional'!CM37</f>
        <v>0</v>
      </c>
      <c r="T38" s="188">
        <f>'Copia Provisional'!CN37</f>
        <v>0</v>
      </c>
      <c r="U38" s="188">
        <f>'Copia Provisional'!CO37</f>
        <v>0</v>
      </c>
      <c r="V38" s="188">
        <f>'Copia Provisional'!CP37</f>
        <v>0</v>
      </c>
      <c r="W38" s="188">
        <f>'Copia Provisional'!CQ37</f>
        <v>0</v>
      </c>
      <c r="X38" s="188">
        <f>'Copia Provisional'!CR37</f>
        <v>0</v>
      </c>
      <c r="Y38" s="188">
        <f>'Copia Provisional'!CS37</f>
        <v>0</v>
      </c>
      <c r="Z38" s="188">
        <f>'Copia Provisional'!CT37</f>
        <v>0</v>
      </c>
      <c r="AA38" s="188">
        <f>'Copia Provisional'!CU37</f>
        <v>0</v>
      </c>
      <c r="AB38" s="188">
        <f>'Copia Provisional'!CV37</f>
        <v>0</v>
      </c>
      <c r="AC38" s="188">
        <f>'Copia Provisional'!CW37</f>
        <v>0</v>
      </c>
      <c r="AD38" s="188">
        <f>'Copia Provisional'!CX37</f>
        <v>0</v>
      </c>
      <c r="AE38" s="188">
        <f>'Copia Provisional'!CY37</f>
        <v>0</v>
      </c>
      <c r="AF38" s="188">
        <f>'Copia Provisional'!CZ37</f>
        <v>0</v>
      </c>
      <c r="AG38" s="188">
        <f>'Copia Provisional'!DA37</f>
        <v>0</v>
      </c>
      <c r="AH38" s="188">
        <f>'Copia Provisional'!DB37</f>
        <v>0</v>
      </c>
      <c r="AI38" s="188">
        <f t="shared" si="139"/>
        <v>0</v>
      </c>
      <c r="AJ38" s="178">
        <f t="shared" si="140"/>
        <v>0</v>
      </c>
      <c r="AK38" s="271">
        <f t="shared" si="38"/>
        <v>0</v>
      </c>
      <c r="AL38" s="194">
        <f>'Copia Provisional'!DC37</f>
        <v>0</v>
      </c>
      <c r="AM38" s="272">
        <f t="shared" si="39"/>
        <v>0</v>
      </c>
      <c r="AN38" s="190" t="str">
        <f t="shared" si="40"/>
        <v>P</v>
      </c>
      <c r="AO38" s="179" cm="1">
        <f t="array" ref="AO38">IF(AK38=_Cla2,IF(AM38=_Clb2,10+IF(AL38=_RES73,20,0),0),0)</f>
        <v>0</v>
      </c>
      <c r="AP38" s="272">
        <f t="shared" si="41"/>
        <v>0</v>
      </c>
      <c r="AQ38" s="194">
        <f>'Copia Provisional'!DD37</f>
        <v>0</v>
      </c>
      <c r="AR38" s="272">
        <f t="shared" si="42"/>
        <v>0</v>
      </c>
      <c r="AS38" s="190" t="str">
        <f t="shared" si="43"/>
        <v>P</v>
      </c>
      <c r="AT38" s="179">
        <f t="shared" si="141"/>
        <v>0</v>
      </c>
      <c r="AU38" s="272">
        <f t="shared" si="44"/>
        <v>0</v>
      </c>
      <c r="AV38" s="194">
        <f>'Copia Provisional'!DE37</f>
        <v>0</v>
      </c>
      <c r="AW38" s="272">
        <f t="shared" si="45"/>
        <v>0</v>
      </c>
      <c r="AX38" s="190" t="str">
        <f t="shared" si="46"/>
        <v>P</v>
      </c>
      <c r="AY38" s="179">
        <f t="shared" si="142"/>
        <v>0</v>
      </c>
      <c r="AZ38" s="272">
        <f t="shared" si="47"/>
        <v>0</v>
      </c>
      <c r="BA38" s="194">
        <f>'Copia Provisional'!DF37</f>
        <v>0</v>
      </c>
      <c r="BB38" s="272">
        <f t="shared" si="48"/>
        <v>0</v>
      </c>
      <c r="BC38" s="190" t="str">
        <f t="shared" si="49"/>
        <v>P</v>
      </c>
      <c r="BD38" s="179">
        <f t="shared" si="143"/>
        <v>0</v>
      </c>
      <c r="BE38" s="272">
        <f t="shared" si="50"/>
        <v>0</v>
      </c>
      <c r="BF38" s="194">
        <f>'Copia Provisional'!DG37</f>
        <v>0</v>
      </c>
      <c r="BG38" s="272">
        <f t="shared" si="51"/>
        <v>0</v>
      </c>
      <c r="BH38" s="190" t="str">
        <f t="shared" si="52"/>
        <v>P</v>
      </c>
      <c r="BI38" s="179">
        <f t="shared" si="144"/>
        <v>0</v>
      </c>
      <c r="BJ38" s="272">
        <f t="shared" si="53"/>
        <v>0</v>
      </c>
      <c r="BK38" s="194">
        <f>'Copia Provisional'!DH37</f>
        <v>0</v>
      </c>
      <c r="BL38" s="272">
        <f t="shared" si="54"/>
        <v>0</v>
      </c>
      <c r="BM38" s="190" t="str">
        <f t="shared" si="55"/>
        <v>P</v>
      </c>
      <c r="BN38" s="179">
        <f t="shared" si="145"/>
        <v>0</v>
      </c>
      <c r="BO38" s="272">
        <f t="shared" si="56"/>
        <v>0</v>
      </c>
      <c r="BP38" s="194">
        <f>'Copia Provisional'!DI37</f>
        <v>0</v>
      </c>
      <c r="BQ38" s="272">
        <f t="shared" si="57"/>
        <v>0</v>
      </c>
      <c r="BR38" s="190" t="str">
        <f t="shared" si="58"/>
        <v>P</v>
      </c>
      <c r="BS38" s="179">
        <f t="shared" si="146"/>
        <v>0</v>
      </c>
      <c r="BT38" s="272">
        <f t="shared" si="59"/>
        <v>0</v>
      </c>
      <c r="BU38" s="194">
        <f>'Copia Provisional'!DJ37</f>
        <v>0</v>
      </c>
      <c r="BV38" s="272">
        <f t="shared" si="60"/>
        <v>0</v>
      </c>
      <c r="BW38" s="190" t="str">
        <f t="shared" si="61"/>
        <v>P</v>
      </c>
      <c r="BX38" s="179">
        <f t="shared" si="147"/>
        <v>0</v>
      </c>
      <c r="BY38" s="271">
        <f t="shared" si="62"/>
        <v>0</v>
      </c>
      <c r="BZ38" s="194">
        <f>'Copia Provisional'!DK37</f>
        <v>0</v>
      </c>
      <c r="CA38" s="272">
        <f t="shared" si="63"/>
        <v>0</v>
      </c>
      <c r="CB38" s="190" t="str">
        <f t="shared" si="64"/>
        <v>P</v>
      </c>
      <c r="CC38" s="179">
        <f t="shared" si="148"/>
        <v>0</v>
      </c>
      <c r="CD38" s="272">
        <f t="shared" si="65"/>
        <v>0</v>
      </c>
      <c r="CE38" s="194">
        <f>'Copia Provisional'!DL37</f>
        <v>0</v>
      </c>
      <c r="CF38" s="272">
        <f t="shared" si="66"/>
        <v>0</v>
      </c>
      <c r="CG38" s="190" t="str">
        <f t="shared" si="67"/>
        <v>P</v>
      </c>
      <c r="CH38" s="179">
        <f t="shared" si="149"/>
        <v>0</v>
      </c>
      <c r="CI38" s="272">
        <f t="shared" si="68"/>
        <v>0</v>
      </c>
      <c r="CJ38" s="194">
        <f>'Copia Provisional'!DM37</f>
        <v>0</v>
      </c>
      <c r="CK38" s="272">
        <f t="shared" si="69"/>
        <v>0</v>
      </c>
      <c r="CL38" s="190" t="str">
        <f t="shared" si="70"/>
        <v>P</v>
      </c>
      <c r="CM38" s="179">
        <f t="shared" si="150"/>
        <v>0</v>
      </c>
      <c r="CN38" s="272">
        <f t="shared" si="71"/>
        <v>0</v>
      </c>
      <c r="CO38" s="194">
        <f>'Copia Provisional'!DN37</f>
        <v>0</v>
      </c>
      <c r="CP38" s="272">
        <f t="shared" si="72"/>
        <v>0</v>
      </c>
      <c r="CQ38" s="190" t="str">
        <f t="shared" si="73"/>
        <v>P</v>
      </c>
      <c r="CR38" s="179">
        <f t="shared" si="151"/>
        <v>0</v>
      </c>
      <c r="CS38" s="272">
        <f t="shared" si="74"/>
        <v>0</v>
      </c>
      <c r="CT38" s="194">
        <f>'Copia Provisional'!DO37</f>
        <v>0</v>
      </c>
      <c r="CU38" s="272">
        <f t="shared" si="75"/>
        <v>0</v>
      </c>
      <c r="CV38" s="190" t="str">
        <f t="shared" si="76"/>
        <v>P</v>
      </c>
      <c r="CW38" s="179">
        <f t="shared" si="152"/>
        <v>0</v>
      </c>
      <c r="CX38" s="272">
        <f t="shared" si="77"/>
        <v>0</v>
      </c>
      <c r="CY38" s="194">
        <f>'Copia Provisional'!DP37</f>
        <v>0</v>
      </c>
      <c r="CZ38" s="272">
        <f t="shared" si="78"/>
        <v>0</v>
      </c>
      <c r="DA38" s="190" t="str">
        <f t="shared" si="79"/>
        <v>P</v>
      </c>
      <c r="DB38" s="179">
        <f t="shared" si="153"/>
        <v>0</v>
      </c>
      <c r="DC38" s="272">
        <f t="shared" si="80"/>
        <v>0</v>
      </c>
      <c r="DD38" s="194">
        <f>'Copia Provisional'!DQ37</f>
        <v>0</v>
      </c>
      <c r="DE38" s="272">
        <f t="shared" si="81"/>
        <v>0</v>
      </c>
      <c r="DF38" s="190" t="str">
        <f t="shared" si="82"/>
        <v>P</v>
      </c>
      <c r="DG38" s="179">
        <f t="shared" si="154"/>
        <v>0</v>
      </c>
      <c r="DH38" s="272">
        <f t="shared" si="83"/>
        <v>0</v>
      </c>
      <c r="DI38" s="194">
        <f>'Copia Provisional'!DR37</f>
        <v>0</v>
      </c>
      <c r="DJ38" s="272">
        <f t="shared" si="84"/>
        <v>0</v>
      </c>
      <c r="DK38" s="190" t="str">
        <f t="shared" si="85"/>
        <v>P</v>
      </c>
      <c r="DL38" s="179">
        <f t="shared" si="155"/>
        <v>0</v>
      </c>
      <c r="DM38" s="193">
        <f t="shared" si="86"/>
        <v>0</v>
      </c>
      <c r="DN38" s="194">
        <f>'Copia Provisional'!DS37</f>
        <v>0</v>
      </c>
      <c r="DO38" s="189">
        <f t="shared" si="87"/>
        <v>0</v>
      </c>
      <c r="DP38" s="190" t="str">
        <f t="shared" si="88"/>
        <v>P</v>
      </c>
      <c r="DQ38" s="179">
        <f t="shared" si="156"/>
        <v>0</v>
      </c>
      <c r="DR38" s="189">
        <f t="shared" si="89"/>
        <v>0</v>
      </c>
      <c r="DS38" s="194">
        <f>'Copia Provisional'!DT37</f>
        <v>0</v>
      </c>
      <c r="DT38" s="189">
        <f t="shared" si="90"/>
        <v>0</v>
      </c>
      <c r="DU38" s="190" t="str">
        <f t="shared" si="91"/>
        <v>P</v>
      </c>
      <c r="DV38" s="179">
        <f t="shared" si="157"/>
        <v>0</v>
      </c>
      <c r="DW38" s="189">
        <f t="shared" si="92"/>
        <v>0</v>
      </c>
      <c r="DX38" s="194">
        <f>'Copia Provisional'!DU37</f>
        <v>0</v>
      </c>
      <c r="DY38" s="189">
        <f t="shared" si="93"/>
        <v>0</v>
      </c>
      <c r="DZ38" s="190" t="str">
        <f t="shared" si="94"/>
        <v>P</v>
      </c>
      <c r="EA38" s="179">
        <f t="shared" si="158"/>
        <v>0</v>
      </c>
      <c r="EB38" s="189">
        <f t="shared" si="95"/>
        <v>0</v>
      </c>
      <c r="EC38" s="194">
        <f>'Copia Provisional'!DV37</f>
        <v>0</v>
      </c>
      <c r="ED38" s="189">
        <f t="shared" si="96"/>
        <v>0</v>
      </c>
      <c r="EE38" s="190" t="str">
        <f t="shared" si="97"/>
        <v>P</v>
      </c>
      <c r="EF38" s="179">
        <f t="shared" si="159"/>
        <v>0</v>
      </c>
      <c r="EG38" s="189">
        <f t="shared" si="98"/>
        <v>0</v>
      </c>
      <c r="EH38" s="194">
        <f>'Copia Provisional'!DW37</f>
        <v>0</v>
      </c>
      <c r="EI38" s="189">
        <f t="shared" si="99"/>
        <v>0</v>
      </c>
      <c r="EJ38" s="190" t="str">
        <f t="shared" si="100"/>
        <v>P</v>
      </c>
      <c r="EK38" s="179">
        <f t="shared" si="160"/>
        <v>0</v>
      </c>
      <c r="EL38" s="189">
        <f t="shared" si="101"/>
        <v>0</v>
      </c>
      <c r="EM38" s="194">
        <f>'Copia Provisional'!DX37</f>
        <v>0</v>
      </c>
      <c r="EN38" s="189">
        <f t="shared" si="102"/>
        <v>0</v>
      </c>
      <c r="EO38" s="190" t="str">
        <f t="shared" si="103"/>
        <v>P</v>
      </c>
      <c r="EP38" s="179">
        <f t="shared" si="161"/>
        <v>0</v>
      </c>
      <c r="EQ38" s="189">
        <f t="shared" si="104"/>
        <v>0</v>
      </c>
      <c r="ER38" s="194">
        <f>'Copia Provisional'!DY37</f>
        <v>0</v>
      </c>
      <c r="ES38" s="189">
        <f t="shared" si="105"/>
        <v>0</v>
      </c>
      <c r="ET38" s="190" t="str">
        <f t="shared" si="106"/>
        <v>P</v>
      </c>
      <c r="EU38" s="179">
        <f t="shared" si="162"/>
        <v>0</v>
      </c>
      <c r="EV38" s="189">
        <f t="shared" si="107"/>
        <v>0</v>
      </c>
      <c r="EW38" s="194">
        <f>'Copia Provisional'!DZ37</f>
        <v>0</v>
      </c>
      <c r="EX38" s="189">
        <f t="shared" si="108"/>
        <v>0</v>
      </c>
      <c r="EY38" s="190" t="str">
        <f t="shared" si="109"/>
        <v>P</v>
      </c>
      <c r="EZ38" s="179">
        <f t="shared" si="163"/>
        <v>0</v>
      </c>
      <c r="FA38" s="170">
        <f t="shared" si="110"/>
        <v>0</v>
      </c>
      <c r="FB38" s="194">
        <f>'Copia Provisional'!EA37</f>
        <v>0</v>
      </c>
      <c r="FC38" s="170">
        <f t="shared" si="111"/>
        <v>0</v>
      </c>
      <c r="FD38" s="190" t="str">
        <f t="shared" si="112"/>
        <v>P</v>
      </c>
      <c r="FE38" s="179">
        <f t="shared" si="164"/>
        <v>0</v>
      </c>
      <c r="FF38" s="170">
        <f t="shared" si="113"/>
        <v>0</v>
      </c>
      <c r="FG38" s="194">
        <f>'Copia Provisional'!EB37</f>
        <v>0</v>
      </c>
      <c r="FH38" s="170">
        <f t="shared" si="114"/>
        <v>0</v>
      </c>
      <c r="FI38" s="190" t="str">
        <f t="shared" si="115"/>
        <v>P</v>
      </c>
      <c r="FJ38" s="179">
        <f t="shared" si="165"/>
        <v>0</v>
      </c>
      <c r="FK38" s="170">
        <f t="shared" si="116"/>
        <v>0</v>
      </c>
      <c r="FL38" s="194">
        <f>'Copia Provisional'!EC37</f>
        <v>0</v>
      </c>
      <c r="FM38" s="170">
        <f t="shared" si="117"/>
        <v>0</v>
      </c>
      <c r="FN38" s="190" t="str">
        <f t="shared" si="118"/>
        <v>P</v>
      </c>
      <c r="FO38" s="179">
        <f t="shared" si="166"/>
        <v>0</v>
      </c>
      <c r="FP38" s="170">
        <f t="shared" si="119"/>
        <v>0</v>
      </c>
      <c r="FQ38" s="194">
        <f>'Copia Provisional'!ED37</f>
        <v>0</v>
      </c>
      <c r="FR38" s="170">
        <f t="shared" si="120"/>
        <v>0</v>
      </c>
      <c r="FS38" s="190" t="str">
        <f t="shared" si="121"/>
        <v>P</v>
      </c>
      <c r="FT38" s="179">
        <f t="shared" si="167"/>
        <v>0</v>
      </c>
      <c r="FU38" s="170">
        <f t="shared" si="122"/>
        <v>0</v>
      </c>
      <c r="FV38" s="194">
        <f>'Copia Provisional'!EE37</f>
        <v>0</v>
      </c>
      <c r="FW38" s="170">
        <f t="shared" si="123"/>
        <v>0</v>
      </c>
      <c r="FX38" s="190" t="str">
        <f t="shared" si="124"/>
        <v>P</v>
      </c>
      <c r="FY38" s="179">
        <f t="shared" si="168"/>
        <v>0</v>
      </c>
      <c r="FZ38" s="170">
        <f t="shared" si="125"/>
        <v>0</v>
      </c>
      <c r="GA38" s="194">
        <f>'Copia Provisional'!EF37</f>
        <v>0</v>
      </c>
      <c r="GB38" s="170">
        <f t="shared" si="126"/>
        <v>0</v>
      </c>
      <c r="GC38" s="190" t="str">
        <f t="shared" si="127"/>
        <v>P</v>
      </c>
      <c r="GD38" s="179">
        <f t="shared" si="169"/>
        <v>0</v>
      </c>
      <c r="GE38" s="170">
        <f t="shared" si="128"/>
        <v>0</v>
      </c>
      <c r="GF38" s="194">
        <f>'Copia Provisional'!EG37</f>
        <v>0</v>
      </c>
      <c r="GG38" s="170">
        <f t="shared" si="129"/>
        <v>0</v>
      </c>
      <c r="GH38" s="170" t="str">
        <f t="shared" si="130"/>
        <v>P</v>
      </c>
      <c r="GI38" s="179">
        <f t="shared" si="170"/>
        <v>0</v>
      </c>
      <c r="GJ38" s="170">
        <f t="shared" si="131"/>
        <v>0</v>
      </c>
      <c r="GK38" s="194">
        <f>'Copia Provisional'!EH37</f>
        <v>0</v>
      </c>
      <c r="GL38" s="192">
        <f t="shared" si="132"/>
        <v>0</v>
      </c>
      <c r="GM38" s="170" t="str">
        <f t="shared" si="133"/>
        <v>P</v>
      </c>
      <c r="GN38" s="179">
        <f t="shared" si="171"/>
        <v>0</v>
      </c>
      <c r="GO38" s="170">
        <f t="shared" si="134"/>
        <v>0</v>
      </c>
      <c r="GP38" s="170">
        <f t="shared" si="135"/>
        <v>0</v>
      </c>
      <c r="GQ38" s="170">
        <f t="shared" si="136"/>
        <v>0</v>
      </c>
      <c r="GR38" s="170">
        <f t="shared" si="137"/>
        <v>0</v>
      </c>
      <c r="GS38" s="185">
        <f t="shared" si="172"/>
        <v>0</v>
      </c>
      <c r="GT38" s="185">
        <f t="shared" si="138"/>
        <v>0</v>
      </c>
    </row>
    <row r="39" spans="1:202">
      <c r="A39" s="183">
        <f>IF('Primera Fase'!A39="","",'Primera Fase'!A39)</f>
        <v>37</v>
      </c>
      <c r="B39" s="178" t="str">
        <f>IF('Primera Fase'!B39="","",'Primera Fase'!B39)</f>
        <v/>
      </c>
      <c r="C39" s="188">
        <f>'Copia Provisional'!BW38</f>
        <v>0</v>
      </c>
      <c r="D39" s="188">
        <f>'Copia Provisional'!BX38</f>
        <v>0</v>
      </c>
      <c r="E39" s="188">
        <f>'Copia Provisional'!BY38</f>
        <v>0</v>
      </c>
      <c r="F39" s="188">
        <f>'Copia Provisional'!BZ38</f>
        <v>0</v>
      </c>
      <c r="G39" s="188">
        <f>'Copia Provisional'!CA38</f>
        <v>0</v>
      </c>
      <c r="H39" s="188">
        <f>'Copia Provisional'!CB38</f>
        <v>0</v>
      </c>
      <c r="I39" s="188">
        <f>'Copia Provisional'!CC38</f>
        <v>0</v>
      </c>
      <c r="J39" s="188">
        <f>'Copia Provisional'!CD38</f>
        <v>0</v>
      </c>
      <c r="K39" s="188">
        <f>'Copia Provisional'!CE38</f>
        <v>0</v>
      </c>
      <c r="L39" s="188">
        <f>'Copia Provisional'!CF38</f>
        <v>0</v>
      </c>
      <c r="M39" s="188">
        <f>'Copia Provisional'!CG38</f>
        <v>0</v>
      </c>
      <c r="N39" s="188">
        <f>'Copia Provisional'!CH38</f>
        <v>0</v>
      </c>
      <c r="O39" s="188">
        <f>'Copia Provisional'!CI38</f>
        <v>0</v>
      </c>
      <c r="P39" s="188">
        <f>'Copia Provisional'!CJ38</f>
        <v>0</v>
      </c>
      <c r="Q39" s="188">
        <f>'Copia Provisional'!CK38</f>
        <v>0</v>
      </c>
      <c r="R39" s="188">
        <f>'Copia Provisional'!CL38</f>
        <v>0</v>
      </c>
      <c r="S39" s="188">
        <f>'Copia Provisional'!CM38</f>
        <v>0</v>
      </c>
      <c r="T39" s="188">
        <f>'Copia Provisional'!CN38</f>
        <v>0</v>
      </c>
      <c r="U39" s="188">
        <f>'Copia Provisional'!CO38</f>
        <v>0</v>
      </c>
      <c r="V39" s="188">
        <f>'Copia Provisional'!CP38</f>
        <v>0</v>
      </c>
      <c r="W39" s="188">
        <f>'Copia Provisional'!CQ38</f>
        <v>0</v>
      </c>
      <c r="X39" s="188">
        <f>'Copia Provisional'!CR38</f>
        <v>0</v>
      </c>
      <c r="Y39" s="188">
        <f>'Copia Provisional'!CS38</f>
        <v>0</v>
      </c>
      <c r="Z39" s="188">
        <f>'Copia Provisional'!CT38</f>
        <v>0</v>
      </c>
      <c r="AA39" s="188">
        <f>'Copia Provisional'!CU38</f>
        <v>0</v>
      </c>
      <c r="AB39" s="188">
        <f>'Copia Provisional'!CV38</f>
        <v>0</v>
      </c>
      <c r="AC39" s="188">
        <f>'Copia Provisional'!CW38</f>
        <v>0</v>
      </c>
      <c r="AD39" s="188">
        <f>'Copia Provisional'!CX38</f>
        <v>0</v>
      </c>
      <c r="AE39" s="188">
        <f>'Copia Provisional'!CY38</f>
        <v>0</v>
      </c>
      <c r="AF39" s="188">
        <f>'Copia Provisional'!CZ38</f>
        <v>0</v>
      </c>
      <c r="AG39" s="188">
        <f>'Copia Provisional'!DA38</f>
        <v>0</v>
      </c>
      <c r="AH39" s="188">
        <f>'Copia Provisional'!DB38</f>
        <v>0</v>
      </c>
      <c r="AI39" s="188">
        <f t="shared" si="139"/>
        <v>0</v>
      </c>
      <c r="AJ39" s="178">
        <f t="shared" si="140"/>
        <v>0</v>
      </c>
      <c r="AK39" s="271">
        <f t="shared" si="38"/>
        <v>0</v>
      </c>
      <c r="AL39" s="194">
        <f>'Copia Provisional'!DC38</f>
        <v>0</v>
      </c>
      <c r="AM39" s="272">
        <f t="shared" si="39"/>
        <v>0</v>
      </c>
      <c r="AN39" s="190" t="str">
        <f t="shared" si="40"/>
        <v>P</v>
      </c>
      <c r="AO39" s="179" cm="1">
        <f t="array" ref="AO39">IF(AK39=_Cla2,IF(AM39=_Clb2,10+IF(AL39=_RES73,20,0),0),0)</f>
        <v>0</v>
      </c>
      <c r="AP39" s="272">
        <f t="shared" si="41"/>
        <v>0</v>
      </c>
      <c r="AQ39" s="194">
        <f>'Copia Provisional'!DD38</f>
        <v>0</v>
      </c>
      <c r="AR39" s="272">
        <f t="shared" si="42"/>
        <v>0</v>
      </c>
      <c r="AS39" s="190" t="str">
        <f t="shared" si="43"/>
        <v>P</v>
      </c>
      <c r="AT39" s="179">
        <f t="shared" si="141"/>
        <v>0</v>
      </c>
      <c r="AU39" s="272">
        <f t="shared" si="44"/>
        <v>0</v>
      </c>
      <c r="AV39" s="194">
        <f>'Copia Provisional'!DE38</f>
        <v>0</v>
      </c>
      <c r="AW39" s="272">
        <f t="shared" si="45"/>
        <v>0</v>
      </c>
      <c r="AX39" s="190" t="str">
        <f t="shared" si="46"/>
        <v>P</v>
      </c>
      <c r="AY39" s="179">
        <f t="shared" si="142"/>
        <v>0</v>
      </c>
      <c r="AZ39" s="272">
        <f t="shared" si="47"/>
        <v>0</v>
      </c>
      <c r="BA39" s="194">
        <f>'Copia Provisional'!DF38</f>
        <v>0</v>
      </c>
      <c r="BB39" s="272">
        <f t="shared" si="48"/>
        <v>0</v>
      </c>
      <c r="BC39" s="190" t="str">
        <f t="shared" si="49"/>
        <v>P</v>
      </c>
      <c r="BD39" s="179">
        <f t="shared" si="143"/>
        <v>0</v>
      </c>
      <c r="BE39" s="272">
        <f t="shared" si="50"/>
        <v>0</v>
      </c>
      <c r="BF39" s="194">
        <f>'Copia Provisional'!DG38</f>
        <v>0</v>
      </c>
      <c r="BG39" s="272">
        <f t="shared" si="51"/>
        <v>0</v>
      </c>
      <c r="BH39" s="190" t="str">
        <f t="shared" si="52"/>
        <v>P</v>
      </c>
      <c r="BI39" s="179">
        <f t="shared" si="144"/>
        <v>0</v>
      </c>
      <c r="BJ39" s="272">
        <f t="shared" si="53"/>
        <v>0</v>
      </c>
      <c r="BK39" s="194">
        <f>'Copia Provisional'!DH38</f>
        <v>0</v>
      </c>
      <c r="BL39" s="272">
        <f t="shared" si="54"/>
        <v>0</v>
      </c>
      <c r="BM39" s="190" t="str">
        <f t="shared" si="55"/>
        <v>P</v>
      </c>
      <c r="BN39" s="179">
        <f t="shared" si="145"/>
        <v>0</v>
      </c>
      <c r="BO39" s="272">
        <f t="shared" si="56"/>
        <v>0</v>
      </c>
      <c r="BP39" s="194">
        <f>'Copia Provisional'!DI38</f>
        <v>0</v>
      </c>
      <c r="BQ39" s="272">
        <f t="shared" si="57"/>
        <v>0</v>
      </c>
      <c r="BR39" s="190" t="str">
        <f t="shared" si="58"/>
        <v>P</v>
      </c>
      <c r="BS39" s="179">
        <f t="shared" si="146"/>
        <v>0</v>
      </c>
      <c r="BT39" s="272">
        <f t="shared" si="59"/>
        <v>0</v>
      </c>
      <c r="BU39" s="194">
        <f>'Copia Provisional'!DJ38</f>
        <v>0</v>
      </c>
      <c r="BV39" s="272">
        <f t="shared" si="60"/>
        <v>0</v>
      </c>
      <c r="BW39" s="190" t="str">
        <f t="shared" si="61"/>
        <v>P</v>
      </c>
      <c r="BX39" s="179">
        <f t="shared" si="147"/>
        <v>0</v>
      </c>
      <c r="BY39" s="271">
        <f t="shared" si="62"/>
        <v>0</v>
      </c>
      <c r="BZ39" s="194">
        <f>'Copia Provisional'!DK38</f>
        <v>0</v>
      </c>
      <c r="CA39" s="272">
        <f t="shared" si="63"/>
        <v>0</v>
      </c>
      <c r="CB39" s="190" t="str">
        <f t="shared" si="64"/>
        <v>P</v>
      </c>
      <c r="CC39" s="179">
        <f t="shared" si="148"/>
        <v>0</v>
      </c>
      <c r="CD39" s="272">
        <f t="shared" si="65"/>
        <v>0</v>
      </c>
      <c r="CE39" s="194">
        <f>'Copia Provisional'!DL38</f>
        <v>0</v>
      </c>
      <c r="CF39" s="272">
        <f t="shared" si="66"/>
        <v>0</v>
      </c>
      <c r="CG39" s="190" t="str">
        <f t="shared" si="67"/>
        <v>P</v>
      </c>
      <c r="CH39" s="179">
        <f t="shared" si="149"/>
        <v>0</v>
      </c>
      <c r="CI39" s="272">
        <f t="shared" si="68"/>
        <v>0</v>
      </c>
      <c r="CJ39" s="194">
        <f>'Copia Provisional'!DM38</f>
        <v>0</v>
      </c>
      <c r="CK39" s="272">
        <f t="shared" si="69"/>
        <v>0</v>
      </c>
      <c r="CL39" s="190" t="str">
        <f t="shared" si="70"/>
        <v>P</v>
      </c>
      <c r="CM39" s="179">
        <f t="shared" si="150"/>
        <v>0</v>
      </c>
      <c r="CN39" s="272">
        <f t="shared" si="71"/>
        <v>0</v>
      </c>
      <c r="CO39" s="194">
        <f>'Copia Provisional'!DN38</f>
        <v>0</v>
      </c>
      <c r="CP39" s="272">
        <f t="shared" si="72"/>
        <v>0</v>
      </c>
      <c r="CQ39" s="190" t="str">
        <f t="shared" si="73"/>
        <v>P</v>
      </c>
      <c r="CR39" s="179">
        <f t="shared" si="151"/>
        <v>0</v>
      </c>
      <c r="CS39" s="272">
        <f t="shared" si="74"/>
        <v>0</v>
      </c>
      <c r="CT39" s="194">
        <f>'Copia Provisional'!DO38</f>
        <v>0</v>
      </c>
      <c r="CU39" s="272">
        <f t="shared" si="75"/>
        <v>0</v>
      </c>
      <c r="CV39" s="190" t="str">
        <f t="shared" si="76"/>
        <v>P</v>
      </c>
      <c r="CW39" s="179">
        <f t="shared" si="152"/>
        <v>0</v>
      </c>
      <c r="CX39" s="272">
        <f t="shared" si="77"/>
        <v>0</v>
      </c>
      <c r="CY39" s="194">
        <f>'Copia Provisional'!DP38</f>
        <v>0</v>
      </c>
      <c r="CZ39" s="272">
        <f t="shared" si="78"/>
        <v>0</v>
      </c>
      <c r="DA39" s="190" t="str">
        <f t="shared" si="79"/>
        <v>P</v>
      </c>
      <c r="DB39" s="179">
        <f t="shared" si="153"/>
        <v>0</v>
      </c>
      <c r="DC39" s="272">
        <f t="shared" si="80"/>
        <v>0</v>
      </c>
      <c r="DD39" s="194">
        <f>'Copia Provisional'!DQ38</f>
        <v>0</v>
      </c>
      <c r="DE39" s="272">
        <f t="shared" si="81"/>
        <v>0</v>
      </c>
      <c r="DF39" s="190" t="str">
        <f t="shared" si="82"/>
        <v>P</v>
      </c>
      <c r="DG39" s="179">
        <f t="shared" si="154"/>
        <v>0</v>
      </c>
      <c r="DH39" s="272">
        <f t="shared" si="83"/>
        <v>0</v>
      </c>
      <c r="DI39" s="194">
        <f>'Copia Provisional'!DR38</f>
        <v>0</v>
      </c>
      <c r="DJ39" s="272">
        <f t="shared" si="84"/>
        <v>0</v>
      </c>
      <c r="DK39" s="190" t="str">
        <f t="shared" si="85"/>
        <v>P</v>
      </c>
      <c r="DL39" s="179">
        <f t="shared" si="155"/>
        <v>0</v>
      </c>
      <c r="DM39" s="193">
        <f t="shared" si="86"/>
        <v>0</v>
      </c>
      <c r="DN39" s="194">
        <f>'Copia Provisional'!DS38</f>
        <v>0</v>
      </c>
      <c r="DO39" s="189">
        <f t="shared" si="87"/>
        <v>0</v>
      </c>
      <c r="DP39" s="190" t="str">
        <f t="shared" si="88"/>
        <v>P</v>
      </c>
      <c r="DQ39" s="179">
        <f t="shared" si="156"/>
        <v>0</v>
      </c>
      <c r="DR39" s="189">
        <f t="shared" si="89"/>
        <v>0</v>
      </c>
      <c r="DS39" s="194">
        <f>'Copia Provisional'!DT38</f>
        <v>0</v>
      </c>
      <c r="DT39" s="189">
        <f t="shared" si="90"/>
        <v>0</v>
      </c>
      <c r="DU39" s="190" t="str">
        <f t="shared" si="91"/>
        <v>P</v>
      </c>
      <c r="DV39" s="179">
        <f t="shared" si="157"/>
        <v>0</v>
      </c>
      <c r="DW39" s="189">
        <f t="shared" si="92"/>
        <v>0</v>
      </c>
      <c r="DX39" s="194">
        <f>'Copia Provisional'!DU38</f>
        <v>0</v>
      </c>
      <c r="DY39" s="189">
        <f t="shared" si="93"/>
        <v>0</v>
      </c>
      <c r="DZ39" s="190" t="str">
        <f t="shared" si="94"/>
        <v>P</v>
      </c>
      <c r="EA39" s="179">
        <f t="shared" si="158"/>
        <v>0</v>
      </c>
      <c r="EB39" s="189">
        <f t="shared" si="95"/>
        <v>0</v>
      </c>
      <c r="EC39" s="194">
        <f>'Copia Provisional'!DV38</f>
        <v>0</v>
      </c>
      <c r="ED39" s="189">
        <f t="shared" si="96"/>
        <v>0</v>
      </c>
      <c r="EE39" s="190" t="str">
        <f t="shared" si="97"/>
        <v>P</v>
      </c>
      <c r="EF39" s="179">
        <f t="shared" si="159"/>
        <v>0</v>
      </c>
      <c r="EG39" s="189">
        <f t="shared" si="98"/>
        <v>0</v>
      </c>
      <c r="EH39" s="194">
        <f>'Copia Provisional'!DW38</f>
        <v>0</v>
      </c>
      <c r="EI39" s="189">
        <f t="shared" si="99"/>
        <v>0</v>
      </c>
      <c r="EJ39" s="190" t="str">
        <f t="shared" si="100"/>
        <v>P</v>
      </c>
      <c r="EK39" s="179">
        <f t="shared" si="160"/>
        <v>0</v>
      </c>
      <c r="EL39" s="189">
        <f t="shared" si="101"/>
        <v>0</v>
      </c>
      <c r="EM39" s="194">
        <f>'Copia Provisional'!DX38</f>
        <v>0</v>
      </c>
      <c r="EN39" s="189">
        <f t="shared" si="102"/>
        <v>0</v>
      </c>
      <c r="EO39" s="190" t="str">
        <f t="shared" si="103"/>
        <v>P</v>
      </c>
      <c r="EP39" s="179">
        <f t="shared" si="161"/>
        <v>0</v>
      </c>
      <c r="EQ39" s="189">
        <f t="shared" si="104"/>
        <v>0</v>
      </c>
      <c r="ER39" s="194">
        <f>'Copia Provisional'!DY38</f>
        <v>0</v>
      </c>
      <c r="ES39" s="189">
        <f t="shared" si="105"/>
        <v>0</v>
      </c>
      <c r="ET39" s="190" t="str">
        <f t="shared" si="106"/>
        <v>P</v>
      </c>
      <c r="EU39" s="179">
        <f t="shared" si="162"/>
        <v>0</v>
      </c>
      <c r="EV39" s="189">
        <f t="shared" si="107"/>
        <v>0</v>
      </c>
      <c r="EW39" s="194">
        <f>'Copia Provisional'!DZ38</f>
        <v>0</v>
      </c>
      <c r="EX39" s="189">
        <f t="shared" si="108"/>
        <v>0</v>
      </c>
      <c r="EY39" s="190" t="str">
        <f t="shared" si="109"/>
        <v>P</v>
      </c>
      <c r="EZ39" s="179">
        <f t="shared" si="163"/>
        <v>0</v>
      </c>
      <c r="FA39" s="170">
        <f t="shared" si="110"/>
        <v>0</v>
      </c>
      <c r="FB39" s="194">
        <f>'Copia Provisional'!EA38</f>
        <v>0</v>
      </c>
      <c r="FC39" s="170">
        <f t="shared" si="111"/>
        <v>0</v>
      </c>
      <c r="FD39" s="190" t="str">
        <f t="shared" si="112"/>
        <v>P</v>
      </c>
      <c r="FE39" s="179">
        <f t="shared" si="164"/>
        <v>0</v>
      </c>
      <c r="FF39" s="170">
        <f t="shared" si="113"/>
        <v>0</v>
      </c>
      <c r="FG39" s="194">
        <f>'Copia Provisional'!EB38</f>
        <v>0</v>
      </c>
      <c r="FH39" s="170">
        <f t="shared" si="114"/>
        <v>0</v>
      </c>
      <c r="FI39" s="190" t="str">
        <f t="shared" si="115"/>
        <v>P</v>
      </c>
      <c r="FJ39" s="179">
        <f t="shared" si="165"/>
        <v>0</v>
      </c>
      <c r="FK39" s="170">
        <f t="shared" si="116"/>
        <v>0</v>
      </c>
      <c r="FL39" s="194">
        <f>'Copia Provisional'!EC38</f>
        <v>0</v>
      </c>
      <c r="FM39" s="170">
        <f t="shared" si="117"/>
        <v>0</v>
      </c>
      <c r="FN39" s="190" t="str">
        <f t="shared" si="118"/>
        <v>P</v>
      </c>
      <c r="FO39" s="179">
        <f t="shared" si="166"/>
        <v>0</v>
      </c>
      <c r="FP39" s="170">
        <f t="shared" si="119"/>
        <v>0</v>
      </c>
      <c r="FQ39" s="194">
        <f>'Copia Provisional'!ED38</f>
        <v>0</v>
      </c>
      <c r="FR39" s="170">
        <f t="shared" si="120"/>
        <v>0</v>
      </c>
      <c r="FS39" s="190" t="str">
        <f t="shared" si="121"/>
        <v>P</v>
      </c>
      <c r="FT39" s="179">
        <f t="shared" si="167"/>
        <v>0</v>
      </c>
      <c r="FU39" s="170">
        <f t="shared" si="122"/>
        <v>0</v>
      </c>
      <c r="FV39" s="194">
        <f>'Copia Provisional'!EE38</f>
        <v>0</v>
      </c>
      <c r="FW39" s="170">
        <f t="shared" si="123"/>
        <v>0</v>
      </c>
      <c r="FX39" s="190" t="str">
        <f t="shared" si="124"/>
        <v>P</v>
      </c>
      <c r="FY39" s="179">
        <f t="shared" si="168"/>
        <v>0</v>
      </c>
      <c r="FZ39" s="170">
        <f t="shared" si="125"/>
        <v>0</v>
      </c>
      <c r="GA39" s="194">
        <f>'Copia Provisional'!EF38</f>
        <v>0</v>
      </c>
      <c r="GB39" s="170">
        <f t="shared" si="126"/>
        <v>0</v>
      </c>
      <c r="GC39" s="190" t="str">
        <f t="shared" si="127"/>
        <v>P</v>
      </c>
      <c r="GD39" s="179">
        <f t="shared" si="169"/>
        <v>0</v>
      </c>
      <c r="GE39" s="170">
        <f t="shared" si="128"/>
        <v>0</v>
      </c>
      <c r="GF39" s="194">
        <f>'Copia Provisional'!EG38</f>
        <v>0</v>
      </c>
      <c r="GG39" s="170">
        <f t="shared" si="129"/>
        <v>0</v>
      </c>
      <c r="GH39" s="170" t="str">
        <f t="shared" si="130"/>
        <v>P</v>
      </c>
      <c r="GI39" s="179">
        <f t="shared" si="170"/>
        <v>0</v>
      </c>
      <c r="GJ39" s="170">
        <f t="shared" si="131"/>
        <v>0</v>
      </c>
      <c r="GK39" s="194">
        <f>'Copia Provisional'!EH38</f>
        <v>0</v>
      </c>
      <c r="GL39" s="192">
        <f t="shared" si="132"/>
        <v>0</v>
      </c>
      <c r="GM39" s="170" t="str">
        <f t="shared" si="133"/>
        <v>P</v>
      </c>
      <c r="GN39" s="179">
        <f t="shared" si="171"/>
        <v>0</v>
      </c>
      <c r="GO39" s="170">
        <f t="shared" si="134"/>
        <v>0</v>
      </c>
      <c r="GP39" s="170">
        <f t="shared" si="135"/>
        <v>0</v>
      </c>
      <c r="GQ39" s="170">
        <f t="shared" si="136"/>
        <v>0</v>
      </c>
      <c r="GR39" s="170">
        <f t="shared" si="137"/>
        <v>0</v>
      </c>
      <c r="GS39" s="185">
        <f t="shared" si="172"/>
        <v>0</v>
      </c>
      <c r="GT39" s="185">
        <f t="shared" si="138"/>
        <v>0</v>
      </c>
    </row>
    <row r="40" spans="1:202">
      <c r="A40" s="183">
        <f>IF('Primera Fase'!A40="","",'Primera Fase'!A40)</f>
        <v>38</v>
      </c>
      <c r="B40" s="178" t="str">
        <f>IF('Primera Fase'!B40="","",'Primera Fase'!B40)</f>
        <v/>
      </c>
      <c r="C40" s="188">
        <f>'Copia Provisional'!BW39</f>
        <v>0</v>
      </c>
      <c r="D40" s="188">
        <f>'Copia Provisional'!BX39</f>
        <v>0</v>
      </c>
      <c r="E40" s="188">
        <f>'Copia Provisional'!BY39</f>
        <v>0</v>
      </c>
      <c r="F40" s="188">
        <f>'Copia Provisional'!BZ39</f>
        <v>0</v>
      </c>
      <c r="G40" s="188">
        <f>'Copia Provisional'!CA39</f>
        <v>0</v>
      </c>
      <c r="H40" s="188">
        <f>'Copia Provisional'!CB39</f>
        <v>0</v>
      </c>
      <c r="I40" s="188">
        <f>'Copia Provisional'!CC39</f>
        <v>0</v>
      </c>
      <c r="J40" s="188">
        <f>'Copia Provisional'!CD39</f>
        <v>0</v>
      </c>
      <c r="K40" s="188">
        <f>'Copia Provisional'!CE39</f>
        <v>0</v>
      </c>
      <c r="L40" s="188">
        <f>'Copia Provisional'!CF39</f>
        <v>0</v>
      </c>
      <c r="M40" s="188">
        <f>'Copia Provisional'!CG39</f>
        <v>0</v>
      </c>
      <c r="N40" s="188">
        <f>'Copia Provisional'!CH39</f>
        <v>0</v>
      </c>
      <c r="O40" s="188">
        <f>'Copia Provisional'!CI39</f>
        <v>0</v>
      </c>
      <c r="P40" s="188">
        <f>'Copia Provisional'!CJ39</f>
        <v>0</v>
      </c>
      <c r="Q40" s="188">
        <f>'Copia Provisional'!CK39</f>
        <v>0</v>
      </c>
      <c r="R40" s="188">
        <f>'Copia Provisional'!CL39</f>
        <v>0</v>
      </c>
      <c r="S40" s="188">
        <f>'Copia Provisional'!CM39</f>
        <v>0</v>
      </c>
      <c r="T40" s="188">
        <f>'Copia Provisional'!CN39</f>
        <v>0</v>
      </c>
      <c r="U40" s="188">
        <f>'Copia Provisional'!CO39</f>
        <v>0</v>
      </c>
      <c r="V40" s="188">
        <f>'Copia Provisional'!CP39</f>
        <v>0</v>
      </c>
      <c r="W40" s="188">
        <f>'Copia Provisional'!CQ39</f>
        <v>0</v>
      </c>
      <c r="X40" s="188">
        <f>'Copia Provisional'!CR39</f>
        <v>0</v>
      </c>
      <c r="Y40" s="188">
        <f>'Copia Provisional'!CS39</f>
        <v>0</v>
      </c>
      <c r="Z40" s="188">
        <f>'Copia Provisional'!CT39</f>
        <v>0</v>
      </c>
      <c r="AA40" s="188">
        <f>'Copia Provisional'!CU39</f>
        <v>0</v>
      </c>
      <c r="AB40" s="188">
        <f>'Copia Provisional'!CV39</f>
        <v>0</v>
      </c>
      <c r="AC40" s="188">
        <f>'Copia Provisional'!CW39</f>
        <v>0</v>
      </c>
      <c r="AD40" s="188">
        <f>'Copia Provisional'!CX39</f>
        <v>0</v>
      </c>
      <c r="AE40" s="188">
        <f>'Copia Provisional'!CY39</f>
        <v>0</v>
      </c>
      <c r="AF40" s="188">
        <f>'Copia Provisional'!CZ39</f>
        <v>0</v>
      </c>
      <c r="AG40" s="188">
        <f>'Copia Provisional'!DA39</f>
        <v>0</v>
      </c>
      <c r="AH40" s="188">
        <f>'Copia Provisional'!DB39</f>
        <v>0</v>
      </c>
      <c r="AI40" s="188">
        <f t="shared" si="139"/>
        <v>0</v>
      </c>
      <c r="AJ40" s="178">
        <f t="shared" si="140"/>
        <v>0</v>
      </c>
      <c r="AK40" s="271">
        <f t="shared" si="38"/>
        <v>0</v>
      </c>
      <c r="AL40" s="194">
        <f>'Copia Provisional'!DC39</f>
        <v>0</v>
      </c>
      <c r="AM40" s="272">
        <f t="shared" si="39"/>
        <v>0</v>
      </c>
      <c r="AN40" s="190" t="str">
        <f t="shared" si="40"/>
        <v>P</v>
      </c>
      <c r="AO40" s="179" cm="1">
        <f t="array" ref="AO40">IF(AK40=_Cla2,IF(AM40=_Clb2,10+IF(AL40=_RES73,20,0),0),0)</f>
        <v>0</v>
      </c>
      <c r="AP40" s="272">
        <f t="shared" si="41"/>
        <v>0</v>
      </c>
      <c r="AQ40" s="194">
        <f>'Copia Provisional'!DD39</f>
        <v>0</v>
      </c>
      <c r="AR40" s="272">
        <f t="shared" si="42"/>
        <v>0</v>
      </c>
      <c r="AS40" s="190" t="str">
        <f t="shared" si="43"/>
        <v>P</v>
      </c>
      <c r="AT40" s="179">
        <f t="shared" si="141"/>
        <v>0</v>
      </c>
      <c r="AU40" s="272">
        <f t="shared" si="44"/>
        <v>0</v>
      </c>
      <c r="AV40" s="194">
        <f>'Copia Provisional'!DE39</f>
        <v>0</v>
      </c>
      <c r="AW40" s="272">
        <f t="shared" si="45"/>
        <v>0</v>
      </c>
      <c r="AX40" s="190" t="str">
        <f t="shared" si="46"/>
        <v>P</v>
      </c>
      <c r="AY40" s="179">
        <f t="shared" si="142"/>
        <v>0</v>
      </c>
      <c r="AZ40" s="272">
        <f t="shared" si="47"/>
        <v>0</v>
      </c>
      <c r="BA40" s="194">
        <f>'Copia Provisional'!DF39</f>
        <v>0</v>
      </c>
      <c r="BB40" s="272">
        <f t="shared" si="48"/>
        <v>0</v>
      </c>
      <c r="BC40" s="190" t="str">
        <f t="shared" si="49"/>
        <v>P</v>
      </c>
      <c r="BD40" s="179">
        <f t="shared" si="143"/>
        <v>0</v>
      </c>
      <c r="BE40" s="272">
        <f t="shared" si="50"/>
        <v>0</v>
      </c>
      <c r="BF40" s="194">
        <f>'Copia Provisional'!DG39</f>
        <v>0</v>
      </c>
      <c r="BG40" s="272">
        <f t="shared" si="51"/>
        <v>0</v>
      </c>
      <c r="BH40" s="190" t="str">
        <f t="shared" si="52"/>
        <v>P</v>
      </c>
      <c r="BI40" s="179">
        <f t="shared" si="144"/>
        <v>0</v>
      </c>
      <c r="BJ40" s="272">
        <f t="shared" si="53"/>
        <v>0</v>
      </c>
      <c r="BK40" s="194">
        <f>'Copia Provisional'!DH39</f>
        <v>0</v>
      </c>
      <c r="BL40" s="272">
        <f t="shared" si="54"/>
        <v>0</v>
      </c>
      <c r="BM40" s="190" t="str">
        <f t="shared" si="55"/>
        <v>P</v>
      </c>
      <c r="BN40" s="179">
        <f t="shared" si="145"/>
        <v>0</v>
      </c>
      <c r="BO40" s="272">
        <f t="shared" si="56"/>
        <v>0</v>
      </c>
      <c r="BP40" s="194">
        <f>'Copia Provisional'!DI39</f>
        <v>0</v>
      </c>
      <c r="BQ40" s="272">
        <f t="shared" si="57"/>
        <v>0</v>
      </c>
      <c r="BR40" s="190" t="str">
        <f t="shared" si="58"/>
        <v>P</v>
      </c>
      <c r="BS40" s="179">
        <f t="shared" si="146"/>
        <v>0</v>
      </c>
      <c r="BT40" s="272">
        <f t="shared" si="59"/>
        <v>0</v>
      </c>
      <c r="BU40" s="194">
        <f>'Copia Provisional'!DJ39</f>
        <v>0</v>
      </c>
      <c r="BV40" s="272">
        <f t="shared" si="60"/>
        <v>0</v>
      </c>
      <c r="BW40" s="190" t="str">
        <f t="shared" si="61"/>
        <v>P</v>
      </c>
      <c r="BX40" s="179">
        <f t="shared" si="147"/>
        <v>0</v>
      </c>
      <c r="BY40" s="271">
        <f t="shared" si="62"/>
        <v>0</v>
      </c>
      <c r="BZ40" s="194">
        <f>'Copia Provisional'!DK39</f>
        <v>0</v>
      </c>
      <c r="CA40" s="272">
        <f t="shared" si="63"/>
        <v>0</v>
      </c>
      <c r="CB40" s="190" t="str">
        <f t="shared" si="64"/>
        <v>P</v>
      </c>
      <c r="CC40" s="179">
        <f t="shared" si="148"/>
        <v>0</v>
      </c>
      <c r="CD40" s="272">
        <f t="shared" si="65"/>
        <v>0</v>
      </c>
      <c r="CE40" s="194">
        <f>'Copia Provisional'!DL39</f>
        <v>0</v>
      </c>
      <c r="CF40" s="272">
        <f t="shared" si="66"/>
        <v>0</v>
      </c>
      <c r="CG40" s="190" t="str">
        <f t="shared" si="67"/>
        <v>P</v>
      </c>
      <c r="CH40" s="179">
        <f t="shared" si="149"/>
        <v>0</v>
      </c>
      <c r="CI40" s="272">
        <f t="shared" si="68"/>
        <v>0</v>
      </c>
      <c r="CJ40" s="194">
        <f>'Copia Provisional'!DM39</f>
        <v>0</v>
      </c>
      <c r="CK40" s="272">
        <f t="shared" si="69"/>
        <v>0</v>
      </c>
      <c r="CL40" s="190" t="str">
        <f t="shared" si="70"/>
        <v>P</v>
      </c>
      <c r="CM40" s="179">
        <f t="shared" si="150"/>
        <v>0</v>
      </c>
      <c r="CN40" s="272">
        <f t="shared" si="71"/>
        <v>0</v>
      </c>
      <c r="CO40" s="194">
        <f>'Copia Provisional'!DN39</f>
        <v>0</v>
      </c>
      <c r="CP40" s="272">
        <f t="shared" si="72"/>
        <v>0</v>
      </c>
      <c r="CQ40" s="190" t="str">
        <f t="shared" si="73"/>
        <v>P</v>
      </c>
      <c r="CR40" s="179">
        <f t="shared" si="151"/>
        <v>0</v>
      </c>
      <c r="CS40" s="272">
        <f t="shared" si="74"/>
        <v>0</v>
      </c>
      <c r="CT40" s="194">
        <f>'Copia Provisional'!DO39</f>
        <v>0</v>
      </c>
      <c r="CU40" s="272">
        <f t="shared" si="75"/>
        <v>0</v>
      </c>
      <c r="CV40" s="190" t="str">
        <f t="shared" si="76"/>
        <v>P</v>
      </c>
      <c r="CW40" s="179">
        <f t="shared" si="152"/>
        <v>0</v>
      </c>
      <c r="CX40" s="272">
        <f t="shared" si="77"/>
        <v>0</v>
      </c>
      <c r="CY40" s="194">
        <f>'Copia Provisional'!DP39</f>
        <v>0</v>
      </c>
      <c r="CZ40" s="272">
        <f t="shared" si="78"/>
        <v>0</v>
      </c>
      <c r="DA40" s="190" t="str">
        <f t="shared" si="79"/>
        <v>P</v>
      </c>
      <c r="DB40" s="179">
        <f t="shared" si="153"/>
        <v>0</v>
      </c>
      <c r="DC40" s="272">
        <f t="shared" si="80"/>
        <v>0</v>
      </c>
      <c r="DD40" s="194">
        <f>'Copia Provisional'!DQ39</f>
        <v>0</v>
      </c>
      <c r="DE40" s="272">
        <f t="shared" si="81"/>
        <v>0</v>
      </c>
      <c r="DF40" s="190" t="str">
        <f t="shared" si="82"/>
        <v>P</v>
      </c>
      <c r="DG40" s="179">
        <f t="shared" si="154"/>
        <v>0</v>
      </c>
      <c r="DH40" s="272">
        <f t="shared" si="83"/>
        <v>0</v>
      </c>
      <c r="DI40" s="194">
        <f>'Copia Provisional'!DR39</f>
        <v>0</v>
      </c>
      <c r="DJ40" s="272">
        <f t="shared" si="84"/>
        <v>0</v>
      </c>
      <c r="DK40" s="190" t="str">
        <f t="shared" si="85"/>
        <v>P</v>
      </c>
      <c r="DL40" s="179">
        <f t="shared" si="155"/>
        <v>0</v>
      </c>
      <c r="DM40" s="193">
        <f t="shared" si="86"/>
        <v>0</v>
      </c>
      <c r="DN40" s="194">
        <f>'Copia Provisional'!DS39</f>
        <v>0</v>
      </c>
      <c r="DO40" s="189">
        <f t="shared" si="87"/>
        <v>0</v>
      </c>
      <c r="DP40" s="190" t="str">
        <f t="shared" si="88"/>
        <v>P</v>
      </c>
      <c r="DQ40" s="179">
        <f t="shared" si="156"/>
        <v>0</v>
      </c>
      <c r="DR40" s="189">
        <f t="shared" si="89"/>
        <v>0</v>
      </c>
      <c r="DS40" s="194">
        <f>'Copia Provisional'!DT39</f>
        <v>0</v>
      </c>
      <c r="DT40" s="189">
        <f t="shared" si="90"/>
        <v>0</v>
      </c>
      <c r="DU40" s="190" t="str">
        <f t="shared" si="91"/>
        <v>P</v>
      </c>
      <c r="DV40" s="179">
        <f t="shared" si="157"/>
        <v>0</v>
      </c>
      <c r="DW40" s="189">
        <f t="shared" si="92"/>
        <v>0</v>
      </c>
      <c r="DX40" s="194">
        <f>'Copia Provisional'!DU39</f>
        <v>0</v>
      </c>
      <c r="DY40" s="189">
        <f t="shared" si="93"/>
        <v>0</v>
      </c>
      <c r="DZ40" s="190" t="str">
        <f t="shared" si="94"/>
        <v>P</v>
      </c>
      <c r="EA40" s="179">
        <f t="shared" si="158"/>
        <v>0</v>
      </c>
      <c r="EB40" s="189">
        <f t="shared" si="95"/>
        <v>0</v>
      </c>
      <c r="EC40" s="194">
        <f>'Copia Provisional'!DV39</f>
        <v>0</v>
      </c>
      <c r="ED40" s="189">
        <f t="shared" si="96"/>
        <v>0</v>
      </c>
      <c r="EE40" s="190" t="str">
        <f t="shared" si="97"/>
        <v>P</v>
      </c>
      <c r="EF40" s="179">
        <f t="shared" si="159"/>
        <v>0</v>
      </c>
      <c r="EG40" s="189">
        <f t="shared" si="98"/>
        <v>0</v>
      </c>
      <c r="EH40" s="194">
        <f>'Copia Provisional'!DW39</f>
        <v>0</v>
      </c>
      <c r="EI40" s="189">
        <f t="shared" si="99"/>
        <v>0</v>
      </c>
      <c r="EJ40" s="190" t="str">
        <f t="shared" si="100"/>
        <v>P</v>
      </c>
      <c r="EK40" s="179">
        <f t="shared" si="160"/>
        <v>0</v>
      </c>
      <c r="EL40" s="189">
        <f t="shared" si="101"/>
        <v>0</v>
      </c>
      <c r="EM40" s="194">
        <f>'Copia Provisional'!DX39</f>
        <v>0</v>
      </c>
      <c r="EN40" s="189">
        <f t="shared" si="102"/>
        <v>0</v>
      </c>
      <c r="EO40" s="190" t="str">
        <f t="shared" si="103"/>
        <v>P</v>
      </c>
      <c r="EP40" s="179">
        <f t="shared" si="161"/>
        <v>0</v>
      </c>
      <c r="EQ40" s="189">
        <f t="shared" si="104"/>
        <v>0</v>
      </c>
      <c r="ER40" s="194">
        <f>'Copia Provisional'!DY39</f>
        <v>0</v>
      </c>
      <c r="ES40" s="189">
        <f t="shared" si="105"/>
        <v>0</v>
      </c>
      <c r="ET40" s="190" t="str">
        <f t="shared" si="106"/>
        <v>P</v>
      </c>
      <c r="EU40" s="179">
        <f t="shared" si="162"/>
        <v>0</v>
      </c>
      <c r="EV40" s="189">
        <f t="shared" si="107"/>
        <v>0</v>
      </c>
      <c r="EW40" s="194">
        <f>'Copia Provisional'!DZ39</f>
        <v>0</v>
      </c>
      <c r="EX40" s="189">
        <f t="shared" si="108"/>
        <v>0</v>
      </c>
      <c r="EY40" s="190" t="str">
        <f t="shared" si="109"/>
        <v>P</v>
      </c>
      <c r="EZ40" s="179">
        <f t="shared" si="163"/>
        <v>0</v>
      </c>
      <c r="FA40" s="170">
        <f t="shared" si="110"/>
        <v>0</v>
      </c>
      <c r="FB40" s="194">
        <f>'Copia Provisional'!EA39</f>
        <v>0</v>
      </c>
      <c r="FC40" s="170">
        <f t="shared" si="111"/>
        <v>0</v>
      </c>
      <c r="FD40" s="190" t="str">
        <f t="shared" si="112"/>
        <v>P</v>
      </c>
      <c r="FE40" s="179">
        <f t="shared" si="164"/>
        <v>0</v>
      </c>
      <c r="FF40" s="170">
        <f t="shared" si="113"/>
        <v>0</v>
      </c>
      <c r="FG40" s="194">
        <f>'Copia Provisional'!EB39</f>
        <v>0</v>
      </c>
      <c r="FH40" s="170">
        <f t="shared" si="114"/>
        <v>0</v>
      </c>
      <c r="FI40" s="190" t="str">
        <f t="shared" si="115"/>
        <v>P</v>
      </c>
      <c r="FJ40" s="179">
        <f t="shared" si="165"/>
        <v>0</v>
      </c>
      <c r="FK40" s="170">
        <f t="shared" si="116"/>
        <v>0</v>
      </c>
      <c r="FL40" s="194">
        <f>'Copia Provisional'!EC39</f>
        <v>0</v>
      </c>
      <c r="FM40" s="170">
        <f t="shared" si="117"/>
        <v>0</v>
      </c>
      <c r="FN40" s="190" t="str">
        <f t="shared" si="118"/>
        <v>P</v>
      </c>
      <c r="FO40" s="179">
        <f t="shared" si="166"/>
        <v>0</v>
      </c>
      <c r="FP40" s="170">
        <f t="shared" si="119"/>
        <v>0</v>
      </c>
      <c r="FQ40" s="194">
        <f>'Copia Provisional'!ED39</f>
        <v>0</v>
      </c>
      <c r="FR40" s="170">
        <f t="shared" si="120"/>
        <v>0</v>
      </c>
      <c r="FS40" s="190" t="str">
        <f t="shared" si="121"/>
        <v>P</v>
      </c>
      <c r="FT40" s="179">
        <f t="shared" si="167"/>
        <v>0</v>
      </c>
      <c r="FU40" s="170">
        <f t="shared" si="122"/>
        <v>0</v>
      </c>
      <c r="FV40" s="194">
        <f>'Copia Provisional'!EE39</f>
        <v>0</v>
      </c>
      <c r="FW40" s="170">
        <f t="shared" si="123"/>
        <v>0</v>
      </c>
      <c r="FX40" s="190" t="str">
        <f t="shared" si="124"/>
        <v>P</v>
      </c>
      <c r="FY40" s="179">
        <f t="shared" si="168"/>
        <v>0</v>
      </c>
      <c r="FZ40" s="170">
        <f t="shared" si="125"/>
        <v>0</v>
      </c>
      <c r="GA40" s="194">
        <f>'Copia Provisional'!EF39</f>
        <v>0</v>
      </c>
      <c r="GB40" s="170">
        <f t="shared" si="126"/>
        <v>0</v>
      </c>
      <c r="GC40" s="190" t="str">
        <f t="shared" si="127"/>
        <v>P</v>
      </c>
      <c r="GD40" s="179">
        <f t="shared" si="169"/>
        <v>0</v>
      </c>
      <c r="GE40" s="170">
        <f t="shared" si="128"/>
        <v>0</v>
      </c>
      <c r="GF40" s="194">
        <f>'Copia Provisional'!EG39</f>
        <v>0</v>
      </c>
      <c r="GG40" s="170">
        <f t="shared" si="129"/>
        <v>0</v>
      </c>
      <c r="GH40" s="170" t="str">
        <f t="shared" si="130"/>
        <v>P</v>
      </c>
      <c r="GI40" s="179">
        <f t="shared" si="170"/>
        <v>0</v>
      </c>
      <c r="GJ40" s="170">
        <f t="shared" si="131"/>
        <v>0</v>
      </c>
      <c r="GK40" s="194">
        <f>'Copia Provisional'!EH39</f>
        <v>0</v>
      </c>
      <c r="GL40" s="192">
        <f t="shared" si="132"/>
        <v>0</v>
      </c>
      <c r="GM40" s="170" t="str">
        <f t="shared" si="133"/>
        <v>P</v>
      </c>
      <c r="GN40" s="179">
        <f t="shared" si="171"/>
        <v>0</v>
      </c>
      <c r="GO40" s="170">
        <f t="shared" si="134"/>
        <v>0</v>
      </c>
      <c r="GP40" s="170">
        <f t="shared" si="135"/>
        <v>0</v>
      </c>
      <c r="GQ40" s="170">
        <f t="shared" si="136"/>
        <v>0</v>
      </c>
      <c r="GR40" s="170">
        <f t="shared" si="137"/>
        <v>0</v>
      </c>
      <c r="GS40" s="185">
        <f t="shared" si="172"/>
        <v>0</v>
      </c>
      <c r="GT40" s="185">
        <f t="shared" si="138"/>
        <v>0</v>
      </c>
    </row>
    <row r="41" spans="1:202">
      <c r="A41" s="183">
        <f>IF('Primera Fase'!A41="","",'Primera Fase'!A41)</f>
        <v>39</v>
      </c>
      <c r="B41" s="178" t="str">
        <f>IF('Primera Fase'!B41="","",'Primera Fase'!B41)</f>
        <v/>
      </c>
      <c r="C41" s="188">
        <f>'Copia Provisional'!BW40</f>
        <v>0</v>
      </c>
      <c r="D41" s="188">
        <f>'Copia Provisional'!BX40</f>
        <v>0</v>
      </c>
      <c r="E41" s="188">
        <f>'Copia Provisional'!BY40</f>
        <v>0</v>
      </c>
      <c r="F41" s="188">
        <f>'Copia Provisional'!BZ40</f>
        <v>0</v>
      </c>
      <c r="G41" s="188">
        <f>'Copia Provisional'!CA40</f>
        <v>0</v>
      </c>
      <c r="H41" s="188">
        <f>'Copia Provisional'!CB40</f>
        <v>0</v>
      </c>
      <c r="I41" s="188">
        <f>'Copia Provisional'!CC40</f>
        <v>0</v>
      </c>
      <c r="J41" s="188">
        <f>'Copia Provisional'!CD40</f>
        <v>0</v>
      </c>
      <c r="K41" s="188">
        <f>'Copia Provisional'!CE40</f>
        <v>0</v>
      </c>
      <c r="L41" s="188">
        <f>'Copia Provisional'!CF40</f>
        <v>0</v>
      </c>
      <c r="M41" s="188">
        <f>'Copia Provisional'!CG40</f>
        <v>0</v>
      </c>
      <c r="N41" s="188">
        <f>'Copia Provisional'!CH40</f>
        <v>0</v>
      </c>
      <c r="O41" s="188">
        <f>'Copia Provisional'!CI40</f>
        <v>0</v>
      </c>
      <c r="P41" s="188">
        <f>'Copia Provisional'!CJ40</f>
        <v>0</v>
      </c>
      <c r="Q41" s="188">
        <f>'Copia Provisional'!CK40</f>
        <v>0</v>
      </c>
      <c r="R41" s="188">
        <f>'Copia Provisional'!CL40</f>
        <v>0</v>
      </c>
      <c r="S41" s="188">
        <f>'Copia Provisional'!CM40</f>
        <v>0</v>
      </c>
      <c r="T41" s="188">
        <f>'Copia Provisional'!CN40</f>
        <v>0</v>
      </c>
      <c r="U41" s="188">
        <f>'Copia Provisional'!CO40</f>
        <v>0</v>
      </c>
      <c r="V41" s="188">
        <f>'Copia Provisional'!CP40</f>
        <v>0</v>
      </c>
      <c r="W41" s="188">
        <f>'Copia Provisional'!CQ40</f>
        <v>0</v>
      </c>
      <c r="X41" s="188">
        <f>'Copia Provisional'!CR40</f>
        <v>0</v>
      </c>
      <c r="Y41" s="188">
        <f>'Copia Provisional'!CS40</f>
        <v>0</v>
      </c>
      <c r="Z41" s="188">
        <f>'Copia Provisional'!CT40</f>
        <v>0</v>
      </c>
      <c r="AA41" s="188">
        <f>'Copia Provisional'!CU40</f>
        <v>0</v>
      </c>
      <c r="AB41" s="188">
        <f>'Copia Provisional'!CV40</f>
        <v>0</v>
      </c>
      <c r="AC41" s="188">
        <f>'Copia Provisional'!CW40</f>
        <v>0</v>
      </c>
      <c r="AD41" s="188">
        <f>'Copia Provisional'!CX40</f>
        <v>0</v>
      </c>
      <c r="AE41" s="188">
        <f>'Copia Provisional'!CY40</f>
        <v>0</v>
      </c>
      <c r="AF41" s="188">
        <f>'Copia Provisional'!CZ40</f>
        <v>0</v>
      </c>
      <c r="AG41" s="188">
        <f>'Copia Provisional'!DA40</f>
        <v>0</v>
      </c>
      <c r="AH41" s="188">
        <f>'Copia Provisional'!DB40</f>
        <v>0</v>
      </c>
      <c r="AI41" s="188">
        <f t="shared" si="139"/>
        <v>0</v>
      </c>
      <c r="AJ41" s="178">
        <f t="shared" si="140"/>
        <v>0</v>
      </c>
      <c r="AK41" s="271">
        <f t="shared" si="38"/>
        <v>0</v>
      </c>
      <c r="AL41" s="194">
        <f>'Copia Provisional'!DC40</f>
        <v>0</v>
      </c>
      <c r="AM41" s="272">
        <f t="shared" si="39"/>
        <v>0</v>
      </c>
      <c r="AN41" s="190" t="str">
        <f t="shared" si="40"/>
        <v>P</v>
      </c>
      <c r="AO41" s="179" cm="1">
        <f t="array" ref="AO41">IF(AK41=_Cla2,IF(AM41=_Clb2,10+IF(AL41=_RES73,20,0),0),0)</f>
        <v>0</v>
      </c>
      <c r="AP41" s="272">
        <f t="shared" si="41"/>
        <v>0</v>
      </c>
      <c r="AQ41" s="194">
        <f>'Copia Provisional'!DD40</f>
        <v>0</v>
      </c>
      <c r="AR41" s="272">
        <f t="shared" si="42"/>
        <v>0</v>
      </c>
      <c r="AS41" s="190" t="str">
        <f t="shared" si="43"/>
        <v>P</v>
      </c>
      <c r="AT41" s="179">
        <f t="shared" si="141"/>
        <v>0</v>
      </c>
      <c r="AU41" s="272">
        <f t="shared" si="44"/>
        <v>0</v>
      </c>
      <c r="AV41" s="194">
        <f>'Copia Provisional'!DE40</f>
        <v>0</v>
      </c>
      <c r="AW41" s="272">
        <f t="shared" si="45"/>
        <v>0</v>
      </c>
      <c r="AX41" s="190" t="str">
        <f t="shared" si="46"/>
        <v>P</v>
      </c>
      <c r="AY41" s="179">
        <f t="shared" si="142"/>
        <v>0</v>
      </c>
      <c r="AZ41" s="272">
        <f t="shared" si="47"/>
        <v>0</v>
      </c>
      <c r="BA41" s="194">
        <f>'Copia Provisional'!DF40</f>
        <v>0</v>
      </c>
      <c r="BB41" s="272">
        <f t="shared" si="48"/>
        <v>0</v>
      </c>
      <c r="BC41" s="190" t="str">
        <f t="shared" si="49"/>
        <v>P</v>
      </c>
      <c r="BD41" s="179">
        <f t="shared" si="143"/>
        <v>0</v>
      </c>
      <c r="BE41" s="272">
        <f t="shared" si="50"/>
        <v>0</v>
      </c>
      <c r="BF41" s="194">
        <f>'Copia Provisional'!DG40</f>
        <v>0</v>
      </c>
      <c r="BG41" s="272">
        <f t="shared" si="51"/>
        <v>0</v>
      </c>
      <c r="BH41" s="190" t="str">
        <f t="shared" si="52"/>
        <v>P</v>
      </c>
      <c r="BI41" s="179">
        <f t="shared" si="144"/>
        <v>0</v>
      </c>
      <c r="BJ41" s="272">
        <f t="shared" si="53"/>
        <v>0</v>
      </c>
      <c r="BK41" s="194">
        <f>'Copia Provisional'!DH40</f>
        <v>0</v>
      </c>
      <c r="BL41" s="272">
        <f t="shared" si="54"/>
        <v>0</v>
      </c>
      <c r="BM41" s="190" t="str">
        <f t="shared" si="55"/>
        <v>P</v>
      </c>
      <c r="BN41" s="179">
        <f t="shared" si="145"/>
        <v>0</v>
      </c>
      <c r="BO41" s="272">
        <f t="shared" si="56"/>
        <v>0</v>
      </c>
      <c r="BP41" s="194">
        <f>'Copia Provisional'!DI40</f>
        <v>0</v>
      </c>
      <c r="BQ41" s="272">
        <f t="shared" si="57"/>
        <v>0</v>
      </c>
      <c r="BR41" s="190" t="str">
        <f t="shared" si="58"/>
        <v>P</v>
      </c>
      <c r="BS41" s="179">
        <f t="shared" si="146"/>
        <v>0</v>
      </c>
      <c r="BT41" s="272">
        <f t="shared" si="59"/>
        <v>0</v>
      </c>
      <c r="BU41" s="194">
        <f>'Copia Provisional'!DJ40</f>
        <v>0</v>
      </c>
      <c r="BV41" s="272">
        <f t="shared" si="60"/>
        <v>0</v>
      </c>
      <c r="BW41" s="190" t="str">
        <f t="shared" si="61"/>
        <v>P</v>
      </c>
      <c r="BX41" s="179">
        <f t="shared" si="147"/>
        <v>0</v>
      </c>
      <c r="BY41" s="271">
        <f t="shared" si="62"/>
        <v>0</v>
      </c>
      <c r="BZ41" s="194">
        <f>'Copia Provisional'!DK40</f>
        <v>0</v>
      </c>
      <c r="CA41" s="272">
        <f t="shared" si="63"/>
        <v>0</v>
      </c>
      <c r="CB41" s="190" t="str">
        <f t="shared" si="64"/>
        <v>P</v>
      </c>
      <c r="CC41" s="179">
        <f t="shared" si="148"/>
        <v>0</v>
      </c>
      <c r="CD41" s="272">
        <f t="shared" si="65"/>
        <v>0</v>
      </c>
      <c r="CE41" s="194">
        <f>'Copia Provisional'!DL40</f>
        <v>0</v>
      </c>
      <c r="CF41" s="272">
        <f t="shared" si="66"/>
        <v>0</v>
      </c>
      <c r="CG41" s="190" t="str">
        <f t="shared" si="67"/>
        <v>P</v>
      </c>
      <c r="CH41" s="179">
        <f t="shared" si="149"/>
        <v>0</v>
      </c>
      <c r="CI41" s="272">
        <f t="shared" si="68"/>
        <v>0</v>
      </c>
      <c r="CJ41" s="194">
        <f>'Copia Provisional'!DM40</f>
        <v>0</v>
      </c>
      <c r="CK41" s="272">
        <f t="shared" si="69"/>
        <v>0</v>
      </c>
      <c r="CL41" s="190" t="str">
        <f t="shared" si="70"/>
        <v>P</v>
      </c>
      <c r="CM41" s="179">
        <f t="shared" si="150"/>
        <v>0</v>
      </c>
      <c r="CN41" s="272">
        <f t="shared" si="71"/>
        <v>0</v>
      </c>
      <c r="CO41" s="194">
        <f>'Copia Provisional'!DN40</f>
        <v>0</v>
      </c>
      <c r="CP41" s="272">
        <f t="shared" si="72"/>
        <v>0</v>
      </c>
      <c r="CQ41" s="190" t="str">
        <f t="shared" si="73"/>
        <v>P</v>
      </c>
      <c r="CR41" s="179">
        <f t="shared" si="151"/>
        <v>0</v>
      </c>
      <c r="CS41" s="272">
        <f t="shared" si="74"/>
        <v>0</v>
      </c>
      <c r="CT41" s="194">
        <f>'Copia Provisional'!DO40</f>
        <v>0</v>
      </c>
      <c r="CU41" s="272">
        <f t="shared" si="75"/>
        <v>0</v>
      </c>
      <c r="CV41" s="190" t="str">
        <f t="shared" si="76"/>
        <v>P</v>
      </c>
      <c r="CW41" s="179">
        <f t="shared" si="152"/>
        <v>0</v>
      </c>
      <c r="CX41" s="272">
        <f t="shared" si="77"/>
        <v>0</v>
      </c>
      <c r="CY41" s="194">
        <f>'Copia Provisional'!DP40</f>
        <v>0</v>
      </c>
      <c r="CZ41" s="272">
        <f t="shared" si="78"/>
        <v>0</v>
      </c>
      <c r="DA41" s="190" t="str">
        <f t="shared" si="79"/>
        <v>P</v>
      </c>
      <c r="DB41" s="179">
        <f t="shared" si="153"/>
        <v>0</v>
      </c>
      <c r="DC41" s="272">
        <f t="shared" si="80"/>
        <v>0</v>
      </c>
      <c r="DD41" s="194">
        <f>'Copia Provisional'!DQ40</f>
        <v>0</v>
      </c>
      <c r="DE41" s="272">
        <f t="shared" si="81"/>
        <v>0</v>
      </c>
      <c r="DF41" s="190" t="str">
        <f t="shared" si="82"/>
        <v>P</v>
      </c>
      <c r="DG41" s="179">
        <f t="shared" si="154"/>
        <v>0</v>
      </c>
      <c r="DH41" s="272">
        <f t="shared" si="83"/>
        <v>0</v>
      </c>
      <c r="DI41" s="194">
        <f>'Copia Provisional'!DR40</f>
        <v>0</v>
      </c>
      <c r="DJ41" s="272">
        <f t="shared" si="84"/>
        <v>0</v>
      </c>
      <c r="DK41" s="190" t="str">
        <f t="shared" si="85"/>
        <v>P</v>
      </c>
      <c r="DL41" s="179">
        <f t="shared" si="155"/>
        <v>0</v>
      </c>
      <c r="DM41" s="193">
        <f t="shared" si="86"/>
        <v>0</v>
      </c>
      <c r="DN41" s="194">
        <f>'Copia Provisional'!DS40</f>
        <v>0</v>
      </c>
      <c r="DO41" s="189">
        <f t="shared" si="87"/>
        <v>0</v>
      </c>
      <c r="DP41" s="190" t="str">
        <f t="shared" si="88"/>
        <v>P</v>
      </c>
      <c r="DQ41" s="179">
        <f t="shared" si="156"/>
        <v>0</v>
      </c>
      <c r="DR41" s="189">
        <f t="shared" si="89"/>
        <v>0</v>
      </c>
      <c r="DS41" s="194">
        <f>'Copia Provisional'!DT40</f>
        <v>0</v>
      </c>
      <c r="DT41" s="189">
        <f t="shared" si="90"/>
        <v>0</v>
      </c>
      <c r="DU41" s="190" t="str">
        <f t="shared" si="91"/>
        <v>P</v>
      </c>
      <c r="DV41" s="179">
        <f t="shared" si="157"/>
        <v>0</v>
      </c>
      <c r="DW41" s="189">
        <f t="shared" si="92"/>
        <v>0</v>
      </c>
      <c r="DX41" s="194">
        <f>'Copia Provisional'!DU40</f>
        <v>0</v>
      </c>
      <c r="DY41" s="189">
        <f t="shared" si="93"/>
        <v>0</v>
      </c>
      <c r="DZ41" s="190" t="str">
        <f t="shared" si="94"/>
        <v>P</v>
      </c>
      <c r="EA41" s="179">
        <f t="shared" si="158"/>
        <v>0</v>
      </c>
      <c r="EB41" s="189">
        <f t="shared" si="95"/>
        <v>0</v>
      </c>
      <c r="EC41" s="194">
        <f>'Copia Provisional'!DV40</f>
        <v>0</v>
      </c>
      <c r="ED41" s="189">
        <f t="shared" si="96"/>
        <v>0</v>
      </c>
      <c r="EE41" s="190" t="str">
        <f t="shared" si="97"/>
        <v>P</v>
      </c>
      <c r="EF41" s="179">
        <f t="shared" si="159"/>
        <v>0</v>
      </c>
      <c r="EG41" s="189">
        <f t="shared" si="98"/>
        <v>0</v>
      </c>
      <c r="EH41" s="194">
        <f>'Copia Provisional'!DW40</f>
        <v>0</v>
      </c>
      <c r="EI41" s="189">
        <f t="shared" si="99"/>
        <v>0</v>
      </c>
      <c r="EJ41" s="190" t="str">
        <f t="shared" si="100"/>
        <v>P</v>
      </c>
      <c r="EK41" s="179">
        <f t="shared" si="160"/>
        <v>0</v>
      </c>
      <c r="EL41" s="189">
        <f t="shared" si="101"/>
        <v>0</v>
      </c>
      <c r="EM41" s="194">
        <f>'Copia Provisional'!DX40</f>
        <v>0</v>
      </c>
      <c r="EN41" s="189">
        <f t="shared" si="102"/>
        <v>0</v>
      </c>
      <c r="EO41" s="190" t="str">
        <f t="shared" si="103"/>
        <v>P</v>
      </c>
      <c r="EP41" s="179">
        <f t="shared" si="161"/>
        <v>0</v>
      </c>
      <c r="EQ41" s="189">
        <f t="shared" si="104"/>
        <v>0</v>
      </c>
      <c r="ER41" s="194">
        <f>'Copia Provisional'!DY40</f>
        <v>0</v>
      </c>
      <c r="ES41" s="189">
        <f t="shared" si="105"/>
        <v>0</v>
      </c>
      <c r="ET41" s="190" t="str">
        <f t="shared" si="106"/>
        <v>P</v>
      </c>
      <c r="EU41" s="179">
        <f t="shared" si="162"/>
        <v>0</v>
      </c>
      <c r="EV41" s="189">
        <f t="shared" si="107"/>
        <v>0</v>
      </c>
      <c r="EW41" s="194">
        <f>'Copia Provisional'!DZ40</f>
        <v>0</v>
      </c>
      <c r="EX41" s="189">
        <f t="shared" si="108"/>
        <v>0</v>
      </c>
      <c r="EY41" s="190" t="str">
        <f t="shared" si="109"/>
        <v>P</v>
      </c>
      <c r="EZ41" s="179">
        <f t="shared" si="163"/>
        <v>0</v>
      </c>
      <c r="FA41" s="170">
        <f t="shared" si="110"/>
        <v>0</v>
      </c>
      <c r="FB41" s="194">
        <f>'Copia Provisional'!EA40</f>
        <v>0</v>
      </c>
      <c r="FC41" s="170">
        <f t="shared" si="111"/>
        <v>0</v>
      </c>
      <c r="FD41" s="190" t="str">
        <f t="shared" si="112"/>
        <v>P</v>
      </c>
      <c r="FE41" s="179">
        <f t="shared" si="164"/>
        <v>0</v>
      </c>
      <c r="FF41" s="170">
        <f t="shared" si="113"/>
        <v>0</v>
      </c>
      <c r="FG41" s="194">
        <f>'Copia Provisional'!EB40</f>
        <v>0</v>
      </c>
      <c r="FH41" s="170">
        <f t="shared" si="114"/>
        <v>0</v>
      </c>
      <c r="FI41" s="190" t="str">
        <f t="shared" si="115"/>
        <v>P</v>
      </c>
      <c r="FJ41" s="179">
        <f t="shared" si="165"/>
        <v>0</v>
      </c>
      <c r="FK41" s="170">
        <f t="shared" si="116"/>
        <v>0</v>
      </c>
      <c r="FL41" s="194">
        <f>'Copia Provisional'!EC40</f>
        <v>0</v>
      </c>
      <c r="FM41" s="170">
        <f t="shared" si="117"/>
        <v>0</v>
      </c>
      <c r="FN41" s="190" t="str">
        <f t="shared" si="118"/>
        <v>P</v>
      </c>
      <c r="FO41" s="179">
        <f t="shared" si="166"/>
        <v>0</v>
      </c>
      <c r="FP41" s="170">
        <f t="shared" si="119"/>
        <v>0</v>
      </c>
      <c r="FQ41" s="194">
        <f>'Copia Provisional'!ED40</f>
        <v>0</v>
      </c>
      <c r="FR41" s="170">
        <f t="shared" si="120"/>
        <v>0</v>
      </c>
      <c r="FS41" s="190" t="str">
        <f t="shared" si="121"/>
        <v>P</v>
      </c>
      <c r="FT41" s="179">
        <f t="shared" si="167"/>
        <v>0</v>
      </c>
      <c r="FU41" s="170">
        <f t="shared" si="122"/>
        <v>0</v>
      </c>
      <c r="FV41" s="194">
        <f>'Copia Provisional'!EE40</f>
        <v>0</v>
      </c>
      <c r="FW41" s="170">
        <f t="shared" si="123"/>
        <v>0</v>
      </c>
      <c r="FX41" s="190" t="str">
        <f t="shared" si="124"/>
        <v>P</v>
      </c>
      <c r="FY41" s="179">
        <f t="shared" si="168"/>
        <v>0</v>
      </c>
      <c r="FZ41" s="170">
        <f t="shared" si="125"/>
        <v>0</v>
      </c>
      <c r="GA41" s="194">
        <f>'Copia Provisional'!EF40</f>
        <v>0</v>
      </c>
      <c r="GB41" s="170">
        <f t="shared" si="126"/>
        <v>0</v>
      </c>
      <c r="GC41" s="190" t="str">
        <f t="shared" si="127"/>
        <v>P</v>
      </c>
      <c r="GD41" s="179">
        <f t="shared" si="169"/>
        <v>0</v>
      </c>
      <c r="GE41" s="170">
        <f t="shared" si="128"/>
        <v>0</v>
      </c>
      <c r="GF41" s="194">
        <f>'Copia Provisional'!EG40</f>
        <v>0</v>
      </c>
      <c r="GG41" s="170">
        <f t="shared" si="129"/>
        <v>0</v>
      </c>
      <c r="GH41" s="170" t="str">
        <f t="shared" si="130"/>
        <v>P</v>
      </c>
      <c r="GI41" s="179">
        <f t="shared" si="170"/>
        <v>0</v>
      </c>
      <c r="GJ41" s="170">
        <f t="shared" si="131"/>
        <v>0</v>
      </c>
      <c r="GK41" s="194">
        <f>'Copia Provisional'!EH40</f>
        <v>0</v>
      </c>
      <c r="GL41" s="192">
        <f t="shared" si="132"/>
        <v>0</v>
      </c>
      <c r="GM41" s="170" t="str">
        <f t="shared" si="133"/>
        <v>P</v>
      </c>
      <c r="GN41" s="179">
        <f t="shared" si="171"/>
        <v>0</v>
      </c>
      <c r="GO41" s="170">
        <f t="shared" si="134"/>
        <v>0</v>
      </c>
      <c r="GP41" s="170">
        <f t="shared" si="135"/>
        <v>0</v>
      </c>
      <c r="GQ41" s="170">
        <f t="shared" si="136"/>
        <v>0</v>
      </c>
      <c r="GR41" s="170">
        <f t="shared" si="137"/>
        <v>0</v>
      </c>
      <c r="GS41" s="185">
        <f t="shared" si="172"/>
        <v>0</v>
      </c>
      <c r="GT41" s="185">
        <f t="shared" si="138"/>
        <v>0</v>
      </c>
    </row>
    <row r="42" spans="1:202">
      <c r="A42" s="183">
        <f>IF('Primera Fase'!A42="","",'Primera Fase'!A42)</f>
        <v>40</v>
      </c>
      <c r="B42" s="178" t="str">
        <f>IF('Primera Fase'!B42="","",'Primera Fase'!B42)</f>
        <v/>
      </c>
      <c r="C42" s="188">
        <f>'Copia Provisional'!BW41</f>
        <v>0</v>
      </c>
      <c r="D42" s="188">
        <f>'Copia Provisional'!BX41</f>
        <v>0</v>
      </c>
      <c r="E42" s="188">
        <f>'Copia Provisional'!BY41</f>
        <v>0</v>
      </c>
      <c r="F42" s="188">
        <f>'Copia Provisional'!BZ41</f>
        <v>0</v>
      </c>
      <c r="G42" s="188">
        <f>'Copia Provisional'!CA41</f>
        <v>0</v>
      </c>
      <c r="H42" s="188">
        <f>'Copia Provisional'!CB41</f>
        <v>0</v>
      </c>
      <c r="I42" s="188">
        <f>'Copia Provisional'!CC41</f>
        <v>0</v>
      </c>
      <c r="J42" s="188">
        <f>'Copia Provisional'!CD41</f>
        <v>0</v>
      </c>
      <c r="K42" s="188">
        <f>'Copia Provisional'!CE41</f>
        <v>0</v>
      </c>
      <c r="L42" s="188">
        <f>'Copia Provisional'!CF41</f>
        <v>0</v>
      </c>
      <c r="M42" s="188">
        <f>'Copia Provisional'!CG41</f>
        <v>0</v>
      </c>
      <c r="N42" s="188">
        <f>'Copia Provisional'!CH41</f>
        <v>0</v>
      </c>
      <c r="O42" s="188">
        <f>'Copia Provisional'!CI41</f>
        <v>0</v>
      </c>
      <c r="P42" s="188">
        <f>'Copia Provisional'!CJ41</f>
        <v>0</v>
      </c>
      <c r="Q42" s="188">
        <f>'Copia Provisional'!CK41</f>
        <v>0</v>
      </c>
      <c r="R42" s="188">
        <f>'Copia Provisional'!CL41</f>
        <v>0</v>
      </c>
      <c r="S42" s="188">
        <f>'Copia Provisional'!CM41</f>
        <v>0</v>
      </c>
      <c r="T42" s="188">
        <f>'Copia Provisional'!CN41</f>
        <v>0</v>
      </c>
      <c r="U42" s="188">
        <f>'Copia Provisional'!CO41</f>
        <v>0</v>
      </c>
      <c r="V42" s="188">
        <f>'Copia Provisional'!CP41</f>
        <v>0</v>
      </c>
      <c r="W42" s="188">
        <f>'Copia Provisional'!CQ41</f>
        <v>0</v>
      </c>
      <c r="X42" s="188">
        <f>'Copia Provisional'!CR41</f>
        <v>0</v>
      </c>
      <c r="Y42" s="188">
        <f>'Copia Provisional'!CS41</f>
        <v>0</v>
      </c>
      <c r="Z42" s="188">
        <f>'Copia Provisional'!CT41</f>
        <v>0</v>
      </c>
      <c r="AA42" s="188">
        <f>'Copia Provisional'!CU41</f>
        <v>0</v>
      </c>
      <c r="AB42" s="188">
        <f>'Copia Provisional'!CV41</f>
        <v>0</v>
      </c>
      <c r="AC42" s="188">
        <f>'Copia Provisional'!CW41</f>
        <v>0</v>
      </c>
      <c r="AD42" s="188">
        <f>'Copia Provisional'!CX41</f>
        <v>0</v>
      </c>
      <c r="AE42" s="188">
        <f>'Copia Provisional'!CY41</f>
        <v>0</v>
      </c>
      <c r="AF42" s="188">
        <f>'Copia Provisional'!CZ41</f>
        <v>0</v>
      </c>
      <c r="AG42" s="188">
        <f>'Copia Provisional'!DA41</f>
        <v>0</v>
      </c>
      <c r="AH42" s="188">
        <f>'Copia Provisional'!DB41</f>
        <v>0</v>
      </c>
      <c r="AI42" s="188">
        <f t="shared" si="139"/>
        <v>0</v>
      </c>
      <c r="AJ42" s="178">
        <f t="shared" si="140"/>
        <v>0</v>
      </c>
      <c r="AK42" s="271">
        <f t="shared" si="38"/>
        <v>0</v>
      </c>
      <c r="AL42" s="194">
        <f>'Copia Provisional'!DC41</f>
        <v>0</v>
      </c>
      <c r="AM42" s="272">
        <f t="shared" si="39"/>
        <v>0</v>
      </c>
      <c r="AN42" s="190" t="str">
        <f t="shared" si="40"/>
        <v>P</v>
      </c>
      <c r="AO42" s="179" cm="1">
        <f t="array" ref="AO42">IF(AK42=_Cla2,IF(AM42=_Clb2,10+IF(AL42=_RES73,20,0),0),0)</f>
        <v>0</v>
      </c>
      <c r="AP42" s="272">
        <f t="shared" si="41"/>
        <v>0</v>
      </c>
      <c r="AQ42" s="194">
        <f>'Copia Provisional'!DD41</f>
        <v>0</v>
      </c>
      <c r="AR42" s="272">
        <f t="shared" si="42"/>
        <v>0</v>
      </c>
      <c r="AS42" s="190" t="str">
        <f t="shared" si="43"/>
        <v>P</v>
      </c>
      <c r="AT42" s="179">
        <f t="shared" si="141"/>
        <v>0</v>
      </c>
      <c r="AU42" s="272">
        <f t="shared" si="44"/>
        <v>0</v>
      </c>
      <c r="AV42" s="194">
        <f>'Copia Provisional'!DE41</f>
        <v>0</v>
      </c>
      <c r="AW42" s="272">
        <f t="shared" si="45"/>
        <v>0</v>
      </c>
      <c r="AX42" s="190" t="str">
        <f t="shared" si="46"/>
        <v>P</v>
      </c>
      <c r="AY42" s="179">
        <f t="shared" si="142"/>
        <v>0</v>
      </c>
      <c r="AZ42" s="272">
        <f t="shared" si="47"/>
        <v>0</v>
      </c>
      <c r="BA42" s="194">
        <f>'Copia Provisional'!DF41</f>
        <v>0</v>
      </c>
      <c r="BB42" s="272">
        <f t="shared" si="48"/>
        <v>0</v>
      </c>
      <c r="BC42" s="190" t="str">
        <f t="shared" si="49"/>
        <v>P</v>
      </c>
      <c r="BD42" s="179">
        <f t="shared" si="143"/>
        <v>0</v>
      </c>
      <c r="BE42" s="272">
        <f t="shared" si="50"/>
        <v>0</v>
      </c>
      <c r="BF42" s="194">
        <f>'Copia Provisional'!DG41</f>
        <v>0</v>
      </c>
      <c r="BG42" s="272">
        <f t="shared" si="51"/>
        <v>0</v>
      </c>
      <c r="BH42" s="190" t="str">
        <f t="shared" si="52"/>
        <v>P</v>
      </c>
      <c r="BI42" s="179">
        <f t="shared" si="144"/>
        <v>0</v>
      </c>
      <c r="BJ42" s="272">
        <f t="shared" si="53"/>
        <v>0</v>
      </c>
      <c r="BK42" s="194">
        <f>'Copia Provisional'!DH41</f>
        <v>0</v>
      </c>
      <c r="BL42" s="272">
        <f t="shared" si="54"/>
        <v>0</v>
      </c>
      <c r="BM42" s="190" t="str">
        <f t="shared" si="55"/>
        <v>P</v>
      </c>
      <c r="BN42" s="179">
        <f t="shared" si="145"/>
        <v>0</v>
      </c>
      <c r="BO42" s="272">
        <f t="shared" si="56"/>
        <v>0</v>
      </c>
      <c r="BP42" s="194">
        <f>'Copia Provisional'!DI41</f>
        <v>0</v>
      </c>
      <c r="BQ42" s="272">
        <f t="shared" si="57"/>
        <v>0</v>
      </c>
      <c r="BR42" s="190" t="str">
        <f t="shared" si="58"/>
        <v>P</v>
      </c>
      <c r="BS42" s="179">
        <f t="shared" si="146"/>
        <v>0</v>
      </c>
      <c r="BT42" s="272">
        <f t="shared" si="59"/>
        <v>0</v>
      </c>
      <c r="BU42" s="194">
        <f>'Copia Provisional'!DJ41</f>
        <v>0</v>
      </c>
      <c r="BV42" s="272">
        <f t="shared" si="60"/>
        <v>0</v>
      </c>
      <c r="BW42" s="190" t="str">
        <f t="shared" si="61"/>
        <v>P</v>
      </c>
      <c r="BX42" s="179">
        <f t="shared" si="147"/>
        <v>0</v>
      </c>
      <c r="BY42" s="271">
        <f t="shared" si="62"/>
        <v>0</v>
      </c>
      <c r="BZ42" s="194">
        <f>'Copia Provisional'!DK41</f>
        <v>0</v>
      </c>
      <c r="CA42" s="272">
        <f t="shared" si="63"/>
        <v>0</v>
      </c>
      <c r="CB42" s="190" t="str">
        <f t="shared" si="64"/>
        <v>P</v>
      </c>
      <c r="CC42" s="179">
        <f t="shared" si="148"/>
        <v>0</v>
      </c>
      <c r="CD42" s="272">
        <f t="shared" si="65"/>
        <v>0</v>
      </c>
      <c r="CE42" s="194">
        <f>'Copia Provisional'!DL41</f>
        <v>0</v>
      </c>
      <c r="CF42" s="272">
        <f t="shared" si="66"/>
        <v>0</v>
      </c>
      <c r="CG42" s="190" t="str">
        <f t="shared" si="67"/>
        <v>P</v>
      </c>
      <c r="CH42" s="179">
        <f t="shared" si="149"/>
        <v>0</v>
      </c>
      <c r="CI42" s="272">
        <f t="shared" si="68"/>
        <v>0</v>
      </c>
      <c r="CJ42" s="194">
        <f>'Copia Provisional'!DM41</f>
        <v>0</v>
      </c>
      <c r="CK42" s="272">
        <f t="shared" si="69"/>
        <v>0</v>
      </c>
      <c r="CL42" s="190" t="str">
        <f t="shared" si="70"/>
        <v>P</v>
      </c>
      <c r="CM42" s="179">
        <f t="shared" si="150"/>
        <v>0</v>
      </c>
      <c r="CN42" s="272">
        <f t="shared" si="71"/>
        <v>0</v>
      </c>
      <c r="CO42" s="194">
        <f>'Copia Provisional'!DN41</f>
        <v>0</v>
      </c>
      <c r="CP42" s="272">
        <f t="shared" si="72"/>
        <v>0</v>
      </c>
      <c r="CQ42" s="190" t="str">
        <f t="shared" si="73"/>
        <v>P</v>
      </c>
      <c r="CR42" s="179">
        <f t="shared" si="151"/>
        <v>0</v>
      </c>
      <c r="CS42" s="272">
        <f t="shared" si="74"/>
        <v>0</v>
      </c>
      <c r="CT42" s="194">
        <f>'Copia Provisional'!DO41</f>
        <v>0</v>
      </c>
      <c r="CU42" s="272">
        <f t="shared" si="75"/>
        <v>0</v>
      </c>
      <c r="CV42" s="190" t="str">
        <f t="shared" si="76"/>
        <v>P</v>
      </c>
      <c r="CW42" s="179">
        <f t="shared" si="152"/>
        <v>0</v>
      </c>
      <c r="CX42" s="272">
        <f t="shared" si="77"/>
        <v>0</v>
      </c>
      <c r="CY42" s="194">
        <f>'Copia Provisional'!DP41</f>
        <v>0</v>
      </c>
      <c r="CZ42" s="272">
        <f t="shared" si="78"/>
        <v>0</v>
      </c>
      <c r="DA42" s="190" t="str">
        <f t="shared" si="79"/>
        <v>P</v>
      </c>
      <c r="DB42" s="179">
        <f t="shared" si="153"/>
        <v>0</v>
      </c>
      <c r="DC42" s="272">
        <f t="shared" si="80"/>
        <v>0</v>
      </c>
      <c r="DD42" s="194">
        <f>'Copia Provisional'!DQ41</f>
        <v>0</v>
      </c>
      <c r="DE42" s="272">
        <f t="shared" si="81"/>
        <v>0</v>
      </c>
      <c r="DF42" s="190" t="str">
        <f t="shared" si="82"/>
        <v>P</v>
      </c>
      <c r="DG42" s="179">
        <f t="shared" si="154"/>
        <v>0</v>
      </c>
      <c r="DH42" s="272">
        <f t="shared" si="83"/>
        <v>0</v>
      </c>
      <c r="DI42" s="194">
        <f>'Copia Provisional'!DR41</f>
        <v>0</v>
      </c>
      <c r="DJ42" s="272">
        <f t="shared" si="84"/>
        <v>0</v>
      </c>
      <c r="DK42" s="190" t="str">
        <f t="shared" si="85"/>
        <v>P</v>
      </c>
      <c r="DL42" s="179">
        <f t="shared" si="155"/>
        <v>0</v>
      </c>
      <c r="DM42" s="193">
        <f t="shared" si="86"/>
        <v>0</v>
      </c>
      <c r="DN42" s="194">
        <f>'Copia Provisional'!DS41</f>
        <v>0</v>
      </c>
      <c r="DO42" s="189">
        <f t="shared" si="87"/>
        <v>0</v>
      </c>
      <c r="DP42" s="190" t="str">
        <f t="shared" si="88"/>
        <v>P</v>
      </c>
      <c r="DQ42" s="179">
        <f t="shared" si="156"/>
        <v>0</v>
      </c>
      <c r="DR42" s="189">
        <f t="shared" si="89"/>
        <v>0</v>
      </c>
      <c r="DS42" s="194">
        <f>'Copia Provisional'!DT41</f>
        <v>0</v>
      </c>
      <c r="DT42" s="189">
        <f t="shared" si="90"/>
        <v>0</v>
      </c>
      <c r="DU42" s="190" t="str">
        <f t="shared" si="91"/>
        <v>P</v>
      </c>
      <c r="DV42" s="179">
        <f t="shared" si="157"/>
        <v>0</v>
      </c>
      <c r="DW42" s="189">
        <f t="shared" si="92"/>
        <v>0</v>
      </c>
      <c r="DX42" s="194">
        <f>'Copia Provisional'!DU41</f>
        <v>0</v>
      </c>
      <c r="DY42" s="189">
        <f t="shared" si="93"/>
        <v>0</v>
      </c>
      <c r="DZ42" s="190" t="str">
        <f t="shared" si="94"/>
        <v>P</v>
      </c>
      <c r="EA42" s="179">
        <f t="shared" si="158"/>
        <v>0</v>
      </c>
      <c r="EB42" s="189">
        <f t="shared" si="95"/>
        <v>0</v>
      </c>
      <c r="EC42" s="194">
        <f>'Copia Provisional'!DV41</f>
        <v>0</v>
      </c>
      <c r="ED42" s="189">
        <f t="shared" si="96"/>
        <v>0</v>
      </c>
      <c r="EE42" s="190" t="str">
        <f t="shared" si="97"/>
        <v>P</v>
      </c>
      <c r="EF42" s="179">
        <f t="shared" si="159"/>
        <v>0</v>
      </c>
      <c r="EG42" s="189">
        <f t="shared" si="98"/>
        <v>0</v>
      </c>
      <c r="EH42" s="194">
        <f>'Copia Provisional'!DW41</f>
        <v>0</v>
      </c>
      <c r="EI42" s="189">
        <f t="shared" si="99"/>
        <v>0</v>
      </c>
      <c r="EJ42" s="190" t="str">
        <f t="shared" si="100"/>
        <v>P</v>
      </c>
      <c r="EK42" s="179">
        <f t="shared" si="160"/>
        <v>0</v>
      </c>
      <c r="EL42" s="189">
        <f t="shared" si="101"/>
        <v>0</v>
      </c>
      <c r="EM42" s="194">
        <f>'Copia Provisional'!DX41</f>
        <v>0</v>
      </c>
      <c r="EN42" s="189">
        <f t="shared" si="102"/>
        <v>0</v>
      </c>
      <c r="EO42" s="190" t="str">
        <f t="shared" si="103"/>
        <v>P</v>
      </c>
      <c r="EP42" s="179">
        <f t="shared" si="161"/>
        <v>0</v>
      </c>
      <c r="EQ42" s="189">
        <f t="shared" si="104"/>
        <v>0</v>
      </c>
      <c r="ER42" s="194">
        <f>'Copia Provisional'!DY41</f>
        <v>0</v>
      </c>
      <c r="ES42" s="189">
        <f t="shared" si="105"/>
        <v>0</v>
      </c>
      <c r="ET42" s="190" t="str">
        <f t="shared" si="106"/>
        <v>P</v>
      </c>
      <c r="EU42" s="179">
        <f t="shared" si="162"/>
        <v>0</v>
      </c>
      <c r="EV42" s="189">
        <f t="shared" si="107"/>
        <v>0</v>
      </c>
      <c r="EW42" s="194">
        <f>'Copia Provisional'!DZ41</f>
        <v>0</v>
      </c>
      <c r="EX42" s="189">
        <f t="shared" si="108"/>
        <v>0</v>
      </c>
      <c r="EY42" s="190" t="str">
        <f t="shared" si="109"/>
        <v>P</v>
      </c>
      <c r="EZ42" s="179">
        <f t="shared" si="163"/>
        <v>0</v>
      </c>
      <c r="FA42" s="170">
        <f t="shared" si="110"/>
        <v>0</v>
      </c>
      <c r="FB42" s="194">
        <f>'Copia Provisional'!EA41</f>
        <v>0</v>
      </c>
      <c r="FC42" s="170">
        <f t="shared" si="111"/>
        <v>0</v>
      </c>
      <c r="FD42" s="190" t="str">
        <f t="shared" si="112"/>
        <v>P</v>
      </c>
      <c r="FE42" s="179">
        <f t="shared" si="164"/>
        <v>0</v>
      </c>
      <c r="FF42" s="170">
        <f t="shared" si="113"/>
        <v>0</v>
      </c>
      <c r="FG42" s="194">
        <f>'Copia Provisional'!EB41</f>
        <v>0</v>
      </c>
      <c r="FH42" s="170">
        <f t="shared" si="114"/>
        <v>0</v>
      </c>
      <c r="FI42" s="190" t="str">
        <f t="shared" si="115"/>
        <v>P</v>
      </c>
      <c r="FJ42" s="179">
        <f t="shared" si="165"/>
        <v>0</v>
      </c>
      <c r="FK42" s="170">
        <f t="shared" si="116"/>
        <v>0</v>
      </c>
      <c r="FL42" s="194">
        <f>'Copia Provisional'!EC41</f>
        <v>0</v>
      </c>
      <c r="FM42" s="170">
        <f t="shared" si="117"/>
        <v>0</v>
      </c>
      <c r="FN42" s="190" t="str">
        <f t="shared" si="118"/>
        <v>P</v>
      </c>
      <c r="FO42" s="179">
        <f t="shared" si="166"/>
        <v>0</v>
      </c>
      <c r="FP42" s="170">
        <f t="shared" si="119"/>
        <v>0</v>
      </c>
      <c r="FQ42" s="194">
        <f>'Copia Provisional'!ED41</f>
        <v>0</v>
      </c>
      <c r="FR42" s="170">
        <f t="shared" si="120"/>
        <v>0</v>
      </c>
      <c r="FS42" s="190" t="str">
        <f t="shared" si="121"/>
        <v>P</v>
      </c>
      <c r="FT42" s="179">
        <f t="shared" si="167"/>
        <v>0</v>
      </c>
      <c r="FU42" s="170">
        <f t="shared" si="122"/>
        <v>0</v>
      </c>
      <c r="FV42" s="194">
        <f>'Copia Provisional'!EE41</f>
        <v>0</v>
      </c>
      <c r="FW42" s="170">
        <f t="shared" si="123"/>
        <v>0</v>
      </c>
      <c r="FX42" s="190" t="str">
        <f t="shared" si="124"/>
        <v>P</v>
      </c>
      <c r="FY42" s="179">
        <f t="shared" si="168"/>
        <v>0</v>
      </c>
      <c r="FZ42" s="170">
        <f t="shared" si="125"/>
        <v>0</v>
      </c>
      <c r="GA42" s="194">
        <f>'Copia Provisional'!EF41</f>
        <v>0</v>
      </c>
      <c r="GB42" s="170">
        <f t="shared" si="126"/>
        <v>0</v>
      </c>
      <c r="GC42" s="190" t="str">
        <f t="shared" si="127"/>
        <v>P</v>
      </c>
      <c r="GD42" s="179">
        <f t="shared" si="169"/>
        <v>0</v>
      </c>
      <c r="GE42" s="170">
        <f t="shared" si="128"/>
        <v>0</v>
      </c>
      <c r="GF42" s="194">
        <f>'Copia Provisional'!EG41</f>
        <v>0</v>
      </c>
      <c r="GG42" s="170">
        <f t="shared" si="129"/>
        <v>0</v>
      </c>
      <c r="GH42" s="170" t="str">
        <f t="shared" si="130"/>
        <v>P</v>
      </c>
      <c r="GI42" s="179">
        <f t="shared" si="170"/>
        <v>0</v>
      </c>
      <c r="GJ42" s="170">
        <f t="shared" si="131"/>
        <v>0</v>
      </c>
      <c r="GK42" s="194">
        <f>'Copia Provisional'!EH41</f>
        <v>0</v>
      </c>
      <c r="GL42" s="192">
        <f t="shared" si="132"/>
        <v>0</v>
      </c>
      <c r="GM42" s="170" t="str">
        <f t="shared" si="133"/>
        <v>P</v>
      </c>
      <c r="GN42" s="179">
        <f t="shared" si="171"/>
        <v>0</v>
      </c>
      <c r="GO42" s="170">
        <f t="shared" si="134"/>
        <v>0</v>
      </c>
      <c r="GP42" s="170">
        <f t="shared" si="135"/>
        <v>0</v>
      </c>
      <c r="GQ42" s="170">
        <f t="shared" si="136"/>
        <v>0</v>
      </c>
      <c r="GR42" s="170">
        <f t="shared" si="137"/>
        <v>0</v>
      </c>
      <c r="GS42" s="185">
        <f t="shared" si="172"/>
        <v>0</v>
      </c>
      <c r="GT42" s="185">
        <f t="shared" si="138"/>
        <v>0</v>
      </c>
    </row>
    <row r="43" spans="1:202">
      <c r="A43" s="183">
        <f>IF('Primera Fase'!A43="","",'Primera Fase'!A43)</f>
        <v>41</v>
      </c>
      <c r="B43" s="178" t="str">
        <f>IF('Primera Fase'!B43="","",'Primera Fase'!B43)</f>
        <v/>
      </c>
      <c r="C43" s="188">
        <f>'Copia Provisional'!BW42</f>
        <v>0</v>
      </c>
      <c r="D43" s="188">
        <f>'Copia Provisional'!BX42</f>
        <v>0</v>
      </c>
      <c r="E43" s="188">
        <f>'Copia Provisional'!BY42</f>
        <v>0</v>
      </c>
      <c r="F43" s="188">
        <f>'Copia Provisional'!BZ42</f>
        <v>0</v>
      </c>
      <c r="G43" s="188">
        <f>'Copia Provisional'!CA42</f>
        <v>0</v>
      </c>
      <c r="H43" s="188">
        <f>'Copia Provisional'!CB42</f>
        <v>0</v>
      </c>
      <c r="I43" s="188">
        <f>'Copia Provisional'!CC42</f>
        <v>0</v>
      </c>
      <c r="J43" s="188">
        <f>'Copia Provisional'!CD42</f>
        <v>0</v>
      </c>
      <c r="K43" s="188">
        <f>'Copia Provisional'!CE42</f>
        <v>0</v>
      </c>
      <c r="L43" s="188">
        <f>'Copia Provisional'!CF42</f>
        <v>0</v>
      </c>
      <c r="M43" s="188">
        <f>'Copia Provisional'!CG42</f>
        <v>0</v>
      </c>
      <c r="N43" s="188">
        <f>'Copia Provisional'!CH42</f>
        <v>0</v>
      </c>
      <c r="O43" s="188">
        <f>'Copia Provisional'!CI42</f>
        <v>0</v>
      </c>
      <c r="P43" s="188">
        <f>'Copia Provisional'!CJ42</f>
        <v>0</v>
      </c>
      <c r="Q43" s="188">
        <f>'Copia Provisional'!CK42</f>
        <v>0</v>
      </c>
      <c r="R43" s="188">
        <f>'Copia Provisional'!CL42</f>
        <v>0</v>
      </c>
      <c r="S43" s="188">
        <f>'Copia Provisional'!CM42</f>
        <v>0</v>
      </c>
      <c r="T43" s="188">
        <f>'Copia Provisional'!CN42</f>
        <v>0</v>
      </c>
      <c r="U43" s="188">
        <f>'Copia Provisional'!CO42</f>
        <v>0</v>
      </c>
      <c r="V43" s="188">
        <f>'Copia Provisional'!CP42</f>
        <v>0</v>
      </c>
      <c r="W43" s="188">
        <f>'Copia Provisional'!CQ42</f>
        <v>0</v>
      </c>
      <c r="X43" s="188">
        <f>'Copia Provisional'!CR42</f>
        <v>0</v>
      </c>
      <c r="Y43" s="188">
        <f>'Copia Provisional'!CS42</f>
        <v>0</v>
      </c>
      <c r="Z43" s="188">
        <f>'Copia Provisional'!CT42</f>
        <v>0</v>
      </c>
      <c r="AA43" s="188">
        <f>'Copia Provisional'!CU42</f>
        <v>0</v>
      </c>
      <c r="AB43" s="188">
        <f>'Copia Provisional'!CV42</f>
        <v>0</v>
      </c>
      <c r="AC43" s="188">
        <f>'Copia Provisional'!CW42</f>
        <v>0</v>
      </c>
      <c r="AD43" s="188">
        <f>'Copia Provisional'!CX42</f>
        <v>0</v>
      </c>
      <c r="AE43" s="188">
        <f>'Copia Provisional'!CY42</f>
        <v>0</v>
      </c>
      <c r="AF43" s="188">
        <f>'Copia Provisional'!CZ42</f>
        <v>0</v>
      </c>
      <c r="AG43" s="188">
        <f>'Copia Provisional'!DA42</f>
        <v>0</v>
      </c>
      <c r="AH43" s="188">
        <f>'Copia Provisional'!DB42</f>
        <v>0</v>
      </c>
      <c r="AI43" s="188">
        <f t="shared" si="139"/>
        <v>0</v>
      </c>
      <c r="AJ43" s="178">
        <f t="shared" si="140"/>
        <v>0</v>
      </c>
      <c r="AK43" s="271">
        <f t="shared" si="38"/>
        <v>0</v>
      </c>
      <c r="AL43" s="194">
        <f>'Copia Provisional'!DC42</f>
        <v>0</v>
      </c>
      <c r="AM43" s="272">
        <f t="shared" si="39"/>
        <v>0</v>
      </c>
      <c r="AN43" s="190" t="str">
        <f t="shared" si="40"/>
        <v>P</v>
      </c>
      <c r="AO43" s="179" cm="1">
        <f t="array" ref="AO43">IF(AK43=_Cla2,IF(AM43=_Clb2,10+IF(AL43=_RES73,20,0),0),0)</f>
        <v>0</v>
      </c>
      <c r="AP43" s="272">
        <f t="shared" si="41"/>
        <v>0</v>
      </c>
      <c r="AQ43" s="194">
        <f>'Copia Provisional'!DD42</f>
        <v>0</v>
      </c>
      <c r="AR43" s="272">
        <f t="shared" si="42"/>
        <v>0</v>
      </c>
      <c r="AS43" s="190" t="str">
        <f t="shared" si="43"/>
        <v>P</v>
      </c>
      <c r="AT43" s="179">
        <f t="shared" si="141"/>
        <v>0</v>
      </c>
      <c r="AU43" s="272">
        <f t="shared" si="44"/>
        <v>0</v>
      </c>
      <c r="AV43" s="194">
        <f>'Copia Provisional'!DE42</f>
        <v>0</v>
      </c>
      <c r="AW43" s="272">
        <f t="shared" si="45"/>
        <v>0</v>
      </c>
      <c r="AX43" s="190" t="str">
        <f t="shared" si="46"/>
        <v>P</v>
      </c>
      <c r="AY43" s="179">
        <f t="shared" si="142"/>
        <v>0</v>
      </c>
      <c r="AZ43" s="272">
        <f t="shared" si="47"/>
        <v>0</v>
      </c>
      <c r="BA43" s="194">
        <f>'Copia Provisional'!DF42</f>
        <v>0</v>
      </c>
      <c r="BB43" s="272">
        <f t="shared" si="48"/>
        <v>0</v>
      </c>
      <c r="BC43" s="190" t="str">
        <f t="shared" si="49"/>
        <v>P</v>
      </c>
      <c r="BD43" s="179">
        <f t="shared" si="143"/>
        <v>0</v>
      </c>
      <c r="BE43" s="272">
        <f t="shared" si="50"/>
        <v>0</v>
      </c>
      <c r="BF43" s="194">
        <f>'Copia Provisional'!DG42</f>
        <v>0</v>
      </c>
      <c r="BG43" s="272">
        <f t="shared" si="51"/>
        <v>0</v>
      </c>
      <c r="BH43" s="190" t="str">
        <f t="shared" si="52"/>
        <v>P</v>
      </c>
      <c r="BI43" s="179">
        <f t="shared" si="144"/>
        <v>0</v>
      </c>
      <c r="BJ43" s="272">
        <f t="shared" si="53"/>
        <v>0</v>
      </c>
      <c r="BK43" s="194">
        <f>'Copia Provisional'!DH42</f>
        <v>0</v>
      </c>
      <c r="BL43" s="272">
        <f t="shared" si="54"/>
        <v>0</v>
      </c>
      <c r="BM43" s="190" t="str">
        <f t="shared" si="55"/>
        <v>P</v>
      </c>
      <c r="BN43" s="179">
        <f t="shared" si="145"/>
        <v>0</v>
      </c>
      <c r="BO43" s="272">
        <f t="shared" si="56"/>
        <v>0</v>
      </c>
      <c r="BP43" s="194">
        <f>'Copia Provisional'!DI42</f>
        <v>0</v>
      </c>
      <c r="BQ43" s="272">
        <f t="shared" si="57"/>
        <v>0</v>
      </c>
      <c r="BR43" s="190" t="str">
        <f t="shared" si="58"/>
        <v>P</v>
      </c>
      <c r="BS43" s="179">
        <f t="shared" si="146"/>
        <v>0</v>
      </c>
      <c r="BT43" s="272">
        <f t="shared" si="59"/>
        <v>0</v>
      </c>
      <c r="BU43" s="194">
        <f>'Copia Provisional'!DJ42</f>
        <v>0</v>
      </c>
      <c r="BV43" s="272">
        <f t="shared" si="60"/>
        <v>0</v>
      </c>
      <c r="BW43" s="190" t="str">
        <f t="shared" si="61"/>
        <v>P</v>
      </c>
      <c r="BX43" s="179">
        <f t="shared" si="147"/>
        <v>0</v>
      </c>
      <c r="BY43" s="271">
        <f t="shared" si="62"/>
        <v>0</v>
      </c>
      <c r="BZ43" s="194">
        <f>'Copia Provisional'!DK42</f>
        <v>0</v>
      </c>
      <c r="CA43" s="272">
        <f t="shared" si="63"/>
        <v>0</v>
      </c>
      <c r="CB43" s="190" t="str">
        <f t="shared" si="64"/>
        <v>P</v>
      </c>
      <c r="CC43" s="179">
        <f t="shared" si="148"/>
        <v>0</v>
      </c>
      <c r="CD43" s="272">
        <f t="shared" si="65"/>
        <v>0</v>
      </c>
      <c r="CE43" s="194">
        <f>'Copia Provisional'!DL42</f>
        <v>0</v>
      </c>
      <c r="CF43" s="272">
        <f t="shared" si="66"/>
        <v>0</v>
      </c>
      <c r="CG43" s="190" t="str">
        <f t="shared" si="67"/>
        <v>P</v>
      </c>
      <c r="CH43" s="179">
        <f t="shared" si="149"/>
        <v>0</v>
      </c>
      <c r="CI43" s="272">
        <f t="shared" si="68"/>
        <v>0</v>
      </c>
      <c r="CJ43" s="194">
        <f>'Copia Provisional'!DM42</f>
        <v>0</v>
      </c>
      <c r="CK43" s="272">
        <f t="shared" si="69"/>
        <v>0</v>
      </c>
      <c r="CL43" s="190" t="str">
        <f t="shared" si="70"/>
        <v>P</v>
      </c>
      <c r="CM43" s="179">
        <f t="shared" si="150"/>
        <v>0</v>
      </c>
      <c r="CN43" s="272">
        <f t="shared" si="71"/>
        <v>0</v>
      </c>
      <c r="CO43" s="194">
        <f>'Copia Provisional'!DN42</f>
        <v>0</v>
      </c>
      <c r="CP43" s="272">
        <f t="shared" si="72"/>
        <v>0</v>
      </c>
      <c r="CQ43" s="190" t="str">
        <f t="shared" si="73"/>
        <v>P</v>
      </c>
      <c r="CR43" s="179">
        <f t="shared" si="151"/>
        <v>0</v>
      </c>
      <c r="CS43" s="272">
        <f t="shared" si="74"/>
        <v>0</v>
      </c>
      <c r="CT43" s="194">
        <f>'Copia Provisional'!DO42</f>
        <v>0</v>
      </c>
      <c r="CU43" s="272">
        <f t="shared" si="75"/>
        <v>0</v>
      </c>
      <c r="CV43" s="190" t="str">
        <f t="shared" si="76"/>
        <v>P</v>
      </c>
      <c r="CW43" s="179">
        <f t="shared" si="152"/>
        <v>0</v>
      </c>
      <c r="CX43" s="272">
        <f t="shared" si="77"/>
        <v>0</v>
      </c>
      <c r="CY43" s="194">
        <f>'Copia Provisional'!DP42</f>
        <v>0</v>
      </c>
      <c r="CZ43" s="272">
        <f t="shared" si="78"/>
        <v>0</v>
      </c>
      <c r="DA43" s="190" t="str">
        <f t="shared" si="79"/>
        <v>P</v>
      </c>
      <c r="DB43" s="179">
        <f t="shared" si="153"/>
        <v>0</v>
      </c>
      <c r="DC43" s="272">
        <f t="shared" si="80"/>
        <v>0</v>
      </c>
      <c r="DD43" s="194">
        <f>'Copia Provisional'!DQ42</f>
        <v>0</v>
      </c>
      <c r="DE43" s="272">
        <f t="shared" si="81"/>
        <v>0</v>
      </c>
      <c r="DF43" s="190" t="str">
        <f t="shared" si="82"/>
        <v>P</v>
      </c>
      <c r="DG43" s="179">
        <f t="shared" si="154"/>
        <v>0</v>
      </c>
      <c r="DH43" s="272">
        <f t="shared" si="83"/>
        <v>0</v>
      </c>
      <c r="DI43" s="194">
        <f>'Copia Provisional'!DR42</f>
        <v>0</v>
      </c>
      <c r="DJ43" s="272">
        <f t="shared" si="84"/>
        <v>0</v>
      </c>
      <c r="DK43" s="190" t="str">
        <f t="shared" si="85"/>
        <v>P</v>
      </c>
      <c r="DL43" s="179">
        <f t="shared" si="155"/>
        <v>0</v>
      </c>
      <c r="DM43" s="193">
        <f t="shared" si="86"/>
        <v>0</v>
      </c>
      <c r="DN43" s="194">
        <f>'Copia Provisional'!DS42</f>
        <v>0</v>
      </c>
      <c r="DO43" s="189">
        <f t="shared" si="87"/>
        <v>0</v>
      </c>
      <c r="DP43" s="190" t="str">
        <f t="shared" si="88"/>
        <v>P</v>
      </c>
      <c r="DQ43" s="179">
        <f t="shared" si="156"/>
        <v>0</v>
      </c>
      <c r="DR43" s="189">
        <f t="shared" si="89"/>
        <v>0</v>
      </c>
      <c r="DS43" s="194">
        <f>'Copia Provisional'!DT42</f>
        <v>0</v>
      </c>
      <c r="DT43" s="189">
        <f t="shared" si="90"/>
        <v>0</v>
      </c>
      <c r="DU43" s="190" t="str">
        <f t="shared" si="91"/>
        <v>P</v>
      </c>
      <c r="DV43" s="179">
        <f t="shared" si="157"/>
        <v>0</v>
      </c>
      <c r="DW43" s="189">
        <f t="shared" si="92"/>
        <v>0</v>
      </c>
      <c r="DX43" s="194">
        <f>'Copia Provisional'!DU42</f>
        <v>0</v>
      </c>
      <c r="DY43" s="189">
        <f t="shared" si="93"/>
        <v>0</v>
      </c>
      <c r="DZ43" s="190" t="str">
        <f t="shared" si="94"/>
        <v>P</v>
      </c>
      <c r="EA43" s="179">
        <f t="shared" si="158"/>
        <v>0</v>
      </c>
      <c r="EB43" s="189">
        <f t="shared" si="95"/>
        <v>0</v>
      </c>
      <c r="EC43" s="194">
        <f>'Copia Provisional'!DV42</f>
        <v>0</v>
      </c>
      <c r="ED43" s="189">
        <f t="shared" si="96"/>
        <v>0</v>
      </c>
      <c r="EE43" s="190" t="str">
        <f t="shared" si="97"/>
        <v>P</v>
      </c>
      <c r="EF43" s="179">
        <f t="shared" si="159"/>
        <v>0</v>
      </c>
      <c r="EG43" s="189">
        <f t="shared" si="98"/>
        <v>0</v>
      </c>
      <c r="EH43" s="194">
        <f>'Copia Provisional'!DW42</f>
        <v>0</v>
      </c>
      <c r="EI43" s="189">
        <f t="shared" si="99"/>
        <v>0</v>
      </c>
      <c r="EJ43" s="190" t="str">
        <f t="shared" si="100"/>
        <v>P</v>
      </c>
      <c r="EK43" s="179">
        <f t="shared" si="160"/>
        <v>0</v>
      </c>
      <c r="EL43" s="189">
        <f t="shared" si="101"/>
        <v>0</v>
      </c>
      <c r="EM43" s="194">
        <f>'Copia Provisional'!DX42</f>
        <v>0</v>
      </c>
      <c r="EN43" s="189">
        <f t="shared" si="102"/>
        <v>0</v>
      </c>
      <c r="EO43" s="190" t="str">
        <f t="shared" si="103"/>
        <v>P</v>
      </c>
      <c r="EP43" s="179">
        <f t="shared" si="161"/>
        <v>0</v>
      </c>
      <c r="EQ43" s="189">
        <f t="shared" si="104"/>
        <v>0</v>
      </c>
      <c r="ER43" s="194">
        <f>'Copia Provisional'!DY42</f>
        <v>0</v>
      </c>
      <c r="ES43" s="189">
        <f t="shared" si="105"/>
        <v>0</v>
      </c>
      <c r="ET43" s="190" t="str">
        <f t="shared" si="106"/>
        <v>P</v>
      </c>
      <c r="EU43" s="179">
        <f t="shared" si="162"/>
        <v>0</v>
      </c>
      <c r="EV43" s="189">
        <f t="shared" si="107"/>
        <v>0</v>
      </c>
      <c r="EW43" s="194">
        <f>'Copia Provisional'!DZ42</f>
        <v>0</v>
      </c>
      <c r="EX43" s="189">
        <f t="shared" si="108"/>
        <v>0</v>
      </c>
      <c r="EY43" s="190" t="str">
        <f t="shared" si="109"/>
        <v>P</v>
      </c>
      <c r="EZ43" s="179">
        <f t="shared" si="163"/>
        <v>0</v>
      </c>
      <c r="FA43" s="170">
        <f t="shared" si="110"/>
        <v>0</v>
      </c>
      <c r="FB43" s="194">
        <f>'Copia Provisional'!EA42</f>
        <v>0</v>
      </c>
      <c r="FC43" s="170">
        <f t="shared" si="111"/>
        <v>0</v>
      </c>
      <c r="FD43" s="190" t="str">
        <f t="shared" si="112"/>
        <v>P</v>
      </c>
      <c r="FE43" s="179">
        <f t="shared" si="164"/>
        <v>0</v>
      </c>
      <c r="FF43" s="170">
        <f t="shared" si="113"/>
        <v>0</v>
      </c>
      <c r="FG43" s="194">
        <f>'Copia Provisional'!EB42</f>
        <v>0</v>
      </c>
      <c r="FH43" s="170">
        <f t="shared" si="114"/>
        <v>0</v>
      </c>
      <c r="FI43" s="190" t="str">
        <f t="shared" si="115"/>
        <v>P</v>
      </c>
      <c r="FJ43" s="179">
        <f t="shared" si="165"/>
        <v>0</v>
      </c>
      <c r="FK43" s="170">
        <f t="shared" si="116"/>
        <v>0</v>
      </c>
      <c r="FL43" s="194">
        <f>'Copia Provisional'!EC42</f>
        <v>0</v>
      </c>
      <c r="FM43" s="170">
        <f t="shared" si="117"/>
        <v>0</v>
      </c>
      <c r="FN43" s="190" t="str">
        <f t="shared" si="118"/>
        <v>P</v>
      </c>
      <c r="FO43" s="179">
        <f t="shared" si="166"/>
        <v>0</v>
      </c>
      <c r="FP43" s="170">
        <f t="shared" si="119"/>
        <v>0</v>
      </c>
      <c r="FQ43" s="194">
        <f>'Copia Provisional'!ED42</f>
        <v>0</v>
      </c>
      <c r="FR43" s="170">
        <f t="shared" si="120"/>
        <v>0</v>
      </c>
      <c r="FS43" s="190" t="str">
        <f t="shared" si="121"/>
        <v>P</v>
      </c>
      <c r="FT43" s="179">
        <f t="shared" si="167"/>
        <v>0</v>
      </c>
      <c r="FU43" s="170">
        <f t="shared" si="122"/>
        <v>0</v>
      </c>
      <c r="FV43" s="194">
        <f>'Copia Provisional'!EE42</f>
        <v>0</v>
      </c>
      <c r="FW43" s="170">
        <f t="shared" si="123"/>
        <v>0</v>
      </c>
      <c r="FX43" s="190" t="str">
        <f t="shared" si="124"/>
        <v>P</v>
      </c>
      <c r="FY43" s="179">
        <f t="shared" si="168"/>
        <v>0</v>
      </c>
      <c r="FZ43" s="170">
        <f t="shared" si="125"/>
        <v>0</v>
      </c>
      <c r="GA43" s="194">
        <f>'Copia Provisional'!EF42</f>
        <v>0</v>
      </c>
      <c r="GB43" s="170">
        <f t="shared" si="126"/>
        <v>0</v>
      </c>
      <c r="GC43" s="190" t="str">
        <f t="shared" si="127"/>
        <v>P</v>
      </c>
      <c r="GD43" s="179">
        <f t="shared" si="169"/>
        <v>0</v>
      </c>
      <c r="GE43" s="170">
        <f t="shared" si="128"/>
        <v>0</v>
      </c>
      <c r="GF43" s="194">
        <f>'Copia Provisional'!EG42</f>
        <v>0</v>
      </c>
      <c r="GG43" s="170">
        <f t="shared" si="129"/>
        <v>0</v>
      </c>
      <c r="GH43" s="170" t="str">
        <f t="shared" si="130"/>
        <v>P</v>
      </c>
      <c r="GI43" s="179">
        <f t="shared" si="170"/>
        <v>0</v>
      </c>
      <c r="GJ43" s="170">
        <f t="shared" si="131"/>
        <v>0</v>
      </c>
      <c r="GK43" s="194">
        <f>'Copia Provisional'!EH42</f>
        <v>0</v>
      </c>
      <c r="GL43" s="192">
        <f t="shared" si="132"/>
        <v>0</v>
      </c>
      <c r="GM43" s="170" t="str">
        <f t="shared" si="133"/>
        <v>P</v>
      </c>
      <c r="GN43" s="179">
        <f t="shared" si="171"/>
        <v>0</v>
      </c>
      <c r="GO43" s="170">
        <f t="shared" si="134"/>
        <v>0</v>
      </c>
      <c r="GP43" s="170">
        <f t="shared" si="135"/>
        <v>0</v>
      </c>
      <c r="GQ43" s="170">
        <f t="shared" si="136"/>
        <v>0</v>
      </c>
      <c r="GR43" s="170">
        <f t="shared" si="137"/>
        <v>0</v>
      </c>
      <c r="GS43" s="185">
        <f t="shared" si="172"/>
        <v>0</v>
      </c>
      <c r="GT43" s="185">
        <f t="shared" si="138"/>
        <v>0</v>
      </c>
    </row>
    <row r="44" spans="1:202">
      <c r="A44" s="183">
        <f>IF('Primera Fase'!A44="","",'Primera Fase'!A44)</f>
        <v>42</v>
      </c>
      <c r="B44" s="178" t="str">
        <f>IF('Primera Fase'!B44="","",'Primera Fase'!B44)</f>
        <v/>
      </c>
      <c r="C44" s="188">
        <f>'Copia Provisional'!BW43</f>
        <v>0</v>
      </c>
      <c r="D44" s="188">
        <f>'Copia Provisional'!BX43</f>
        <v>0</v>
      </c>
      <c r="E44" s="188">
        <f>'Copia Provisional'!BY43</f>
        <v>0</v>
      </c>
      <c r="F44" s="188">
        <f>'Copia Provisional'!BZ43</f>
        <v>0</v>
      </c>
      <c r="G44" s="188">
        <f>'Copia Provisional'!CA43</f>
        <v>0</v>
      </c>
      <c r="H44" s="188">
        <f>'Copia Provisional'!CB43</f>
        <v>0</v>
      </c>
      <c r="I44" s="188">
        <f>'Copia Provisional'!CC43</f>
        <v>0</v>
      </c>
      <c r="J44" s="188">
        <f>'Copia Provisional'!CD43</f>
        <v>0</v>
      </c>
      <c r="K44" s="188">
        <f>'Copia Provisional'!CE43</f>
        <v>0</v>
      </c>
      <c r="L44" s="188">
        <f>'Copia Provisional'!CF43</f>
        <v>0</v>
      </c>
      <c r="M44" s="188">
        <f>'Copia Provisional'!CG43</f>
        <v>0</v>
      </c>
      <c r="N44" s="188">
        <f>'Copia Provisional'!CH43</f>
        <v>0</v>
      </c>
      <c r="O44" s="188">
        <f>'Copia Provisional'!CI43</f>
        <v>0</v>
      </c>
      <c r="P44" s="188">
        <f>'Copia Provisional'!CJ43</f>
        <v>0</v>
      </c>
      <c r="Q44" s="188">
        <f>'Copia Provisional'!CK43</f>
        <v>0</v>
      </c>
      <c r="R44" s="188">
        <f>'Copia Provisional'!CL43</f>
        <v>0</v>
      </c>
      <c r="S44" s="188">
        <f>'Copia Provisional'!CM43</f>
        <v>0</v>
      </c>
      <c r="T44" s="188">
        <f>'Copia Provisional'!CN43</f>
        <v>0</v>
      </c>
      <c r="U44" s="188">
        <f>'Copia Provisional'!CO43</f>
        <v>0</v>
      </c>
      <c r="V44" s="188">
        <f>'Copia Provisional'!CP43</f>
        <v>0</v>
      </c>
      <c r="W44" s="188">
        <f>'Copia Provisional'!CQ43</f>
        <v>0</v>
      </c>
      <c r="X44" s="188">
        <f>'Copia Provisional'!CR43</f>
        <v>0</v>
      </c>
      <c r="Y44" s="188">
        <f>'Copia Provisional'!CS43</f>
        <v>0</v>
      </c>
      <c r="Z44" s="188">
        <f>'Copia Provisional'!CT43</f>
        <v>0</v>
      </c>
      <c r="AA44" s="188">
        <f>'Copia Provisional'!CU43</f>
        <v>0</v>
      </c>
      <c r="AB44" s="188">
        <f>'Copia Provisional'!CV43</f>
        <v>0</v>
      </c>
      <c r="AC44" s="188">
        <f>'Copia Provisional'!CW43</f>
        <v>0</v>
      </c>
      <c r="AD44" s="188">
        <f>'Copia Provisional'!CX43</f>
        <v>0</v>
      </c>
      <c r="AE44" s="188">
        <f>'Copia Provisional'!CY43</f>
        <v>0</v>
      </c>
      <c r="AF44" s="188">
        <f>'Copia Provisional'!CZ43</f>
        <v>0</v>
      </c>
      <c r="AG44" s="188">
        <f>'Copia Provisional'!DA43</f>
        <v>0</v>
      </c>
      <c r="AH44" s="188">
        <f>'Copia Provisional'!DB43</f>
        <v>0</v>
      </c>
      <c r="AI44" s="188">
        <f t="shared" si="139"/>
        <v>0</v>
      </c>
      <c r="AJ44" s="178">
        <f t="shared" si="140"/>
        <v>0</v>
      </c>
      <c r="AK44" s="271">
        <f t="shared" si="38"/>
        <v>0</v>
      </c>
      <c r="AL44" s="194">
        <f>'Copia Provisional'!DC43</f>
        <v>0</v>
      </c>
      <c r="AM44" s="272">
        <f t="shared" si="39"/>
        <v>0</v>
      </c>
      <c r="AN44" s="190" t="str">
        <f t="shared" si="40"/>
        <v>P</v>
      </c>
      <c r="AO44" s="179" cm="1">
        <f t="array" ref="AO44">IF(AK44=_Cla2,IF(AM44=_Clb2,10+IF(AL44=_RES73,20,0),0),0)</f>
        <v>0</v>
      </c>
      <c r="AP44" s="272">
        <f t="shared" si="41"/>
        <v>0</v>
      </c>
      <c r="AQ44" s="194">
        <f>'Copia Provisional'!DD43</f>
        <v>0</v>
      </c>
      <c r="AR44" s="272">
        <f t="shared" si="42"/>
        <v>0</v>
      </c>
      <c r="AS44" s="190" t="str">
        <f t="shared" si="43"/>
        <v>P</v>
      </c>
      <c r="AT44" s="179">
        <f t="shared" si="141"/>
        <v>0</v>
      </c>
      <c r="AU44" s="272">
        <f t="shared" si="44"/>
        <v>0</v>
      </c>
      <c r="AV44" s="194">
        <f>'Copia Provisional'!DE43</f>
        <v>0</v>
      </c>
      <c r="AW44" s="272">
        <f t="shared" si="45"/>
        <v>0</v>
      </c>
      <c r="AX44" s="190" t="str">
        <f t="shared" si="46"/>
        <v>P</v>
      </c>
      <c r="AY44" s="179">
        <f t="shared" si="142"/>
        <v>0</v>
      </c>
      <c r="AZ44" s="272">
        <f t="shared" si="47"/>
        <v>0</v>
      </c>
      <c r="BA44" s="194">
        <f>'Copia Provisional'!DF43</f>
        <v>0</v>
      </c>
      <c r="BB44" s="272">
        <f t="shared" si="48"/>
        <v>0</v>
      </c>
      <c r="BC44" s="190" t="str">
        <f t="shared" si="49"/>
        <v>P</v>
      </c>
      <c r="BD44" s="179">
        <f t="shared" si="143"/>
        <v>0</v>
      </c>
      <c r="BE44" s="272">
        <f t="shared" si="50"/>
        <v>0</v>
      </c>
      <c r="BF44" s="194">
        <f>'Copia Provisional'!DG43</f>
        <v>0</v>
      </c>
      <c r="BG44" s="272">
        <f t="shared" si="51"/>
        <v>0</v>
      </c>
      <c r="BH44" s="190" t="str">
        <f t="shared" si="52"/>
        <v>P</v>
      </c>
      <c r="BI44" s="179">
        <f t="shared" si="144"/>
        <v>0</v>
      </c>
      <c r="BJ44" s="272">
        <f t="shared" si="53"/>
        <v>0</v>
      </c>
      <c r="BK44" s="194">
        <f>'Copia Provisional'!DH43</f>
        <v>0</v>
      </c>
      <c r="BL44" s="272">
        <f t="shared" si="54"/>
        <v>0</v>
      </c>
      <c r="BM44" s="190" t="str">
        <f t="shared" si="55"/>
        <v>P</v>
      </c>
      <c r="BN44" s="179">
        <f t="shared" si="145"/>
        <v>0</v>
      </c>
      <c r="BO44" s="272">
        <f t="shared" si="56"/>
        <v>0</v>
      </c>
      <c r="BP44" s="194">
        <f>'Copia Provisional'!DI43</f>
        <v>0</v>
      </c>
      <c r="BQ44" s="272">
        <f t="shared" si="57"/>
        <v>0</v>
      </c>
      <c r="BR44" s="190" t="str">
        <f t="shared" si="58"/>
        <v>P</v>
      </c>
      <c r="BS44" s="179">
        <f t="shared" si="146"/>
        <v>0</v>
      </c>
      <c r="BT44" s="272">
        <f t="shared" si="59"/>
        <v>0</v>
      </c>
      <c r="BU44" s="194">
        <f>'Copia Provisional'!DJ43</f>
        <v>0</v>
      </c>
      <c r="BV44" s="272">
        <f t="shared" si="60"/>
        <v>0</v>
      </c>
      <c r="BW44" s="190" t="str">
        <f t="shared" si="61"/>
        <v>P</v>
      </c>
      <c r="BX44" s="179">
        <f t="shared" si="147"/>
        <v>0</v>
      </c>
      <c r="BY44" s="271">
        <f t="shared" si="62"/>
        <v>0</v>
      </c>
      <c r="BZ44" s="194">
        <f>'Copia Provisional'!DK43</f>
        <v>0</v>
      </c>
      <c r="CA44" s="272">
        <f t="shared" si="63"/>
        <v>0</v>
      </c>
      <c r="CB44" s="190" t="str">
        <f t="shared" si="64"/>
        <v>P</v>
      </c>
      <c r="CC44" s="179">
        <f t="shared" si="148"/>
        <v>0</v>
      </c>
      <c r="CD44" s="272">
        <f t="shared" si="65"/>
        <v>0</v>
      </c>
      <c r="CE44" s="194">
        <f>'Copia Provisional'!DL43</f>
        <v>0</v>
      </c>
      <c r="CF44" s="272">
        <f t="shared" si="66"/>
        <v>0</v>
      </c>
      <c r="CG44" s="190" t="str">
        <f t="shared" si="67"/>
        <v>P</v>
      </c>
      <c r="CH44" s="179">
        <f t="shared" si="149"/>
        <v>0</v>
      </c>
      <c r="CI44" s="272">
        <f t="shared" si="68"/>
        <v>0</v>
      </c>
      <c r="CJ44" s="194">
        <f>'Copia Provisional'!DM43</f>
        <v>0</v>
      </c>
      <c r="CK44" s="272">
        <f t="shared" si="69"/>
        <v>0</v>
      </c>
      <c r="CL44" s="190" t="str">
        <f t="shared" si="70"/>
        <v>P</v>
      </c>
      <c r="CM44" s="179">
        <f t="shared" si="150"/>
        <v>0</v>
      </c>
      <c r="CN44" s="272">
        <f t="shared" si="71"/>
        <v>0</v>
      </c>
      <c r="CO44" s="194">
        <f>'Copia Provisional'!DN43</f>
        <v>0</v>
      </c>
      <c r="CP44" s="272">
        <f t="shared" si="72"/>
        <v>0</v>
      </c>
      <c r="CQ44" s="190" t="str">
        <f t="shared" si="73"/>
        <v>P</v>
      </c>
      <c r="CR44" s="179">
        <f t="shared" si="151"/>
        <v>0</v>
      </c>
      <c r="CS44" s="272">
        <f t="shared" si="74"/>
        <v>0</v>
      </c>
      <c r="CT44" s="194">
        <f>'Copia Provisional'!DO43</f>
        <v>0</v>
      </c>
      <c r="CU44" s="272">
        <f t="shared" si="75"/>
        <v>0</v>
      </c>
      <c r="CV44" s="190" t="str">
        <f t="shared" si="76"/>
        <v>P</v>
      </c>
      <c r="CW44" s="179">
        <f t="shared" si="152"/>
        <v>0</v>
      </c>
      <c r="CX44" s="272">
        <f t="shared" si="77"/>
        <v>0</v>
      </c>
      <c r="CY44" s="194">
        <f>'Copia Provisional'!DP43</f>
        <v>0</v>
      </c>
      <c r="CZ44" s="272">
        <f t="shared" si="78"/>
        <v>0</v>
      </c>
      <c r="DA44" s="190" t="str">
        <f t="shared" si="79"/>
        <v>P</v>
      </c>
      <c r="DB44" s="179">
        <f t="shared" si="153"/>
        <v>0</v>
      </c>
      <c r="DC44" s="272">
        <f t="shared" si="80"/>
        <v>0</v>
      </c>
      <c r="DD44" s="194">
        <f>'Copia Provisional'!DQ43</f>
        <v>0</v>
      </c>
      <c r="DE44" s="272">
        <f t="shared" si="81"/>
        <v>0</v>
      </c>
      <c r="DF44" s="190" t="str">
        <f t="shared" si="82"/>
        <v>P</v>
      </c>
      <c r="DG44" s="179">
        <f t="shared" si="154"/>
        <v>0</v>
      </c>
      <c r="DH44" s="272">
        <f t="shared" si="83"/>
        <v>0</v>
      </c>
      <c r="DI44" s="194">
        <f>'Copia Provisional'!DR43</f>
        <v>0</v>
      </c>
      <c r="DJ44" s="272">
        <f t="shared" si="84"/>
        <v>0</v>
      </c>
      <c r="DK44" s="190" t="str">
        <f t="shared" si="85"/>
        <v>P</v>
      </c>
      <c r="DL44" s="179">
        <f t="shared" si="155"/>
        <v>0</v>
      </c>
      <c r="DM44" s="193">
        <f t="shared" si="86"/>
        <v>0</v>
      </c>
      <c r="DN44" s="194">
        <f>'Copia Provisional'!DS43</f>
        <v>0</v>
      </c>
      <c r="DO44" s="189">
        <f t="shared" si="87"/>
        <v>0</v>
      </c>
      <c r="DP44" s="190" t="str">
        <f t="shared" si="88"/>
        <v>P</v>
      </c>
      <c r="DQ44" s="179">
        <f t="shared" si="156"/>
        <v>0</v>
      </c>
      <c r="DR44" s="189">
        <f t="shared" si="89"/>
        <v>0</v>
      </c>
      <c r="DS44" s="194">
        <f>'Copia Provisional'!DT43</f>
        <v>0</v>
      </c>
      <c r="DT44" s="189">
        <f t="shared" si="90"/>
        <v>0</v>
      </c>
      <c r="DU44" s="190" t="str">
        <f t="shared" si="91"/>
        <v>P</v>
      </c>
      <c r="DV44" s="179">
        <f t="shared" si="157"/>
        <v>0</v>
      </c>
      <c r="DW44" s="189">
        <f t="shared" si="92"/>
        <v>0</v>
      </c>
      <c r="DX44" s="194">
        <f>'Copia Provisional'!DU43</f>
        <v>0</v>
      </c>
      <c r="DY44" s="189">
        <f t="shared" si="93"/>
        <v>0</v>
      </c>
      <c r="DZ44" s="190" t="str">
        <f t="shared" si="94"/>
        <v>P</v>
      </c>
      <c r="EA44" s="179">
        <f t="shared" si="158"/>
        <v>0</v>
      </c>
      <c r="EB44" s="189">
        <f t="shared" si="95"/>
        <v>0</v>
      </c>
      <c r="EC44" s="194">
        <f>'Copia Provisional'!DV43</f>
        <v>0</v>
      </c>
      <c r="ED44" s="189">
        <f t="shared" si="96"/>
        <v>0</v>
      </c>
      <c r="EE44" s="190" t="str">
        <f t="shared" si="97"/>
        <v>P</v>
      </c>
      <c r="EF44" s="179">
        <f t="shared" si="159"/>
        <v>0</v>
      </c>
      <c r="EG44" s="189">
        <f t="shared" si="98"/>
        <v>0</v>
      </c>
      <c r="EH44" s="194">
        <f>'Copia Provisional'!DW43</f>
        <v>0</v>
      </c>
      <c r="EI44" s="189">
        <f t="shared" si="99"/>
        <v>0</v>
      </c>
      <c r="EJ44" s="190" t="str">
        <f t="shared" si="100"/>
        <v>P</v>
      </c>
      <c r="EK44" s="179">
        <f t="shared" si="160"/>
        <v>0</v>
      </c>
      <c r="EL44" s="189">
        <f t="shared" si="101"/>
        <v>0</v>
      </c>
      <c r="EM44" s="194">
        <f>'Copia Provisional'!DX43</f>
        <v>0</v>
      </c>
      <c r="EN44" s="189">
        <f t="shared" si="102"/>
        <v>0</v>
      </c>
      <c r="EO44" s="190" t="str">
        <f t="shared" si="103"/>
        <v>P</v>
      </c>
      <c r="EP44" s="179">
        <f t="shared" si="161"/>
        <v>0</v>
      </c>
      <c r="EQ44" s="189">
        <f t="shared" si="104"/>
        <v>0</v>
      </c>
      <c r="ER44" s="194">
        <f>'Copia Provisional'!DY43</f>
        <v>0</v>
      </c>
      <c r="ES44" s="189">
        <f t="shared" si="105"/>
        <v>0</v>
      </c>
      <c r="ET44" s="190" t="str">
        <f t="shared" si="106"/>
        <v>P</v>
      </c>
      <c r="EU44" s="179">
        <f t="shared" si="162"/>
        <v>0</v>
      </c>
      <c r="EV44" s="189">
        <f t="shared" si="107"/>
        <v>0</v>
      </c>
      <c r="EW44" s="194">
        <f>'Copia Provisional'!DZ43</f>
        <v>0</v>
      </c>
      <c r="EX44" s="189">
        <f t="shared" si="108"/>
        <v>0</v>
      </c>
      <c r="EY44" s="190" t="str">
        <f t="shared" si="109"/>
        <v>P</v>
      </c>
      <c r="EZ44" s="179">
        <f t="shared" si="163"/>
        <v>0</v>
      </c>
      <c r="FA44" s="170">
        <f t="shared" si="110"/>
        <v>0</v>
      </c>
      <c r="FB44" s="194">
        <f>'Copia Provisional'!EA43</f>
        <v>0</v>
      </c>
      <c r="FC44" s="170">
        <f t="shared" si="111"/>
        <v>0</v>
      </c>
      <c r="FD44" s="190" t="str">
        <f t="shared" si="112"/>
        <v>P</v>
      </c>
      <c r="FE44" s="179">
        <f t="shared" si="164"/>
        <v>0</v>
      </c>
      <c r="FF44" s="170">
        <f t="shared" si="113"/>
        <v>0</v>
      </c>
      <c r="FG44" s="194">
        <f>'Copia Provisional'!EB43</f>
        <v>0</v>
      </c>
      <c r="FH44" s="170">
        <f t="shared" si="114"/>
        <v>0</v>
      </c>
      <c r="FI44" s="190" t="str">
        <f t="shared" si="115"/>
        <v>P</v>
      </c>
      <c r="FJ44" s="179">
        <f t="shared" si="165"/>
        <v>0</v>
      </c>
      <c r="FK44" s="170">
        <f t="shared" si="116"/>
        <v>0</v>
      </c>
      <c r="FL44" s="194">
        <f>'Copia Provisional'!EC43</f>
        <v>0</v>
      </c>
      <c r="FM44" s="170">
        <f t="shared" si="117"/>
        <v>0</v>
      </c>
      <c r="FN44" s="190" t="str">
        <f t="shared" si="118"/>
        <v>P</v>
      </c>
      <c r="FO44" s="179">
        <f t="shared" si="166"/>
        <v>0</v>
      </c>
      <c r="FP44" s="170">
        <f t="shared" si="119"/>
        <v>0</v>
      </c>
      <c r="FQ44" s="194">
        <f>'Copia Provisional'!ED43</f>
        <v>0</v>
      </c>
      <c r="FR44" s="170">
        <f t="shared" si="120"/>
        <v>0</v>
      </c>
      <c r="FS44" s="190" t="str">
        <f t="shared" si="121"/>
        <v>P</v>
      </c>
      <c r="FT44" s="179">
        <f t="shared" si="167"/>
        <v>0</v>
      </c>
      <c r="FU44" s="170">
        <f t="shared" si="122"/>
        <v>0</v>
      </c>
      <c r="FV44" s="194">
        <f>'Copia Provisional'!EE43</f>
        <v>0</v>
      </c>
      <c r="FW44" s="170">
        <f t="shared" si="123"/>
        <v>0</v>
      </c>
      <c r="FX44" s="190" t="str">
        <f t="shared" si="124"/>
        <v>P</v>
      </c>
      <c r="FY44" s="179">
        <f t="shared" si="168"/>
        <v>0</v>
      </c>
      <c r="FZ44" s="170">
        <f t="shared" si="125"/>
        <v>0</v>
      </c>
      <c r="GA44" s="194">
        <f>'Copia Provisional'!EF43</f>
        <v>0</v>
      </c>
      <c r="GB44" s="170">
        <f t="shared" si="126"/>
        <v>0</v>
      </c>
      <c r="GC44" s="190" t="str">
        <f t="shared" si="127"/>
        <v>P</v>
      </c>
      <c r="GD44" s="179">
        <f t="shared" si="169"/>
        <v>0</v>
      </c>
      <c r="GE44" s="170">
        <f t="shared" si="128"/>
        <v>0</v>
      </c>
      <c r="GF44" s="194">
        <f>'Copia Provisional'!EG43</f>
        <v>0</v>
      </c>
      <c r="GG44" s="170">
        <f t="shared" si="129"/>
        <v>0</v>
      </c>
      <c r="GH44" s="170" t="str">
        <f t="shared" si="130"/>
        <v>P</v>
      </c>
      <c r="GI44" s="179">
        <f t="shared" si="170"/>
        <v>0</v>
      </c>
      <c r="GJ44" s="170">
        <f t="shared" si="131"/>
        <v>0</v>
      </c>
      <c r="GK44" s="194">
        <f>'Copia Provisional'!EH43</f>
        <v>0</v>
      </c>
      <c r="GL44" s="192">
        <f t="shared" si="132"/>
        <v>0</v>
      </c>
      <c r="GM44" s="170" t="str">
        <f t="shared" si="133"/>
        <v>P</v>
      </c>
      <c r="GN44" s="179">
        <f t="shared" si="171"/>
        <v>0</v>
      </c>
      <c r="GO44" s="170">
        <f t="shared" si="134"/>
        <v>0</v>
      </c>
      <c r="GP44" s="170">
        <f t="shared" si="135"/>
        <v>0</v>
      </c>
      <c r="GQ44" s="170">
        <f t="shared" si="136"/>
        <v>0</v>
      </c>
      <c r="GR44" s="170">
        <f t="shared" si="137"/>
        <v>0</v>
      </c>
      <c r="GS44" s="185">
        <f t="shared" si="172"/>
        <v>0</v>
      </c>
      <c r="GT44" s="185">
        <f t="shared" si="138"/>
        <v>0</v>
      </c>
    </row>
    <row r="45" spans="1:202">
      <c r="A45" s="183">
        <f>IF('Primera Fase'!A45="","",'Primera Fase'!A45)</f>
        <v>43</v>
      </c>
      <c r="B45" s="178" t="str">
        <f>IF('Primera Fase'!B45="","",'Primera Fase'!B45)</f>
        <v/>
      </c>
      <c r="C45" s="188">
        <f>'Copia Provisional'!BW44</f>
        <v>0</v>
      </c>
      <c r="D45" s="188">
        <f>'Copia Provisional'!BX44</f>
        <v>0</v>
      </c>
      <c r="E45" s="188">
        <f>'Copia Provisional'!BY44</f>
        <v>0</v>
      </c>
      <c r="F45" s="188">
        <f>'Copia Provisional'!BZ44</f>
        <v>0</v>
      </c>
      <c r="G45" s="188">
        <f>'Copia Provisional'!CA44</f>
        <v>0</v>
      </c>
      <c r="H45" s="188">
        <f>'Copia Provisional'!CB44</f>
        <v>0</v>
      </c>
      <c r="I45" s="188">
        <f>'Copia Provisional'!CC44</f>
        <v>0</v>
      </c>
      <c r="J45" s="188">
        <f>'Copia Provisional'!CD44</f>
        <v>0</v>
      </c>
      <c r="K45" s="188">
        <f>'Copia Provisional'!CE44</f>
        <v>0</v>
      </c>
      <c r="L45" s="188">
        <f>'Copia Provisional'!CF44</f>
        <v>0</v>
      </c>
      <c r="M45" s="188">
        <f>'Copia Provisional'!CG44</f>
        <v>0</v>
      </c>
      <c r="N45" s="188">
        <f>'Copia Provisional'!CH44</f>
        <v>0</v>
      </c>
      <c r="O45" s="188">
        <f>'Copia Provisional'!CI44</f>
        <v>0</v>
      </c>
      <c r="P45" s="188">
        <f>'Copia Provisional'!CJ44</f>
        <v>0</v>
      </c>
      <c r="Q45" s="188">
        <f>'Copia Provisional'!CK44</f>
        <v>0</v>
      </c>
      <c r="R45" s="188">
        <f>'Copia Provisional'!CL44</f>
        <v>0</v>
      </c>
      <c r="S45" s="188">
        <f>'Copia Provisional'!CM44</f>
        <v>0</v>
      </c>
      <c r="T45" s="188">
        <f>'Copia Provisional'!CN44</f>
        <v>0</v>
      </c>
      <c r="U45" s="188">
        <f>'Copia Provisional'!CO44</f>
        <v>0</v>
      </c>
      <c r="V45" s="188">
        <f>'Copia Provisional'!CP44</f>
        <v>0</v>
      </c>
      <c r="W45" s="188">
        <f>'Copia Provisional'!CQ44</f>
        <v>0</v>
      </c>
      <c r="X45" s="188">
        <f>'Copia Provisional'!CR44</f>
        <v>0</v>
      </c>
      <c r="Y45" s="188">
        <f>'Copia Provisional'!CS44</f>
        <v>0</v>
      </c>
      <c r="Z45" s="188">
        <f>'Copia Provisional'!CT44</f>
        <v>0</v>
      </c>
      <c r="AA45" s="188">
        <f>'Copia Provisional'!CU44</f>
        <v>0</v>
      </c>
      <c r="AB45" s="188">
        <f>'Copia Provisional'!CV44</f>
        <v>0</v>
      </c>
      <c r="AC45" s="188">
        <f>'Copia Provisional'!CW44</f>
        <v>0</v>
      </c>
      <c r="AD45" s="188">
        <f>'Copia Provisional'!CX44</f>
        <v>0</v>
      </c>
      <c r="AE45" s="188">
        <f>'Copia Provisional'!CY44</f>
        <v>0</v>
      </c>
      <c r="AF45" s="188">
        <f>'Copia Provisional'!CZ44</f>
        <v>0</v>
      </c>
      <c r="AG45" s="188">
        <f>'Copia Provisional'!DA44</f>
        <v>0</v>
      </c>
      <c r="AH45" s="188">
        <f>'Copia Provisional'!DB44</f>
        <v>0</v>
      </c>
      <c r="AI45" s="188">
        <f t="shared" si="139"/>
        <v>0</v>
      </c>
      <c r="AJ45" s="178">
        <f t="shared" si="140"/>
        <v>0</v>
      </c>
      <c r="AK45" s="271">
        <f t="shared" si="38"/>
        <v>0</v>
      </c>
      <c r="AL45" s="194">
        <f>'Copia Provisional'!DC44</f>
        <v>0</v>
      </c>
      <c r="AM45" s="272">
        <f t="shared" si="39"/>
        <v>0</v>
      </c>
      <c r="AN45" s="190" t="str">
        <f t="shared" si="40"/>
        <v>P</v>
      </c>
      <c r="AO45" s="179" cm="1">
        <f t="array" ref="AO45">IF(AK45=_Cla2,IF(AM45=_Clb2,10+IF(AL45=_RES73,20,0),0),0)</f>
        <v>0</v>
      </c>
      <c r="AP45" s="272">
        <f t="shared" si="41"/>
        <v>0</v>
      </c>
      <c r="AQ45" s="194">
        <f>'Copia Provisional'!DD44</f>
        <v>0</v>
      </c>
      <c r="AR45" s="272">
        <f t="shared" si="42"/>
        <v>0</v>
      </c>
      <c r="AS45" s="190" t="str">
        <f t="shared" si="43"/>
        <v>P</v>
      </c>
      <c r="AT45" s="179">
        <f t="shared" si="141"/>
        <v>0</v>
      </c>
      <c r="AU45" s="272">
        <f t="shared" si="44"/>
        <v>0</v>
      </c>
      <c r="AV45" s="194">
        <f>'Copia Provisional'!DE44</f>
        <v>0</v>
      </c>
      <c r="AW45" s="272">
        <f t="shared" si="45"/>
        <v>0</v>
      </c>
      <c r="AX45" s="190" t="str">
        <f t="shared" si="46"/>
        <v>P</v>
      </c>
      <c r="AY45" s="179">
        <f t="shared" si="142"/>
        <v>0</v>
      </c>
      <c r="AZ45" s="272">
        <f t="shared" si="47"/>
        <v>0</v>
      </c>
      <c r="BA45" s="194">
        <f>'Copia Provisional'!DF44</f>
        <v>0</v>
      </c>
      <c r="BB45" s="272">
        <f t="shared" si="48"/>
        <v>0</v>
      </c>
      <c r="BC45" s="190" t="str">
        <f t="shared" si="49"/>
        <v>P</v>
      </c>
      <c r="BD45" s="179">
        <f t="shared" si="143"/>
        <v>0</v>
      </c>
      <c r="BE45" s="272">
        <f t="shared" si="50"/>
        <v>0</v>
      </c>
      <c r="BF45" s="194">
        <f>'Copia Provisional'!DG44</f>
        <v>0</v>
      </c>
      <c r="BG45" s="272">
        <f t="shared" si="51"/>
        <v>0</v>
      </c>
      <c r="BH45" s="190" t="str">
        <f t="shared" si="52"/>
        <v>P</v>
      </c>
      <c r="BI45" s="179">
        <f t="shared" si="144"/>
        <v>0</v>
      </c>
      <c r="BJ45" s="272">
        <f t="shared" si="53"/>
        <v>0</v>
      </c>
      <c r="BK45" s="194">
        <f>'Copia Provisional'!DH44</f>
        <v>0</v>
      </c>
      <c r="BL45" s="272">
        <f t="shared" si="54"/>
        <v>0</v>
      </c>
      <c r="BM45" s="190" t="str">
        <f t="shared" si="55"/>
        <v>P</v>
      </c>
      <c r="BN45" s="179">
        <f t="shared" si="145"/>
        <v>0</v>
      </c>
      <c r="BO45" s="272">
        <f t="shared" si="56"/>
        <v>0</v>
      </c>
      <c r="BP45" s="194">
        <f>'Copia Provisional'!DI44</f>
        <v>0</v>
      </c>
      <c r="BQ45" s="272">
        <f t="shared" si="57"/>
        <v>0</v>
      </c>
      <c r="BR45" s="190" t="str">
        <f t="shared" si="58"/>
        <v>P</v>
      </c>
      <c r="BS45" s="179">
        <f t="shared" si="146"/>
        <v>0</v>
      </c>
      <c r="BT45" s="272">
        <f t="shared" si="59"/>
        <v>0</v>
      </c>
      <c r="BU45" s="194">
        <f>'Copia Provisional'!DJ44</f>
        <v>0</v>
      </c>
      <c r="BV45" s="272">
        <f t="shared" si="60"/>
        <v>0</v>
      </c>
      <c r="BW45" s="190" t="str">
        <f t="shared" si="61"/>
        <v>P</v>
      </c>
      <c r="BX45" s="179">
        <f t="shared" si="147"/>
        <v>0</v>
      </c>
      <c r="BY45" s="271">
        <f t="shared" si="62"/>
        <v>0</v>
      </c>
      <c r="BZ45" s="194">
        <f>'Copia Provisional'!DK44</f>
        <v>0</v>
      </c>
      <c r="CA45" s="272">
        <f t="shared" si="63"/>
        <v>0</v>
      </c>
      <c r="CB45" s="190" t="str">
        <f t="shared" si="64"/>
        <v>P</v>
      </c>
      <c r="CC45" s="179">
        <f t="shared" si="148"/>
        <v>0</v>
      </c>
      <c r="CD45" s="272">
        <f t="shared" si="65"/>
        <v>0</v>
      </c>
      <c r="CE45" s="194">
        <f>'Copia Provisional'!DL44</f>
        <v>0</v>
      </c>
      <c r="CF45" s="272">
        <f t="shared" si="66"/>
        <v>0</v>
      </c>
      <c r="CG45" s="190" t="str">
        <f t="shared" si="67"/>
        <v>P</v>
      </c>
      <c r="CH45" s="179">
        <f t="shared" si="149"/>
        <v>0</v>
      </c>
      <c r="CI45" s="272">
        <f t="shared" si="68"/>
        <v>0</v>
      </c>
      <c r="CJ45" s="194">
        <f>'Copia Provisional'!DM44</f>
        <v>0</v>
      </c>
      <c r="CK45" s="272">
        <f t="shared" si="69"/>
        <v>0</v>
      </c>
      <c r="CL45" s="190" t="str">
        <f t="shared" si="70"/>
        <v>P</v>
      </c>
      <c r="CM45" s="179">
        <f t="shared" si="150"/>
        <v>0</v>
      </c>
      <c r="CN45" s="272">
        <f t="shared" si="71"/>
        <v>0</v>
      </c>
      <c r="CO45" s="194">
        <f>'Copia Provisional'!DN44</f>
        <v>0</v>
      </c>
      <c r="CP45" s="272">
        <f t="shared" si="72"/>
        <v>0</v>
      </c>
      <c r="CQ45" s="190" t="str">
        <f t="shared" si="73"/>
        <v>P</v>
      </c>
      <c r="CR45" s="179">
        <f t="shared" si="151"/>
        <v>0</v>
      </c>
      <c r="CS45" s="272">
        <f t="shared" si="74"/>
        <v>0</v>
      </c>
      <c r="CT45" s="194">
        <f>'Copia Provisional'!DO44</f>
        <v>0</v>
      </c>
      <c r="CU45" s="272">
        <f t="shared" si="75"/>
        <v>0</v>
      </c>
      <c r="CV45" s="190" t="str">
        <f t="shared" si="76"/>
        <v>P</v>
      </c>
      <c r="CW45" s="179">
        <f t="shared" si="152"/>
        <v>0</v>
      </c>
      <c r="CX45" s="272">
        <f t="shared" si="77"/>
        <v>0</v>
      </c>
      <c r="CY45" s="194">
        <f>'Copia Provisional'!DP44</f>
        <v>0</v>
      </c>
      <c r="CZ45" s="272">
        <f t="shared" si="78"/>
        <v>0</v>
      </c>
      <c r="DA45" s="190" t="str">
        <f t="shared" si="79"/>
        <v>P</v>
      </c>
      <c r="DB45" s="179">
        <f t="shared" si="153"/>
        <v>0</v>
      </c>
      <c r="DC45" s="272">
        <f t="shared" si="80"/>
        <v>0</v>
      </c>
      <c r="DD45" s="194">
        <f>'Copia Provisional'!DQ44</f>
        <v>0</v>
      </c>
      <c r="DE45" s="272">
        <f t="shared" si="81"/>
        <v>0</v>
      </c>
      <c r="DF45" s="190" t="str">
        <f t="shared" si="82"/>
        <v>P</v>
      </c>
      <c r="DG45" s="179">
        <f t="shared" si="154"/>
        <v>0</v>
      </c>
      <c r="DH45" s="272">
        <f t="shared" si="83"/>
        <v>0</v>
      </c>
      <c r="DI45" s="194">
        <f>'Copia Provisional'!DR44</f>
        <v>0</v>
      </c>
      <c r="DJ45" s="272">
        <f t="shared" si="84"/>
        <v>0</v>
      </c>
      <c r="DK45" s="190" t="str">
        <f t="shared" si="85"/>
        <v>P</v>
      </c>
      <c r="DL45" s="179">
        <f t="shared" si="155"/>
        <v>0</v>
      </c>
      <c r="DM45" s="193">
        <f t="shared" si="86"/>
        <v>0</v>
      </c>
      <c r="DN45" s="194">
        <f>'Copia Provisional'!DS44</f>
        <v>0</v>
      </c>
      <c r="DO45" s="189">
        <f t="shared" si="87"/>
        <v>0</v>
      </c>
      <c r="DP45" s="190" t="str">
        <f t="shared" si="88"/>
        <v>P</v>
      </c>
      <c r="DQ45" s="179">
        <f t="shared" si="156"/>
        <v>0</v>
      </c>
      <c r="DR45" s="189">
        <f t="shared" si="89"/>
        <v>0</v>
      </c>
      <c r="DS45" s="194">
        <f>'Copia Provisional'!DT44</f>
        <v>0</v>
      </c>
      <c r="DT45" s="189">
        <f t="shared" si="90"/>
        <v>0</v>
      </c>
      <c r="DU45" s="190" t="str">
        <f t="shared" si="91"/>
        <v>P</v>
      </c>
      <c r="DV45" s="179">
        <f t="shared" si="157"/>
        <v>0</v>
      </c>
      <c r="DW45" s="189">
        <f t="shared" si="92"/>
        <v>0</v>
      </c>
      <c r="DX45" s="194">
        <f>'Copia Provisional'!DU44</f>
        <v>0</v>
      </c>
      <c r="DY45" s="189">
        <f t="shared" si="93"/>
        <v>0</v>
      </c>
      <c r="DZ45" s="190" t="str">
        <f t="shared" si="94"/>
        <v>P</v>
      </c>
      <c r="EA45" s="179">
        <f t="shared" si="158"/>
        <v>0</v>
      </c>
      <c r="EB45" s="189">
        <f t="shared" si="95"/>
        <v>0</v>
      </c>
      <c r="EC45" s="194">
        <f>'Copia Provisional'!DV44</f>
        <v>0</v>
      </c>
      <c r="ED45" s="189">
        <f t="shared" si="96"/>
        <v>0</v>
      </c>
      <c r="EE45" s="190" t="str">
        <f t="shared" si="97"/>
        <v>P</v>
      </c>
      <c r="EF45" s="179">
        <f t="shared" si="159"/>
        <v>0</v>
      </c>
      <c r="EG45" s="189">
        <f t="shared" si="98"/>
        <v>0</v>
      </c>
      <c r="EH45" s="194">
        <f>'Copia Provisional'!DW44</f>
        <v>0</v>
      </c>
      <c r="EI45" s="189">
        <f t="shared" si="99"/>
        <v>0</v>
      </c>
      <c r="EJ45" s="190" t="str">
        <f t="shared" si="100"/>
        <v>P</v>
      </c>
      <c r="EK45" s="179">
        <f t="shared" si="160"/>
        <v>0</v>
      </c>
      <c r="EL45" s="189">
        <f t="shared" si="101"/>
        <v>0</v>
      </c>
      <c r="EM45" s="194">
        <f>'Copia Provisional'!DX44</f>
        <v>0</v>
      </c>
      <c r="EN45" s="189">
        <f t="shared" si="102"/>
        <v>0</v>
      </c>
      <c r="EO45" s="190" t="str">
        <f t="shared" si="103"/>
        <v>P</v>
      </c>
      <c r="EP45" s="179">
        <f t="shared" si="161"/>
        <v>0</v>
      </c>
      <c r="EQ45" s="189">
        <f t="shared" si="104"/>
        <v>0</v>
      </c>
      <c r="ER45" s="194">
        <f>'Copia Provisional'!DY44</f>
        <v>0</v>
      </c>
      <c r="ES45" s="189">
        <f t="shared" si="105"/>
        <v>0</v>
      </c>
      <c r="ET45" s="190" t="str">
        <f t="shared" si="106"/>
        <v>P</v>
      </c>
      <c r="EU45" s="179">
        <f t="shared" si="162"/>
        <v>0</v>
      </c>
      <c r="EV45" s="189">
        <f t="shared" si="107"/>
        <v>0</v>
      </c>
      <c r="EW45" s="194">
        <f>'Copia Provisional'!DZ44</f>
        <v>0</v>
      </c>
      <c r="EX45" s="189">
        <f t="shared" si="108"/>
        <v>0</v>
      </c>
      <c r="EY45" s="190" t="str">
        <f t="shared" si="109"/>
        <v>P</v>
      </c>
      <c r="EZ45" s="179">
        <f t="shared" si="163"/>
        <v>0</v>
      </c>
      <c r="FA45" s="170">
        <f t="shared" si="110"/>
        <v>0</v>
      </c>
      <c r="FB45" s="194">
        <f>'Copia Provisional'!EA44</f>
        <v>0</v>
      </c>
      <c r="FC45" s="170">
        <f t="shared" si="111"/>
        <v>0</v>
      </c>
      <c r="FD45" s="190" t="str">
        <f t="shared" si="112"/>
        <v>P</v>
      </c>
      <c r="FE45" s="179">
        <f t="shared" si="164"/>
        <v>0</v>
      </c>
      <c r="FF45" s="170">
        <f t="shared" si="113"/>
        <v>0</v>
      </c>
      <c r="FG45" s="194">
        <f>'Copia Provisional'!EB44</f>
        <v>0</v>
      </c>
      <c r="FH45" s="170">
        <f t="shared" si="114"/>
        <v>0</v>
      </c>
      <c r="FI45" s="190" t="str">
        <f t="shared" si="115"/>
        <v>P</v>
      </c>
      <c r="FJ45" s="179">
        <f t="shared" si="165"/>
        <v>0</v>
      </c>
      <c r="FK45" s="170">
        <f t="shared" si="116"/>
        <v>0</v>
      </c>
      <c r="FL45" s="194">
        <f>'Copia Provisional'!EC44</f>
        <v>0</v>
      </c>
      <c r="FM45" s="170">
        <f t="shared" si="117"/>
        <v>0</v>
      </c>
      <c r="FN45" s="190" t="str">
        <f t="shared" si="118"/>
        <v>P</v>
      </c>
      <c r="FO45" s="179">
        <f t="shared" si="166"/>
        <v>0</v>
      </c>
      <c r="FP45" s="170">
        <f t="shared" si="119"/>
        <v>0</v>
      </c>
      <c r="FQ45" s="194">
        <f>'Copia Provisional'!ED44</f>
        <v>0</v>
      </c>
      <c r="FR45" s="170">
        <f t="shared" si="120"/>
        <v>0</v>
      </c>
      <c r="FS45" s="190" t="str">
        <f t="shared" si="121"/>
        <v>P</v>
      </c>
      <c r="FT45" s="179">
        <f t="shared" si="167"/>
        <v>0</v>
      </c>
      <c r="FU45" s="170">
        <f t="shared" si="122"/>
        <v>0</v>
      </c>
      <c r="FV45" s="194">
        <f>'Copia Provisional'!EE44</f>
        <v>0</v>
      </c>
      <c r="FW45" s="170">
        <f t="shared" si="123"/>
        <v>0</v>
      </c>
      <c r="FX45" s="190" t="str">
        <f t="shared" si="124"/>
        <v>P</v>
      </c>
      <c r="FY45" s="179">
        <f t="shared" si="168"/>
        <v>0</v>
      </c>
      <c r="FZ45" s="170">
        <f t="shared" si="125"/>
        <v>0</v>
      </c>
      <c r="GA45" s="194">
        <f>'Copia Provisional'!EF44</f>
        <v>0</v>
      </c>
      <c r="GB45" s="170">
        <f t="shared" si="126"/>
        <v>0</v>
      </c>
      <c r="GC45" s="190" t="str">
        <f t="shared" si="127"/>
        <v>P</v>
      </c>
      <c r="GD45" s="179">
        <f t="shared" si="169"/>
        <v>0</v>
      </c>
      <c r="GE45" s="170">
        <f t="shared" si="128"/>
        <v>0</v>
      </c>
      <c r="GF45" s="194">
        <f>'Copia Provisional'!EG44</f>
        <v>0</v>
      </c>
      <c r="GG45" s="170">
        <f t="shared" si="129"/>
        <v>0</v>
      </c>
      <c r="GH45" s="170" t="str">
        <f t="shared" si="130"/>
        <v>P</v>
      </c>
      <c r="GI45" s="179">
        <f t="shared" si="170"/>
        <v>0</v>
      </c>
      <c r="GJ45" s="170">
        <f t="shared" si="131"/>
        <v>0</v>
      </c>
      <c r="GK45" s="194">
        <f>'Copia Provisional'!EH44</f>
        <v>0</v>
      </c>
      <c r="GL45" s="192">
        <f t="shared" si="132"/>
        <v>0</v>
      </c>
      <c r="GM45" s="170" t="str">
        <f t="shared" si="133"/>
        <v>P</v>
      </c>
      <c r="GN45" s="179">
        <f t="shared" si="171"/>
        <v>0</v>
      </c>
      <c r="GO45" s="170">
        <f t="shared" si="134"/>
        <v>0</v>
      </c>
      <c r="GP45" s="170">
        <f t="shared" si="135"/>
        <v>0</v>
      </c>
      <c r="GQ45" s="170">
        <f t="shared" si="136"/>
        <v>0</v>
      </c>
      <c r="GR45" s="170">
        <f t="shared" si="137"/>
        <v>0</v>
      </c>
      <c r="GS45" s="185">
        <f t="shared" si="172"/>
        <v>0</v>
      </c>
      <c r="GT45" s="185">
        <f t="shared" si="138"/>
        <v>0</v>
      </c>
    </row>
    <row r="46" spans="1:202">
      <c r="A46" s="183">
        <f>IF('Primera Fase'!A46="","",'Primera Fase'!A46)</f>
        <v>44</v>
      </c>
      <c r="B46" s="178" t="str">
        <f>IF('Primera Fase'!B46="","",'Primera Fase'!B46)</f>
        <v/>
      </c>
      <c r="C46" s="188">
        <f>'Copia Provisional'!BW45</f>
        <v>0</v>
      </c>
      <c r="D46" s="188">
        <f>'Copia Provisional'!BX45</f>
        <v>0</v>
      </c>
      <c r="E46" s="188">
        <f>'Copia Provisional'!BY45</f>
        <v>0</v>
      </c>
      <c r="F46" s="188">
        <f>'Copia Provisional'!BZ45</f>
        <v>0</v>
      </c>
      <c r="G46" s="188">
        <f>'Copia Provisional'!CA45</f>
        <v>0</v>
      </c>
      <c r="H46" s="188">
        <f>'Copia Provisional'!CB45</f>
        <v>0</v>
      </c>
      <c r="I46" s="188">
        <f>'Copia Provisional'!CC45</f>
        <v>0</v>
      </c>
      <c r="J46" s="188">
        <f>'Copia Provisional'!CD45</f>
        <v>0</v>
      </c>
      <c r="K46" s="188">
        <f>'Copia Provisional'!CE45</f>
        <v>0</v>
      </c>
      <c r="L46" s="188">
        <f>'Copia Provisional'!CF45</f>
        <v>0</v>
      </c>
      <c r="M46" s="188">
        <f>'Copia Provisional'!CG45</f>
        <v>0</v>
      </c>
      <c r="N46" s="188">
        <f>'Copia Provisional'!CH45</f>
        <v>0</v>
      </c>
      <c r="O46" s="188">
        <f>'Copia Provisional'!CI45</f>
        <v>0</v>
      </c>
      <c r="P46" s="188">
        <f>'Copia Provisional'!CJ45</f>
        <v>0</v>
      </c>
      <c r="Q46" s="188">
        <f>'Copia Provisional'!CK45</f>
        <v>0</v>
      </c>
      <c r="R46" s="188">
        <f>'Copia Provisional'!CL45</f>
        <v>0</v>
      </c>
      <c r="S46" s="188">
        <f>'Copia Provisional'!CM45</f>
        <v>0</v>
      </c>
      <c r="T46" s="188">
        <f>'Copia Provisional'!CN45</f>
        <v>0</v>
      </c>
      <c r="U46" s="188">
        <f>'Copia Provisional'!CO45</f>
        <v>0</v>
      </c>
      <c r="V46" s="188">
        <f>'Copia Provisional'!CP45</f>
        <v>0</v>
      </c>
      <c r="W46" s="188">
        <f>'Copia Provisional'!CQ45</f>
        <v>0</v>
      </c>
      <c r="X46" s="188">
        <f>'Copia Provisional'!CR45</f>
        <v>0</v>
      </c>
      <c r="Y46" s="188">
        <f>'Copia Provisional'!CS45</f>
        <v>0</v>
      </c>
      <c r="Z46" s="188">
        <f>'Copia Provisional'!CT45</f>
        <v>0</v>
      </c>
      <c r="AA46" s="188">
        <f>'Copia Provisional'!CU45</f>
        <v>0</v>
      </c>
      <c r="AB46" s="188">
        <f>'Copia Provisional'!CV45</f>
        <v>0</v>
      </c>
      <c r="AC46" s="188">
        <f>'Copia Provisional'!CW45</f>
        <v>0</v>
      </c>
      <c r="AD46" s="188">
        <f>'Copia Provisional'!CX45</f>
        <v>0</v>
      </c>
      <c r="AE46" s="188">
        <f>'Copia Provisional'!CY45</f>
        <v>0</v>
      </c>
      <c r="AF46" s="188">
        <f>'Copia Provisional'!CZ45</f>
        <v>0</v>
      </c>
      <c r="AG46" s="188">
        <f>'Copia Provisional'!DA45</f>
        <v>0</v>
      </c>
      <c r="AH46" s="188">
        <f>'Copia Provisional'!DB45</f>
        <v>0</v>
      </c>
      <c r="AI46" s="188">
        <f t="shared" si="139"/>
        <v>0</v>
      </c>
      <c r="AJ46" s="178">
        <f t="shared" si="140"/>
        <v>0</v>
      </c>
      <c r="AK46" s="271">
        <f t="shared" si="38"/>
        <v>0</v>
      </c>
      <c r="AL46" s="194">
        <f>'Copia Provisional'!DC45</f>
        <v>0</v>
      </c>
      <c r="AM46" s="272">
        <f t="shared" si="39"/>
        <v>0</v>
      </c>
      <c r="AN46" s="190" t="str">
        <f t="shared" si="40"/>
        <v>P</v>
      </c>
      <c r="AO46" s="179" cm="1">
        <f t="array" ref="AO46">IF(AK46=_Cla2,IF(AM46=_Clb2,10+IF(AL46=_RES73,20,0),0),0)</f>
        <v>0</v>
      </c>
      <c r="AP46" s="272">
        <f t="shared" si="41"/>
        <v>0</v>
      </c>
      <c r="AQ46" s="194">
        <f>'Copia Provisional'!DD45</f>
        <v>0</v>
      </c>
      <c r="AR46" s="272">
        <f t="shared" si="42"/>
        <v>0</v>
      </c>
      <c r="AS46" s="190" t="str">
        <f t="shared" si="43"/>
        <v>P</v>
      </c>
      <c r="AT46" s="179">
        <f t="shared" si="141"/>
        <v>0</v>
      </c>
      <c r="AU46" s="272">
        <f t="shared" si="44"/>
        <v>0</v>
      </c>
      <c r="AV46" s="194">
        <f>'Copia Provisional'!DE45</f>
        <v>0</v>
      </c>
      <c r="AW46" s="272">
        <f t="shared" si="45"/>
        <v>0</v>
      </c>
      <c r="AX46" s="190" t="str">
        <f t="shared" si="46"/>
        <v>P</v>
      </c>
      <c r="AY46" s="179">
        <f t="shared" si="142"/>
        <v>0</v>
      </c>
      <c r="AZ46" s="272">
        <f t="shared" si="47"/>
        <v>0</v>
      </c>
      <c r="BA46" s="194">
        <f>'Copia Provisional'!DF45</f>
        <v>0</v>
      </c>
      <c r="BB46" s="272">
        <f t="shared" si="48"/>
        <v>0</v>
      </c>
      <c r="BC46" s="190" t="str">
        <f t="shared" si="49"/>
        <v>P</v>
      </c>
      <c r="BD46" s="179">
        <f t="shared" si="143"/>
        <v>0</v>
      </c>
      <c r="BE46" s="272">
        <f t="shared" si="50"/>
        <v>0</v>
      </c>
      <c r="BF46" s="194">
        <f>'Copia Provisional'!DG45</f>
        <v>0</v>
      </c>
      <c r="BG46" s="272">
        <f t="shared" si="51"/>
        <v>0</v>
      </c>
      <c r="BH46" s="190" t="str">
        <f t="shared" si="52"/>
        <v>P</v>
      </c>
      <c r="BI46" s="179">
        <f t="shared" si="144"/>
        <v>0</v>
      </c>
      <c r="BJ46" s="272">
        <f t="shared" si="53"/>
        <v>0</v>
      </c>
      <c r="BK46" s="194">
        <f>'Copia Provisional'!DH45</f>
        <v>0</v>
      </c>
      <c r="BL46" s="272">
        <f t="shared" si="54"/>
        <v>0</v>
      </c>
      <c r="BM46" s="190" t="str">
        <f t="shared" si="55"/>
        <v>P</v>
      </c>
      <c r="BN46" s="179">
        <f t="shared" si="145"/>
        <v>0</v>
      </c>
      <c r="BO46" s="272">
        <f t="shared" si="56"/>
        <v>0</v>
      </c>
      <c r="BP46" s="194">
        <f>'Copia Provisional'!DI45</f>
        <v>0</v>
      </c>
      <c r="BQ46" s="272">
        <f t="shared" si="57"/>
        <v>0</v>
      </c>
      <c r="BR46" s="190" t="str">
        <f t="shared" si="58"/>
        <v>P</v>
      </c>
      <c r="BS46" s="179">
        <f t="shared" si="146"/>
        <v>0</v>
      </c>
      <c r="BT46" s="272">
        <f t="shared" si="59"/>
        <v>0</v>
      </c>
      <c r="BU46" s="194">
        <f>'Copia Provisional'!DJ45</f>
        <v>0</v>
      </c>
      <c r="BV46" s="272">
        <f t="shared" si="60"/>
        <v>0</v>
      </c>
      <c r="BW46" s="190" t="str">
        <f t="shared" si="61"/>
        <v>P</v>
      </c>
      <c r="BX46" s="179">
        <f t="shared" si="147"/>
        <v>0</v>
      </c>
      <c r="BY46" s="271">
        <f t="shared" si="62"/>
        <v>0</v>
      </c>
      <c r="BZ46" s="194">
        <f>'Copia Provisional'!DK45</f>
        <v>0</v>
      </c>
      <c r="CA46" s="272">
        <f t="shared" si="63"/>
        <v>0</v>
      </c>
      <c r="CB46" s="190" t="str">
        <f t="shared" si="64"/>
        <v>P</v>
      </c>
      <c r="CC46" s="179">
        <f t="shared" si="148"/>
        <v>0</v>
      </c>
      <c r="CD46" s="272">
        <f t="shared" si="65"/>
        <v>0</v>
      </c>
      <c r="CE46" s="194">
        <f>'Copia Provisional'!DL45</f>
        <v>0</v>
      </c>
      <c r="CF46" s="272">
        <f t="shared" si="66"/>
        <v>0</v>
      </c>
      <c r="CG46" s="190" t="str">
        <f t="shared" si="67"/>
        <v>P</v>
      </c>
      <c r="CH46" s="179">
        <f t="shared" si="149"/>
        <v>0</v>
      </c>
      <c r="CI46" s="272">
        <f t="shared" si="68"/>
        <v>0</v>
      </c>
      <c r="CJ46" s="194">
        <f>'Copia Provisional'!DM45</f>
        <v>0</v>
      </c>
      <c r="CK46" s="272">
        <f t="shared" si="69"/>
        <v>0</v>
      </c>
      <c r="CL46" s="190" t="str">
        <f t="shared" si="70"/>
        <v>P</v>
      </c>
      <c r="CM46" s="179">
        <f t="shared" si="150"/>
        <v>0</v>
      </c>
      <c r="CN46" s="272">
        <f t="shared" si="71"/>
        <v>0</v>
      </c>
      <c r="CO46" s="194">
        <f>'Copia Provisional'!DN45</f>
        <v>0</v>
      </c>
      <c r="CP46" s="272">
        <f t="shared" si="72"/>
        <v>0</v>
      </c>
      <c r="CQ46" s="190" t="str">
        <f t="shared" si="73"/>
        <v>P</v>
      </c>
      <c r="CR46" s="179">
        <f t="shared" si="151"/>
        <v>0</v>
      </c>
      <c r="CS46" s="272">
        <f t="shared" si="74"/>
        <v>0</v>
      </c>
      <c r="CT46" s="194">
        <f>'Copia Provisional'!DO45</f>
        <v>0</v>
      </c>
      <c r="CU46" s="272">
        <f t="shared" si="75"/>
        <v>0</v>
      </c>
      <c r="CV46" s="190" t="str">
        <f t="shared" si="76"/>
        <v>P</v>
      </c>
      <c r="CW46" s="179">
        <f t="shared" si="152"/>
        <v>0</v>
      </c>
      <c r="CX46" s="272">
        <f t="shared" si="77"/>
        <v>0</v>
      </c>
      <c r="CY46" s="194">
        <f>'Copia Provisional'!DP45</f>
        <v>0</v>
      </c>
      <c r="CZ46" s="272">
        <f t="shared" si="78"/>
        <v>0</v>
      </c>
      <c r="DA46" s="190" t="str">
        <f t="shared" si="79"/>
        <v>P</v>
      </c>
      <c r="DB46" s="179">
        <f t="shared" si="153"/>
        <v>0</v>
      </c>
      <c r="DC46" s="272">
        <f t="shared" si="80"/>
        <v>0</v>
      </c>
      <c r="DD46" s="194">
        <f>'Copia Provisional'!DQ45</f>
        <v>0</v>
      </c>
      <c r="DE46" s="272">
        <f t="shared" si="81"/>
        <v>0</v>
      </c>
      <c r="DF46" s="190" t="str">
        <f t="shared" si="82"/>
        <v>P</v>
      </c>
      <c r="DG46" s="179">
        <f t="shared" si="154"/>
        <v>0</v>
      </c>
      <c r="DH46" s="272">
        <f t="shared" si="83"/>
        <v>0</v>
      </c>
      <c r="DI46" s="194">
        <f>'Copia Provisional'!DR45</f>
        <v>0</v>
      </c>
      <c r="DJ46" s="272">
        <f t="shared" si="84"/>
        <v>0</v>
      </c>
      <c r="DK46" s="190" t="str">
        <f t="shared" si="85"/>
        <v>P</v>
      </c>
      <c r="DL46" s="179">
        <f t="shared" si="155"/>
        <v>0</v>
      </c>
      <c r="DM46" s="193">
        <f t="shared" si="86"/>
        <v>0</v>
      </c>
      <c r="DN46" s="194">
        <f>'Copia Provisional'!DS45</f>
        <v>0</v>
      </c>
      <c r="DO46" s="189">
        <f t="shared" si="87"/>
        <v>0</v>
      </c>
      <c r="DP46" s="190" t="str">
        <f t="shared" si="88"/>
        <v>P</v>
      </c>
      <c r="DQ46" s="179">
        <f t="shared" si="156"/>
        <v>0</v>
      </c>
      <c r="DR46" s="189">
        <f t="shared" si="89"/>
        <v>0</v>
      </c>
      <c r="DS46" s="194">
        <f>'Copia Provisional'!DT45</f>
        <v>0</v>
      </c>
      <c r="DT46" s="189">
        <f t="shared" si="90"/>
        <v>0</v>
      </c>
      <c r="DU46" s="190" t="str">
        <f t="shared" si="91"/>
        <v>P</v>
      </c>
      <c r="DV46" s="179">
        <f t="shared" si="157"/>
        <v>0</v>
      </c>
      <c r="DW46" s="189">
        <f t="shared" si="92"/>
        <v>0</v>
      </c>
      <c r="DX46" s="194">
        <f>'Copia Provisional'!DU45</f>
        <v>0</v>
      </c>
      <c r="DY46" s="189">
        <f t="shared" si="93"/>
        <v>0</v>
      </c>
      <c r="DZ46" s="190" t="str">
        <f t="shared" si="94"/>
        <v>P</v>
      </c>
      <c r="EA46" s="179">
        <f t="shared" si="158"/>
        <v>0</v>
      </c>
      <c r="EB46" s="189">
        <f t="shared" si="95"/>
        <v>0</v>
      </c>
      <c r="EC46" s="194">
        <f>'Copia Provisional'!DV45</f>
        <v>0</v>
      </c>
      <c r="ED46" s="189">
        <f t="shared" si="96"/>
        <v>0</v>
      </c>
      <c r="EE46" s="190" t="str">
        <f t="shared" si="97"/>
        <v>P</v>
      </c>
      <c r="EF46" s="179">
        <f t="shared" si="159"/>
        <v>0</v>
      </c>
      <c r="EG46" s="189">
        <f t="shared" si="98"/>
        <v>0</v>
      </c>
      <c r="EH46" s="194">
        <f>'Copia Provisional'!DW45</f>
        <v>0</v>
      </c>
      <c r="EI46" s="189">
        <f t="shared" si="99"/>
        <v>0</v>
      </c>
      <c r="EJ46" s="190" t="str">
        <f t="shared" si="100"/>
        <v>P</v>
      </c>
      <c r="EK46" s="179">
        <f t="shared" si="160"/>
        <v>0</v>
      </c>
      <c r="EL46" s="189">
        <f t="shared" si="101"/>
        <v>0</v>
      </c>
      <c r="EM46" s="194">
        <f>'Copia Provisional'!DX45</f>
        <v>0</v>
      </c>
      <c r="EN46" s="189">
        <f t="shared" si="102"/>
        <v>0</v>
      </c>
      <c r="EO46" s="190" t="str">
        <f t="shared" si="103"/>
        <v>P</v>
      </c>
      <c r="EP46" s="179">
        <f t="shared" si="161"/>
        <v>0</v>
      </c>
      <c r="EQ46" s="189">
        <f t="shared" si="104"/>
        <v>0</v>
      </c>
      <c r="ER46" s="194">
        <f>'Copia Provisional'!DY45</f>
        <v>0</v>
      </c>
      <c r="ES46" s="189">
        <f t="shared" si="105"/>
        <v>0</v>
      </c>
      <c r="ET46" s="190" t="str">
        <f t="shared" si="106"/>
        <v>P</v>
      </c>
      <c r="EU46" s="179">
        <f t="shared" si="162"/>
        <v>0</v>
      </c>
      <c r="EV46" s="189">
        <f t="shared" si="107"/>
        <v>0</v>
      </c>
      <c r="EW46" s="194">
        <f>'Copia Provisional'!DZ45</f>
        <v>0</v>
      </c>
      <c r="EX46" s="189">
        <f t="shared" si="108"/>
        <v>0</v>
      </c>
      <c r="EY46" s="190" t="str">
        <f t="shared" si="109"/>
        <v>P</v>
      </c>
      <c r="EZ46" s="179">
        <f t="shared" si="163"/>
        <v>0</v>
      </c>
      <c r="FA46" s="170">
        <f t="shared" si="110"/>
        <v>0</v>
      </c>
      <c r="FB46" s="194">
        <f>'Copia Provisional'!EA45</f>
        <v>0</v>
      </c>
      <c r="FC46" s="170">
        <f t="shared" si="111"/>
        <v>0</v>
      </c>
      <c r="FD46" s="190" t="str">
        <f t="shared" si="112"/>
        <v>P</v>
      </c>
      <c r="FE46" s="179">
        <f t="shared" si="164"/>
        <v>0</v>
      </c>
      <c r="FF46" s="170">
        <f t="shared" si="113"/>
        <v>0</v>
      </c>
      <c r="FG46" s="194">
        <f>'Copia Provisional'!EB45</f>
        <v>0</v>
      </c>
      <c r="FH46" s="170">
        <f t="shared" si="114"/>
        <v>0</v>
      </c>
      <c r="FI46" s="190" t="str">
        <f t="shared" si="115"/>
        <v>P</v>
      </c>
      <c r="FJ46" s="179">
        <f t="shared" si="165"/>
        <v>0</v>
      </c>
      <c r="FK46" s="170">
        <f t="shared" si="116"/>
        <v>0</v>
      </c>
      <c r="FL46" s="194">
        <f>'Copia Provisional'!EC45</f>
        <v>0</v>
      </c>
      <c r="FM46" s="170">
        <f t="shared" si="117"/>
        <v>0</v>
      </c>
      <c r="FN46" s="190" t="str">
        <f t="shared" si="118"/>
        <v>P</v>
      </c>
      <c r="FO46" s="179">
        <f t="shared" si="166"/>
        <v>0</v>
      </c>
      <c r="FP46" s="170">
        <f t="shared" si="119"/>
        <v>0</v>
      </c>
      <c r="FQ46" s="194">
        <f>'Copia Provisional'!ED45</f>
        <v>0</v>
      </c>
      <c r="FR46" s="170">
        <f t="shared" si="120"/>
        <v>0</v>
      </c>
      <c r="FS46" s="190" t="str">
        <f t="shared" si="121"/>
        <v>P</v>
      </c>
      <c r="FT46" s="179">
        <f t="shared" si="167"/>
        <v>0</v>
      </c>
      <c r="FU46" s="170">
        <f t="shared" si="122"/>
        <v>0</v>
      </c>
      <c r="FV46" s="194">
        <f>'Copia Provisional'!EE45</f>
        <v>0</v>
      </c>
      <c r="FW46" s="170">
        <f t="shared" si="123"/>
        <v>0</v>
      </c>
      <c r="FX46" s="190" t="str">
        <f t="shared" si="124"/>
        <v>P</v>
      </c>
      <c r="FY46" s="179">
        <f t="shared" si="168"/>
        <v>0</v>
      </c>
      <c r="FZ46" s="170">
        <f t="shared" si="125"/>
        <v>0</v>
      </c>
      <c r="GA46" s="194">
        <f>'Copia Provisional'!EF45</f>
        <v>0</v>
      </c>
      <c r="GB46" s="170">
        <f t="shared" si="126"/>
        <v>0</v>
      </c>
      <c r="GC46" s="190" t="str">
        <f t="shared" si="127"/>
        <v>P</v>
      </c>
      <c r="GD46" s="179">
        <f t="shared" si="169"/>
        <v>0</v>
      </c>
      <c r="GE46" s="170">
        <f t="shared" si="128"/>
        <v>0</v>
      </c>
      <c r="GF46" s="194">
        <f>'Copia Provisional'!EG45</f>
        <v>0</v>
      </c>
      <c r="GG46" s="170">
        <f t="shared" si="129"/>
        <v>0</v>
      </c>
      <c r="GH46" s="170" t="str">
        <f t="shared" si="130"/>
        <v>P</v>
      </c>
      <c r="GI46" s="179">
        <f t="shared" si="170"/>
        <v>0</v>
      </c>
      <c r="GJ46" s="170">
        <f t="shared" si="131"/>
        <v>0</v>
      </c>
      <c r="GK46" s="194">
        <f>'Copia Provisional'!EH45</f>
        <v>0</v>
      </c>
      <c r="GL46" s="192">
        <f t="shared" si="132"/>
        <v>0</v>
      </c>
      <c r="GM46" s="170" t="str">
        <f t="shared" si="133"/>
        <v>P</v>
      </c>
      <c r="GN46" s="179">
        <f t="shared" si="171"/>
        <v>0</v>
      </c>
      <c r="GO46" s="170">
        <f t="shared" si="134"/>
        <v>0</v>
      </c>
      <c r="GP46" s="170">
        <f t="shared" si="135"/>
        <v>0</v>
      </c>
      <c r="GQ46" s="170">
        <f t="shared" si="136"/>
        <v>0</v>
      </c>
      <c r="GR46" s="170">
        <f t="shared" si="137"/>
        <v>0</v>
      </c>
      <c r="GS46" s="185">
        <f t="shared" si="172"/>
        <v>0</v>
      </c>
      <c r="GT46" s="185">
        <f t="shared" si="138"/>
        <v>0</v>
      </c>
    </row>
    <row r="47" spans="1:202">
      <c r="A47" s="183">
        <f>IF('Primera Fase'!A47="","",'Primera Fase'!A47)</f>
        <v>45</v>
      </c>
      <c r="B47" s="178" t="str">
        <f>IF('Primera Fase'!B47="","",'Primera Fase'!B47)</f>
        <v/>
      </c>
      <c r="C47" s="188">
        <f>'Copia Provisional'!BW46</f>
        <v>0</v>
      </c>
      <c r="D47" s="188">
        <f>'Copia Provisional'!BX46</f>
        <v>0</v>
      </c>
      <c r="E47" s="188">
        <f>'Copia Provisional'!BY46</f>
        <v>0</v>
      </c>
      <c r="F47" s="188">
        <f>'Copia Provisional'!BZ46</f>
        <v>0</v>
      </c>
      <c r="G47" s="188">
        <f>'Copia Provisional'!CA46</f>
        <v>0</v>
      </c>
      <c r="H47" s="188">
        <f>'Copia Provisional'!CB46</f>
        <v>0</v>
      </c>
      <c r="I47" s="188">
        <f>'Copia Provisional'!CC46</f>
        <v>0</v>
      </c>
      <c r="J47" s="188">
        <f>'Copia Provisional'!CD46</f>
        <v>0</v>
      </c>
      <c r="K47" s="188">
        <f>'Copia Provisional'!CE46</f>
        <v>0</v>
      </c>
      <c r="L47" s="188">
        <f>'Copia Provisional'!CF46</f>
        <v>0</v>
      </c>
      <c r="M47" s="188">
        <f>'Copia Provisional'!CG46</f>
        <v>0</v>
      </c>
      <c r="N47" s="188">
        <f>'Copia Provisional'!CH46</f>
        <v>0</v>
      </c>
      <c r="O47" s="188">
        <f>'Copia Provisional'!CI46</f>
        <v>0</v>
      </c>
      <c r="P47" s="188">
        <f>'Copia Provisional'!CJ46</f>
        <v>0</v>
      </c>
      <c r="Q47" s="188">
        <f>'Copia Provisional'!CK46</f>
        <v>0</v>
      </c>
      <c r="R47" s="188">
        <f>'Copia Provisional'!CL46</f>
        <v>0</v>
      </c>
      <c r="S47" s="188">
        <f>'Copia Provisional'!CM46</f>
        <v>0</v>
      </c>
      <c r="T47" s="188">
        <f>'Copia Provisional'!CN46</f>
        <v>0</v>
      </c>
      <c r="U47" s="188">
        <f>'Copia Provisional'!CO46</f>
        <v>0</v>
      </c>
      <c r="V47" s="188">
        <f>'Copia Provisional'!CP46</f>
        <v>0</v>
      </c>
      <c r="W47" s="188">
        <f>'Copia Provisional'!CQ46</f>
        <v>0</v>
      </c>
      <c r="X47" s="188">
        <f>'Copia Provisional'!CR46</f>
        <v>0</v>
      </c>
      <c r="Y47" s="188">
        <f>'Copia Provisional'!CS46</f>
        <v>0</v>
      </c>
      <c r="Z47" s="188">
        <f>'Copia Provisional'!CT46</f>
        <v>0</v>
      </c>
      <c r="AA47" s="188">
        <f>'Copia Provisional'!CU46</f>
        <v>0</v>
      </c>
      <c r="AB47" s="188">
        <f>'Copia Provisional'!CV46</f>
        <v>0</v>
      </c>
      <c r="AC47" s="188">
        <f>'Copia Provisional'!CW46</f>
        <v>0</v>
      </c>
      <c r="AD47" s="188">
        <f>'Copia Provisional'!CX46</f>
        <v>0</v>
      </c>
      <c r="AE47" s="188">
        <f>'Copia Provisional'!CY46</f>
        <v>0</v>
      </c>
      <c r="AF47" s="188">
        <f>'Copia Provisional'!CZ46</f>
        <v>0</v>
      </c>
      <c r="AG47" s="188">
        <f>'Copia Provisional'!DA46</f>
        <v>0</v>
      </c>
      <c r="AH47" s="188">
        <f>'Copia Provisional'!DB46</f>
        <v>0</v>
      </c>
      <c r="AI47" s="188">
        <f t="shared" si="139"/>
        <v>0</v>
      </c>
      <c r="AJ47" s="178">
        <f t="shared" si="140"/>
        <v>0</v>
      </c>
      <c r="AK47" s="271">
        <f t="shared" si="38"/>
        <v>0</v>
      </c>
      <c r="AL47" s="194">
        <f>'Copia Provisional'!DC46</f>
        <v>0</v>
      </c>
      <c r="AM47" s="272">
        <f t="shared" si="39"/>
        <v>0</v>
      </c>
      <c r="AN47" s="190" t="str">
        <f t="shared" si="40"/>
        <v>P</v>
      </c>
      <c r="AO47" s="179" cm="1">
        <f t="array" ref="AO47">IF(AK47=_Cla2,IF(AM47=_Clb2,10+IF(AL47=_RES73,20,0),0),0)</f>
        <v>0</v>
      </c>
      <c r="AP47" s="272">
        <f t="shared" si="41"/>
        <v>0</v>
      </c>
      <c r="AQ47" s="194">
        <f>'Copia Provisional'!DD46</f>
        <v>0</v>
      </c>
      <c r="AR47" s="272">
        <f t="shared" si="42"/>
        <v>0</v>
      </c>
      <c r="AS47" s="190" t="str">
        <f t="shared" si="43"/>
        <v>P</v>
      </c>
      <c r="AT47" s="179">
        <f t="shared" si="141"/>
        <v>0</v>
      </c>
      <c r="AU47" s="272">
        <f t="shared" si="44"/>
        <v>0</v>
      </c>
      <c r="AV47" s="194">
        <f>'Copia Provisional'!DE46</f>
        <v>0</v>
      </c>
      <c r="AW47" s="272">
        <f t="shared" si="45"/>
        <v>0</v>
      </c>
      <c r="AX47" s="190" t="str">
        <f t="shared" si="46"/>
        <v>P</v>
      </c>
      <c r="AY47" s="179">
        <f t="shared" si="142"/>
        <v>0</v>
      </c>
      <c r="AZ47" s="272">
        <f t="shared" si="47"/>
        <v>0</v>
      </c>
      <c r="BA47" s="194">
        <f>'Copia Provisional'!DF46</f>
        <v>0</v>
      </c>
      <c r="BB47" s="272">
        <f t="shared" si="48"/>
        <v>0</v>
      </c>
      <c r="BC47" s="190" t="str">
        <f t="shared" si="49"/>
        <v>P</v>
      </c>
      <c r="BD47" s="179">
        <f t="shared" si="143"/>
        <v>0</v>
      </c>
      <c r="BE47" s="272">
        <f t="shared" si="50"/>
        <v>0</v>
      </c>
      <c r="BF47" s="194">
        <f>'Copia Provisional'!DG46</f>
        <v>0</v>
      </c>
      <c r="BG47" s="272">
        <f t="shared" si="51"/>
        <v>0</v>
      </c>
      <c r="BH47" s="190" t="str">
        <f t="shared" si="52"/>
        <v>P</v>
      </c>
      <c r="BI47" s="179">
        <f t="shared" si="144"/>
        <v>0</v>
      </c>
      <c r="BJ47" s="272">
        <f t="shared" si="53"/>
        <v>0</v>
      </c>
      <c r="BK47" s="194">
        <f>'Copia Provisional'!DH46</f>
        <v>0</v>
      </c>
      <c r="BL47" s="272">
        <f t="shared" si="54"/>
        <v>0</v>
      </c>
      <c r="BM47" s="190" t="str">
        <f t="shared" si="55"/>
        <v>P</v>
      </c>
      <c r="BN47" s="179">
        <f t="shared" si="145"/>
        <v>0</v>
      </c>
      <c r="BO47" s="272">
        <f t="shared" si="56"/>
        <v>0</v>
      </c>
      <c r="BP47" s="194">
        <f>'Copia Provisional'!DI46</f>
        <v>0</v>
      </c>
      <c r="BQ47" s="272">
        <f t="shared" si="57"/>
        <v>0</v>
      </c>
      <c r="BR47" s="190" t="str">
        <f t="shared" si="58"/>
        <v>P</v>
      </c>
      <c r="BS47" s="179">
        <f t="shared" si="146"/>
        <v>0</v>
      </c>
      <c r="BT47" s="272">
        <f t="shared" si="59"/>
        <v>0</v>
      </c>
      <c r="BU47" s="194">
        <f>'Copia Provisional'!DJ46</f>
        <v>0</v>
      </c>
      <c r="BV47" s="272">
        <f t="shared" si="60"/>
        <v>0</v>
      </c>
      <c r="BW47" s="190" t="str">
        <f t="shared" si="61"/>
        <v>P</v>
      </c>
      <c r="BX47" s="179">
        <f t="shared" si="147"/>
        <v>0</v>
      </c>
      <c r="BY47" s="271">
        <f t="shared" si="62"/>
        <v>0</v>
      </c>
      <c r="BZ47" s="194">
        <f>'Copia Provisional'!DK46</f>
        <v>0</v>
      </c>
      <c r="CA47" s="272">
        <f t="shared" si="63"/>
        <v>0</v>
      </c>
      <c r="CB47" s="190" t="str">
        <f t="shared" si="64"/>
        <v>P</v>
      </c>
      <c r="CC47" s="179">
        <f t="shared" si="148"/>
        <v>0</v>
      </c>
      <c r="CD47" s="272">
        <f t="shared" si="65"/>
        <v>0</v>
      </c>
      <c r="CE47" s="194">
        <f>'Copia Provisional'!DL46</f>
        <v>0</v>
      </c>
      <c r="CF47" s="272">
        <f t="shared" si="66"/>
        <v>0</v>
      </c>
      <c r="CG47" s="190" t="str">
        <f t="shared" si="67"/>
        <v>P</v>
      </c>
      <c r="CH47" s="179">
        <f t="shared" si="149"/>
        <v>0</v>
      </c>
      <c r="CI47" s="272">
        <f t="shared" si="68"/>
        <v>0</v>
      </c>
      <c r="CJ47" s="194">
        <f>'Copia Provisional'!DM46</f>
        <v>0</v>
      </c>
      <c r="CK47" s="272">
        <f t="shared" si="69"/>
        <v>0</v>
      </c>
      <c r="CL47" s="190" t="str">
        <f t="shared" si="70"/>
        <v>P</v>
      </c>
      <c r="CM47" s="179">
        <f t="shared" si="150"/>
        <v>0</v>
      </c>
      <c r="CN47" s="272">
        <f t="shared" si="71"/>
        <v>0</v>
      </c>
      <c r="CO47" s="194">
        <f>'Copia Provisional'!DN46</f>
        <v>0</v>
      </c>
      <c r="CP47" s="272">
        <f t="shared" si="72"/>
        <v>0</v>
      </c>
      <c r="CQ47" s="190" t="str">
        <f t="shared" si="73"/>
        <v>P</v>
      </c>
      <c r="CR47" s="179">
        <f t="shared" si="151"/>
        <v>0</v>
      </c>
      <c r="CS47" s="272">
        <f t="shared" si="74"/>
        <v>0</v>
      </c>
      <c r="CT47" s="194">
        <f>'Copia Provisional'!DO46</f>
        <v>0</v>
      </c>
      <c r="CU47" s="272">
        <f t="shared" si="75"/>
        <v>0</v>
      </c>
      <c r="CV47" s="190" t="str">
        <f t="shared" si="76"/>
        <v>P</v>
      </c>
      <c r="CW47" s="179">
        <f t="shared" si="152"/>
        <v>0</v>
      </c>
      <c r="CX47" s="272">
        <f t="shared" si="77"/>
        <v>0</v>
      </c>
      <c r="CY47" s="194">
        <f>'Copia Provisional'!DP46</f>
        <v>0</v>
      </c>
      <c r="CZ47" s="272">
        <f t="shared" si="78"/>
        <v>0</v>
      </c>
      <c r="DA47" s="190" t="str">
        <f t="shared" si="79"/>
        <v>P</v>
      </c>
      <c r="DB47" s="179">
        <f t="shared" si="153"/>
        <v>0</v>
      </c>
      <c r="DC47" s="272">
        <f t="shared" si="80"/>
        <v>0</v>
      </c>
      <c r="DD47" s="194">
        <f>'Copia Provisional'!DQ46</f>
        <v>0</v>
      </c>
      <c r="DE47" s="272">
        <f t="shared" si="81"/>
        <v>0</v>
      </c>
      <c r="DF47" s="190" t="str">
        <f t="shared" si="82"/>
        <v>P</v>
      </c>
      <c r="DG47" s="179">
        <f t="shared" si="154"/>
        <v>0</v>
      </c>
      <c r="DH47" s="272">
        <f t="shared" si="83"/>
        <v>0</v>
      </c>
      <c r="DI47" s="194">
        <f>'Copia Provisional'!DR46</f>
        <v>0</v>
      </c>
      <c r="DJ47" s="272">
        <f t="shared" si="84"/>
        <v>0</v>
      </c>
      <c r="DK47" s="190" t="str">
        <f t="shared" si="85"/>
        <v>P</v>
      </c>
      <c r="DL47" s="179">
        <f t="shared" si="155"/>
        <v>0</v>
      </c>
      <c r="DM47" s="193">
        <f t="shared" si="86"/>
        <v>0</v>
      </c>
      <c r="DN47" s="194">
        <f>'Copia Provisional'!DS46</f>
        <v>0</v>
      </c>
      <c r="DO47" s="189">
        <f t="shared" si="87"/>
        <v>0</v>
      </c>
      <c r="DP47" s="190" t="str">
        <f t="shared" si="88"/>
        <v>P</v>
      </c>
      <c r="DQ47" s="179">
        <f t="shared" si="156"/>
        <v>0</v>
      </c>
      <c r="DR47" s="189">
        <f t="shared" si="89"/>
        <v>0</v>
      </c>
      <c r="DS47" s="194">
        <f>'Copia Provisional'!DT46</f>
        <v>0</v>
      </c>
      <c r="DT47" s="189">
        <f t="shared" si="90"/>
        <v>0</v>
      </c>
      <c r="DU47" s="190" t="str">
        <f t="shared" si="91"/>
        <v>P</v>
      </c>
      <c r="DV47" s="179">
        <f t="shared" si="157"/>
        <v>0</v>
      </c>
      <c r="DW47" s="189">
        <f t="shared" si="92"/>
        <v>0</v>
      </c>
      <c r="DX47" s="194">
        <f>'Copia Provisional'!DU46</f>
        <v>0</v>
      </c>
      <c r="DY47" s="189">
        <f t="shared" si="93"/>
        <v>0</v>
      </c>
      <c r="DZ47" s="190" t="str">
        <f t="shared" si="94"/>
        <v>P</v>
      </c>
      <c r="EA47" s="179">
        <f t="shared" si="158"/>
        <v>0</v>
      </c>
      <c r="EB47" s="189">
        <f t="shared" si="95"/>
        <v>0</v>
      </c>
      <c r="EC47" s="194">
        <f>'Copia Provisional'!DV46</f>
        <v>0</v>
      </c>
      <c r="ED47" s="189">
        <f t="shared" si="96"/>
        <v>0</v>
      </c>
      <c r="EE47" s="190" t="str">
        <f t="shared" si="97"/>
        <v>P</v>
      </c>
      <c r="EF47" s="179">
        <f t="shared" si="159"/>
        <v>0</v>
      </c>
      <c r="EG47" s="189">
        <f t="shared" si="98"/>
        <v>0</v>
      </c>
      <c r="EH47" s="194">
        <f>'Copia Provisional'!DW46</f>
        <v>0</v>
      </c>
      <c r="EI47" s="189">
        <f t="shared" si="99"/>
        <v>0</v>
      </c>
      <c r="EJ47" s="190" t="str">
        <f t="shared" si="100"/>
        <v>P</v>
      </c>
      <c r="EK47" s="179">
        <f t="shared" si="160"/>
        <v>0</v>
      </c>
      <c r="EL47" s="189">
        <f t="shared" si="101"/>
        <v>0</v>
      </c>
      <c r="EM47" s="194">
        <f>'Copia Provisional'!DX46</f>
        <v>0</v>
      </c>
      <c r="EN47" s="189">
        <f t="shared" si="102"/>
        <v>0</v>
      </c>
      <c r="EO47" s="190" t="str">
        <f t="shared" si="103"/>
        <v>P</v>
      </c>
      <c r="EP47" s="179">
        <f t="shared" si="161"/>
        <v>0</v>
      </c>
      <c r="EQ47" s="189">
        <f t="shared" si="104"/>
        <v>0</v>
      </c>
      <c r="ER47" s="194">
        <f>'Copia Provisional'!DY46</f>
        <v>0</v>
      </c>
      <c r="ES47" s="189">
        <f t="shared" si="105"/>
        <v>0</v>
      </c>
      <c r="ET47" s="190" t="str">
        <f t="shared" si="106"/>
        <v>P</v>
      </c>
      <c r="EU47" s="179">
        <f t="shared" si="162"/>
        <v>0</v>
      </c>
      <c r="EV47" s="189">
        <f t="shared" si="107"/>
        <v>0</v>
      </c>
      <c r="EW47" s="194">
        <f>'Copia Provisional'!DZ46</f>
        <v>0</v>
      </c>
      <c r="EX47" s="189">
        <f t="shared" si="108"/>
        <v>0</v>
      </c>
      <c r="EY47" s="190" t="str">
        <f t="shared" si="109"/>
        <v>P</v>
      </c>
      <c r="EZ47" s="179">
        <f t="shared" si="163"/>
        <v>0</v>
      </c>
      <c r="FA47" s="170">
        <f t="shared" si="110"/>
        <v>0</v>
      </c>
      <c r="FB47" s="194">
        <f>'Copia Provisional'!EA46</f>
        <v>0</v>
      </c>
      <c r="FC47" s="170">
        <f t="shared" si="111"/>
        <v>0</v>
      </c>
      <c r="FD47" s="190" t="str">
        <f t="shared" si="112"/>
        <v>P</v>
      </c>
      <c r="FE47" s="179">
        <f t="shared" si="164"/>
        <v>0</v>
      </c>
      <c r="FF47" s="170">
        <f t="shared" si="113"/>
        <v>0</v>
      </c>
      <c r="FG47" s="194">
        <f>'Copia Provisional'!EB46</f>
        <v>0</v>
      </c>
      <c r="FH47" s="170">
        <f t="shared" si="114"/>
        <v>0</v>
      </c>
      <c r="FI47" s="190" t="str">
        <f t="shared" si="115"/>
        <v>P</v>
      </c>
      <c r="FJ47" s="179">
        <f t="shared" si="165"/>
        <v>0</v>
      </c>
      <c r="FK47" s="170">
        <f t="shared" si="116"/>
        <v>0</v>
      </c>
      <c r="FL47" s="194">
        <f>'Copia Provisional'!EC46</f>
        <v>0</v>
      </c>
      <c r="FM47" s="170">
        <f t="shared" si="117"/>
        <v>0</v>
      </c>
      <c r="FN47" s="190" t="str">
        <f t="shared" si="118"/>
        <v>P</v>
      </c>
      <c r="FO47" s="179">
        <f t="shared" si="166"/>
        <v>0</v>
      </c>
      <c r="FP47" s="170">
        <f t="shared" si="119"/>
        <v>0</v>
      </c>
      <c r="FQ47" s="194">
        <f>'Copia Provisional'!ED46</f>
        <v>0</v>
      </c>
      <c r="FR47" s="170">
        <f t="shared" si="120"/>
        <v>0</v>
      </c>
      <c r="FS47" s="190" t="str">
        <f t="shared" si="121"/>
        <v>P</v>
      </c>
      <c r="FT47" s="179">
        <f t="shared" si="167"/>
        <v>0</v>
      </c>
      <c r="FU47" s="170">
        <f t="shared" si="122"/>
        <v>0</v>
      </c>
      <c r="FV47" s="194">
        <f>'Copia Provisional'!EE46</f>
        <v>0</v>
      </c>
      <c r="FW47" s="170">
        <f t="shared" si="123"/>
        <v>0</v>
      </c>
      <c r="FX47" s="190" t="str">
        <f t="shared" si="124"/>
        <v>P</v>
      </c>
      <c r="FY47" s="179">
        <f t="shared" si="168"/>
        <v>0</v>
      </c>
      <c r="FZ47" s="170">
        <f t="shared" si="125"/>
        <v>0</v>
      </c>
      <c r="GA47" s="194">
        <f>'Copia Provisional'!EF46</f>
        <v>0</v>
      </c>
      <c r="GB47" s="170">
        <f t="shared" si="126"/>
        <v>0</v>
      </c>
      <c r="GC47" s="190" t="str">
        <f t="shared" si="127"/>
        <v>P</v>
      </c>
      <c r="GD47" s="179">
        <f t="shared" si="169"/>
        <v>0</v>
      </c>
      <c r="GE47" s="170">
        <f t="shared" si="128"/>
        <v>0</v>
      </c>
      <c r="GF47" s="194">
        <f>'Copia Provisional'!EG46</f>
        <v>0</v>
      </c>
      <c r="GG47" s="170">
        <f t="shared" si="129"/>
        <v>0</v>
      </c>
      <c r="GH47" s="170" t="str">
        <f t="shared" si="130"/>
        <v>P</v>
      </c>
      <c r="GI47" s="179">
        <f t="shared" si="170"/>
        <v>0</v>
      </c>
      <c r="GJ47" s="170">
        <f t="shared" si="131"/>
        <v>0</v>
      </c>
      <c r="GK47" s="194">
        <f>'Copia Provisional'!EH46</f>
        <v>0</v>
      </c>
      <c r="GL47" s="192">
        <f t="shared" si="132"/>
        <v>0</v>
      </c>
      <c r="GM47" s="170" t="str">
        <f t="shared" si="133"/>
        <v>P</v>
      </c>
      <c r="GN47" s="179">
        <f t="shared" si="171"/>
        <v>0</v>
      </c>
      <c r="GO47" s="170">
        <f t="shared" si="134"/>
        <v>0</v>
      </c>
      <c r="GP47" s="170">
        <f t="shared" si="135"/>
        <v>0</v>
      </c>
      <c r="GQ47" s="170">
        <f t="shared" si="136"/>
        <v>0</v>
      </c>
      <c r="GR47" s="170">
        <f t="shared" si="137"/>
        <v>0</v>
      </c>
      <c r="GS47" s="185">
        <f t="shared" si="172"/>
        <v>0</v>
      </c>
      <c r="GT47" s="185">
        <f t="shared" si="138"/>
        <v>0</v>
      </c>
    </row>
    <row r="48" spans="1:202">
      <c r="A48" s="183">
        <f>IF('Primera Fase'!A48="","",'Primera Fase'!A48)</f>
        <v>46</v>
      </c>
      <c r="B48" s="178" t="str">
        <f>IF('Primera Fase'!B48="","",'Primera Fase'!B48)</f>
        <v/>
      </c>
      <c r="C48" s="188">
        <f>'Copia Provisional'!BW47</f>
        <v>0</v>
      </c>
      <c r="D48" s="188">
        <f>'Copia Provisional'!BX47</f>
        <v>0</v>
      </c>
      <c r="E48" s="188">
        <f>'Copia Provisional'!BY47</f>
        <v>0</v>
      </c>
      <c r="F48" s="188">
        <f>'Copia Provisional'!BZ47</f>
        <v>0</v>
      </c>
      <c r="G48" s="188">
        <f>'Copia Provisional'!CA47</f>
        <v>0</v>
      </c>
      <c r="H48" s="188">
        <f>'Copia Provisional'!CB47</f>
        <v>0</v>
      </c>
      <c r="I48" s="188">
        <f>'Copia Provisional'!CC47</f>
        <v>0</v>
      </c>
      <c r="J48" s="188">
        <f>'Copia Provisional'!CD47</f>
        <v>0</v>
      </c>
      <c r="K48" s="188">
        <f>'Copia Provisional'!CE47</f>
        <v>0</v>
      </c>
      <c r="L48" s="188">
        <f>'Copia Provisional'!CF47</f>
        <v>0</v>
      </c>
      <c r="M48" s="188">
        <f>'Copia Provisional'!CG47</f>
        <v>0</v>
      </c>
      <c r="N48" s="188">
        <f>'Copia Provisional'!CH47</f>
        <v>0</v>
      </c>
      <c r="O48" s="188">
        <f>'Copia Provisional'!CI47</f>
        <v>0</v>
      </c>
      <c r="P48" s="188">
        <f>'Copia Provisional'!CJ47</f>
        <v>0</v>
      </c>
      <c r="Q48" s="188">
        <f>'Copia Provisional'!CK47</f>
        <v>0</v>
      </c>
      <c r="R48" s="188">
        <f>'Copia Provisional'!CL47</f>
        <v>0</v>
      </c>
      <c r="S48" s="188">
        <f>'Copia Provisional'!CM47</f>
        <v>0</v>
      </c>
      <c r="T48" s="188">
        <f>'Copia Provisional'!CN47</f>
        <v>0</v>
      </c>
      <c r="U48" s="188">
        <f>'Copia Provisional'!CO47</f>
        <v>0</v>
      </c>
      <c r="V48" s="188">
        <f>'Copia Provisional'!CP47</f>
        <v>0</v>
      </c>
      <c r="W48" s="188">
        <f>'Copia Provisional'!CQ47</f>
        <v>0</v>
      </c>
      <c r="X48" s="188">
        <f>'Copia Provisional'!CR47</f>
        <v>0</v>
      </c>
      <c r="Y48" s="188">
        <f>'Copia Provisional'!CS47</f>
        <v>0</v>
      </c>
      <c r="Z48" s="188">
        <f>'Copia Provisional'!CT47</f>
        <v>0</v>
      </c>
      <c r="AA48" s="188">
        <f>'Copia Provisional'!CU47</f>
        <v>0</v>
      </c>
      <c r="AB48" s="188">
        <f>'Copia Provisional'!CV47</f>
        <v>0</v>
      </c>
      <c r="AC48" s="188">
        <f>'Copia Provisional'!CW47</f>
        <v>0</v>
      </c>
      <c r="AD48" s="188">
        <f>'Copia Provisional'!CX47</f>
        <v>0</v>
      </c>
      <c r="AE48" s="188">
        <f>'Copia Provisional'!CY47</f>
        <v>0</v>
      </c>
      <c r="AF48" s="188">
        <f>'Copia Provisional'!CZ47</f>
        <v>0</v>
      </c>
      <c r="AG48" s="188">
        <f>'Copia Provisional'!DA47</f>
        <v>0</v>
      </c>
      <c r="AH48" s="188">
        <f>'Copia Provisional'!DB47</f>
        <v>0</v>
      </c>
      <c r="AI48" s="188">
        <f t="shared" si="139"/>
        <v>0</v>
      </c>
      <c r="AJ48" s="178">
        <f t="shared" si="140"/>
        <v>0</v>
      </c>
      <c r="AK48" s="271">
        <f t="shared" si="38"/>
        <v>0</v>
      </c>
      <c r="AL48" s="194">
        <f>'Copia Provisional'!DC47</f>
        <v>0</v>
      </c>
      <c r="AM48" s="272">
        <f t="shared" si="39"/>
        <v>0</v>
      </c>
      <c r="AN48" s="190" t="str">
        <f t="shared" si="40"/>
        <v>P</v>
      </c>
      <c r="AO48" s="179" cm="1">
        <f t="array" ref="AO48">IF(AK48=_Cla2,IF(AM48=_Clb2,10+IF(AL48=_RES73,20,0),0),0)</f>
        <v>0</v>
      </c>
      <c r="AP48" s="272">
        <f t="shared" si="41"/>
        <v>0</v>
      </c>
      <c r="AQ48" s="194">
        <f>'Copia Provisional'!DD47</f>
        <v>0</v>
      </c>
      <c r="AR48" s="272">
        <f t="shared" si="42"/>
        <v>0</v>
      </c>
      <c r="AS48" s="190" t="str">
        <f t="shared" si="43"/>
        <v>P</v>
      </c>
      <c r="AT48" s="179">
        <f t="shared" si="141"/>
        <v>0</v>
      </c>
      <c r="AU48" s="272">
        <f t="shared" si="44"/>
        <v>0</v>
      </c>
      <c r="AV48" s="194">
        <f>'Copia Provisional'!DE47</f>
        <v>0</v>
      </c>
      <c r="AW48" s="272">
        <f t="shared" si="45"/>
        <v>0</v>
      </c>
      <c r="AX48" s="190" t="str">
        <f t="shared" si="46"/>
        <v>P</v>
      </c>
      <c r="AY48" s="179">
        <f t="shared" si="142"/>
        <v>0</v>
      </c>
      <c r="AZ48" s="272">
        <f t="shared" si="47"/>
        <v>0</v>
      </c>
      <c r="BA48" s="194">
        <f>'Copia Provisional'!DF47</f>
        <v>0</v>
      </c>
      <c r="BB48" s="272">
        <f t="shared" si="48"/>
        <v>0</v>
      </c>
      <c r="BC48" s="190" t="str">
        <f t="shared" si="49"/>
        <v>P</v>
      </c>
      <c r="BD48" s="179">
        <f t="shared" si="143"/>
        <v>0</v>
      </c>
      <c r="BE48" s="272">
        <f t="shared" si="50"/>
        <v>0</v>
      </c>
      <c r="BF48" s="194">
        <f>'Copia Provisional'!DG47</f>
        <v>0</v>
      </c>
      <c r="BG48" s="272">
        <f t="shared" si="51"/>
        <v>0</v>
      </c>
      <c r="BH48" s="190" t="str">
        <f t="shared" si="52"/>
        <v>P</v>
      </c>
      <c r="BI48" s="179">
        <f t="shared" si="144"/>
        <v>0</v>
      </c>
      <c r="BJ48" s="272">
        <f t="shared" si="53"/>
        <v>0</v>
      </c>
      <c r="BK48" s="194">
        <f>'Copia Provisional'!DH47</f>
        <v>0</v>
      </c>
      <c r="BL48" s="272">
        <f t="shared" si="54"/>
        <v>0</v>
      </c>
      <c r="BM48" s="190" t="str">
        <f t="shared" si="55"/>
        <v>P</v>
      </c>
      <c r="BN48" s="179">
        <f t="shared" si="145"/>
        <v>0</v>
      </c>
      <c r="BO48" s="272">
        <f t="shared" si="56"/>
        <v>0</v>
      </c>
      <c r="BP48" s="194">
        <f>'Copia Provisional'!DI47</f>
        <v>0</v>
      </c>
      <c r="BQ48" s="272">
        <f t="shared" si="57"/>
        <v>0</v>
      </c>
      <c r="BR48" s="190" t="str">
        <f t="shared" si="58"/>
        <v>P</v>
      </c>
      <c r="BS48" s="179">
        <f t="shared" si="146"/>
        <v>0</v>
      </c>
      <c r="BT48" s="272">
        <f t="shared" si="59"/>
        <v>0</v>
      </c>
      <c r="BU48" s="194">
        <f>'Copia Provisional'!DJ47</f>
        <v>0</v>
      </c>
      <c r="BV48" s="272">
        <f t="shared" si="60"/>
        <v>0</v>
      </c>
      <c r="BW48" s="190" t="str">
        <f t="shared" si="61"/>
        <v>P</v>
      </c>
      <c r="BX48" s="179">
        <f t="shared" si="147"/>
        <v>0</v>
      </c>
      <c r="BY48" s="271">
        <f t="shared" si="62"/>
        <v>0</v>
      </c>
      <c r="BZ48" s="194">
        <f>'Copia Provisional'!DK47</f>
        <v>0</v>
      </c>
      <c r="CA48" s="272">
        <f t="shared" si="63"/>
        <v>0</v>
      </c>
      <c r="CB48" s="190" t="str">
        <f t="shared" si="64"/>
        <v>P</v>
      </c>
      <c r="CC48" s="179">
        <f t="shared" si="148"/>
        <v>0</v>
      </c>
      <c r="CD48" s="272">
        <f t="shared" si="65"/>
        <v>0</v>
      </c>
      <c r="CE48" s="194">
        <f>'Copia Provisional'!DL47</f>
        <v>0</v>
      </c>
      <c r="CF48" s="272">
        <f t="shared" si="66"/>
        <v>0</v>
      </c>
      <c r="CG48" s="190" t="str">
        <f t="shared" si="67"/>
        <v>P</v>
      </c>
      <c r="CH48" s="179">
        <f t="shared" si="149"/>
        <v>0</v>
      </c>
      <c r="CI48" s="272">
        <f t="shared" si="68"/>
        <v>0</v>
      </c>
      <c r="CJ48" s="194">
        <f>'Copia Provisional'!DM47</f>
        <v>0</v>
      </c>
      <c r="CK48" s="272">
        <f t="shared" si="69"/>
        <v>0</v>
      </c>
      <c r="CL48" s="190" t="str">
        <f t="shared" si="70"/>
        <v>P</v>
      </c>
      <c r="CM48" s="179">
        <f t="shared" si="150"/>
        <v>0</v>
      </c>
      <c r="CN48" s="272">
        <f t="shared" si="71"/>
        <v>0</v>
      </c>
      <c r="CO48" s="194">
        <f>'Copia Provisional'!DN47</f>
        <v>0</v>
      </c>
      <c r="CP48" s="272">
        <f t="shared" si="72"/>
        <v>0</v>
      </c>
      <c r="CQ48" s="190" t="str">
        <f t="shared" si="73"/>
        <v>P</v>
      </c>
      <c r="CR48" s="179">
        <f t="shared" si="151"/>
        <v>0</v>
      </c>
      <c r="CS48" s="272">
        <f t="shared" si="74"/>
        <v>0</v>
      </c>
      <c r="CT48" s="194">
        <f>'Copia Provisional'!DO47</f>
        <v>0</v>
      </c>
      <c r="CU48" s="272">
        <f t="shared" si="75"/>
        <v>0</v>
      </c>
      <c r="CV48" s="190" t="str">
        <f t="shared" si="76"/>
        <v>P</v>
      </c>
      <c r="CW48" s="179">
        <f t="shared" si="152"/>
        <v>0</v>
      </c>
      <c r="CX48" s="272">
        <f t="shared" si="77"/>
        <v>0</v>
      </c>
      <c r="CY48" s="194">
        <f>'Copia Provisional'!DP47</f>
        <v>0</v>
      </c>
      <c r="CZ48" s="272">
        <f t="shared" si="78"/>
        <v>0</v>
      </c>
      <c r="DA48" s="190" t="str">
        <f t="shared" si="79"/>
        <v>P</v>
      </c>
      <c r="DB48" s="179">
        <f t="shared" si="153"/>
        <v>0</v>
      </c>
      <c r="DC48" s="272">
        <f t="shared" si="80"/>
        <v>0</v>
      </c>
      <c r="DD48" s="194">
        <f>'Copia Provisional'!DQ47</f>
        <v>0</v>
      </c>
      <c r="DE48" s="272">
        <f t="shared" si="81"/>
        <v>0</v>
      </c>
      <c r="DF48" s="190" t="str">
        <f t="shared" si="82"/>
        <v>P</v>
      </c>
      <c r="DG48" s="179">
        <f t="shared" si="154"/>
        <v>0</v>
      </c>
      <c r="DH48" s="272">
        <f t="shared" si="83"/>
        <v>0</v>
      </c>
      <c r="DI48" s="194">
        <f>'Copia Provisional'!DR47</f>
        <v>0</v>
      </c>
      <c r="DJ48" s="272">
        <f t="shared" si="84"/>
        <v>0</v>
      </c>
      <c r="DK48" s="190" t="str">
        <f t="shared" si="85"/>
        <v>P</v>
      </c>
      <c r="DL48" s="179">
        <f t="shared" si="155"/>
        <v>0</v>
      </c>
      <c r="DM48" s="193">
        <f t="shared" si="86"/>
        <v>0</v>
      </c>
      <c r="DN48" s="194">
        <f>'Copia Provisional'!DS47</f>
        <v>0</v>
      </c>
      <c r="DO48" s="189">
        <f t="shared" si="87"/>
        <v>0</v>
      </c>
      <c r="DP48" s="190" t="str">
        <f t="shared" si="88"/>
        <v>P</v>
      </c>
      <c r="DQ48" s="179">
        <f t="shared" si="156"/>
        <v>0</v>
      </c>
      <c r="DR48" s="189">
        <f t="shared" si="89"/>
        <v>0</v>
      </c>
      <c r="DS48" s="194">
        <f>'Copia Provisional'!DT47</f>
        <v>0</v>
      </c>
      <c r="DT48" s="189">
        <f t="shared" si="90"/>
        <v>0</v>
      </c>
      <c r="DU48" s="190" t="str">
        <f t="shared" si="91"/>
        <v>P</v>
      </c>
      <c r="DV48" s="179">
        <f t="shared" si="157"/>
        <v>0</v>
      </c>
      <c r="DW48" s="189">
        <f t="shared" si="92"/>
        <v>0</v>
      </c>
      <c r="DX48" s="194">
        <f>'Copia Provisional'!DU47</f>
        <v>0</v>
      </c>
      <c r="DY48" s="189">
        <f t="shared" si="93"/>
        <v>0</v>
      </c>
      <c r="DZ48" s="190" t="str">
        <f t="shared" si="94"/>
        <v>P</v>
      </c>
      <c r="EA48" s="179">
        <f t="shared" si="158"/>
        <v>0</v>
      </c>
      <c r="EB48" s="189">
        <f t="shared" si="95"/>
        <v>0</v>
      </c>
      <c r="EC48" s="194">
        <f>'Copia Provisional'!DV47</f>
        <v>0</v>
      </c>
      <c r="ED48" s="189">
        <f t="shared" si="96"/>
        <v>0</v>
      </c>
      <c r="EE48" s="190" t="str">
        <f t="shared" si="97"/>
        <v>P</v>
      </c>
      <c r="EF48" s="179">
        <f t="shared" si="159"/>
        <v>0</v>
      </c>
      <c r="EG48" s="189">
        <f t="shared" si="98"/>
        <v>0</v>
      </c>
      <c r="EH48" s="194">
        <f>'Copia Provisional'!DW47</f>
        <v>0</v>
      </c>
      <c r="EI48" s="189">
        <f t="shared" si="99"/>
        <v>0</v>
      </c>
      <c r="EJ48" s="190" t="str">
        <f t="shared" si="100"/>
        <v>P</v>
      </c>
      <c r="EK48" s="179">
        <f t="shared" si="160"/>
        <v>0</v>
      </c>
      <c r="EL48" s="189">
        <f t="shared" si="101"/>
        <v>0</v>
      </c>
      <c r="EM48" s="194">
        <f>'Copia Provisional'!DX47</f>
        <v>0</v>
      </c>
      <c r="EN48" s="189">
        <f t="shared" si="102"/>
        <v>0</v>
      </c>
      <c r="EO48" s="190" t="str">
        <f t="shared" si="103"/>
        <v>P</v>
      </c>
      <c r="EP48" s="179">
        <f t="shared" si="161"/>
        <v>0</v>
      </c>
      <c r="EQ48" s="189">
        <f t="shared" si="104"/>
        <v>0</v>
      </c>
      <c r="ER48" s="194">
        <f>'Copia Provisional'!DY47</f>
        <v>0</v>
      </c>
      <c r="ES48" s="189">
        <f t="shared" si="105"/>
        <v>0</v>
      </c>
      <c r="ET48" s="190" t="str">
        <f t="shared" si="106"/>
        <v>P</v>
      </c>
      <c r="EU48" s="179">
        <f t="shared" si="162"/>
        <v>0</v>
      </c>
      <c r="EV48" s="189">
        <f t="shared" si="107"/>
        <v>0</v>
      </c>
      <c r="EW48" s="194">
        <f>'Copia Provisional'!DZ47</f>
        <v>0</v>
      </c>
      <c r="EX48" s="189">
        <f t="shared" si="108"/>
        <v>0</v>
      </c>
      <c r="EY48" s="190" t="str">
        <f t="shared" si="109"/>
        <v>P</v>
      </c>
      <c r="EZ48" s="179">
        <f t="shared" si="163"/>
        <v>0</v>
      </c>
      <c r="FA48" s="170">
        <f t="shared" si="110"/>
        <v>0</v>
      </c>
      <c r="FB48" s="194">
        <f>'Copia Provisional'!EA47</f>
        <v>0</v>
      </c>
      <c r="FC48" s="170">
        <f t="shared" si="111"/>
        <v>0</v>
      </c>
      <c r="FD48" s="190" t="str">
        <f t="shared" si="112"/>
        <v>P</v>
      </c>
      <c r="FE48" s="179">
        <f t="shared" si="164"/>
        <v>0</v>
      </c>
      <c r="FF48" s="170">
        <f t="shared" si="113"/>
        <v>0</v>
      </c>
      <c r="FG48" s="194">
        <f>'Copia Provisional'!EB47</f>
        <v>0</v>
      </c>
      <c r="FH48" s="170">
        <f t="shared" si="114"/>
        <v>0</v>
      </c>
      <c r="FI48" s="190" t="str">
        <f t="shared" si="115"/>
        <v>P</v>
      </c>
      <c r="FJ48" s="179">
        <f t="shared" si="165"/>
        <v>0</v>
      </c>
      <c r="FK48" s="170">
        <f t="shared" si="116"/>
        <v>0</v>
      </c>
      <c r="FL48" s="194">
        <f>'Copia Provisional'!EC47</f>
        <v>0</v>
      </c>
      <c r="FM48" s="170">
        <f t="shared" si="117"/>
        <v>0</v>
      </c>
      <c r="FN48" s="190" t="str">
        <f t="shared" si="118"/>
        <v>P</v>
      </c>
      <c r="FO48" s="179">
        <f t="shared" si="166"/>
        <v>0</v>
      </c>
      <c r="FP48" s="170">
        <f t="shared" si="119"/>
        <v>0</v>
      </c>
      <c r="FQ48" s="194">
        <f>'Copia Provisional'!ED47</f>
        <v>0</v>
      </c>
      <c r="FR48" s="170">
        <f t="shared" si="120"/>
        <v>0</v>
      </c>
      <c r="FS48" s="190" t="str">
        <f t="shared" si="121"/>
        <v>P</v>
      </c>
      <c r="FT48" s="179">
        <f t="shared" si="167"/>
        <v>0</v>
      </c>
      <c r="FU48" s="170">
        <f t="shared" si="122"/>
        <v>0</v>
      </c>
      <c r="FV48" s="194">
        <f>'Copia Provisional'!EE47</f>
        <v>0</v>
      </c>
      <c r="FW48" s="170">
        <f t="shared" si="123"/>
        <v>0</v>
      </c>
      <c r="FX48" s="190" t="str">
        <f t="shared" si="124"/>
        <v>P</v>
      </c>
      <c r="FY48" s="179">
        <f t="shared" si="168"/>
        <v>0</v>
      </c>
      <c r="FZ48" s="170">
        <f t="shared" si="125"/>
        <v>0</v>
      </c>
      <c r="GA48" s="194">
        <f>'Copia Provisional'!EF47</f>
        <v>0</v>
      </c>
      <c r="GB48" s="170">
        <f t="shared" si="126"/>
        <v>0</v>
      </c>
      <c r="GC48" s="190" t="str">
        <f t="shared" si="127"/>
        <v>P</v>
      </c>
      <c r="GD48" s="179">
        <f t="shared" si="169"/>
        <v>0</v>
      </c>
      <c r="GE48" s="170">
        <f t="shared" si="128"/>
        <v>0</v>
      </c>
      <c r="GF48" s="194">
        <f>'Copia Provisional'!EG47</f>
        <v>0</v>
      </c>
      <c r="GG48" s="170">
        <f t="shared" si="129"/>
        <v>0</v>
      </c>
      <c r="GH48" s="170" t="str">
        <f t="shared" si="130"/>
        <v>P</v>
      </c>
      <c r="GI48" s="179">
        <f t="shared" si="170"/>
        <v>0</v>
      </c>
      <c r="GJ48" s="170">
        <f t="shared" si="131"/>
        <v>0</v>
      </c>
      <c r="GK48" s="194">
        <f>'Copia Provisional'!EH47</f>
        <v>0</v>
      </c>
      <c r="GL48" s="192">
        <f t="shared" si="132"/>
        <v>0</v>
      </c>
      <c r="GM48" s="170" t="str">
        <f t="shared" si="133"/>
        <v>P</v>
      </c>
      <c r="GN48" s="179">
        <f t="shared" si="171"/>
        <v>0</v>
      </c>
      <c r="GO48" s="170">
        <f t="shared" si="134"/>
        <v>0</v>
      </c>
      <c r="GP48" s="170">
        <f t="shared" si="135"/>
        <v>0</v>
      </c>
      <c r="GQ48" s="170">
        <f t="shared" si="136"/>
        <v>0</v>
      </c>
      <c r="GR48" s="170">
        <f t="shared" si="137"/>
        <v>0</v>
      </c>
      <c r="GS48" s="185">
        <f t="shared" si="172"/>
        <v>0</v>
      </c>
      <c r="GT48" s="185">
        <f t="shared" si="138"/>
        <v>0</v>
      </c>
    </row>
    <row r="49" spans="1:202">
      <c r="A49" s="183">
        <f>IF('Primera Fase'!A49="","",'Primera Fase'!A49)</f>
        <v>47</v>
      </c>
      <c r="B49" s="178" t="str">
        <f>IF('Primera Fase'!B49="","",'Primera Fase'!B49)</f>
        <v/>
      </c>
      <c r="C49" s="188">
        <f>'Copia Provisional'!BW48</f>
        <v>0</v>
      </c>
      <c r="D49" s="188">
        <f>'Copia Provisional'!BX48</f>
        <v>0</v>
      </c>
      <c r="E49" s="188">
        <f>'Copia Provisional'!BY48</f>
        <v>0</v>
      </c>
      <c r="F49" s="188">
        <f>'Copia Provisional'!BZ48</f>
        <v>0</v>
      </c>
      <c r="G49" s="188">
        <f>'Copia Provisional'!CA48</f>
        <v>0</v>
      </c>
      <c r="H49" s="188">
        <f>'Copia Provisional'!CB48</f>
        <v>0</v>
      </c>
      <c r="I49" s="188">
        <f>'Copia Provisional'!CC48</f>
        <v>0</v>
      </c>
      <c r="J49" s="188">
        <f>'Copia Provisional'!CD48</f>
        <v>0</v>
      </c>
      <c r="K49" s="188">
        <f>'Copia Provisional'!CE48</f>
        <v>0</v>
      </c>
      <c r="L49" s="188">
        <f>'Copia Provisional'!CF48</f>
        <v>0</v>
      </c>
      <c r="M49" s="188">
        <f>'Copia Provisional'!CG48</f>
        <v>0</v>
      </c>
      <c r="N49" s="188">
        <f>'Copia Provisional'!CH48</f>
        <v>0</v>
      </c>
      <c r="O49" s="188">
        <f>'Copia Provisional'!CI48</f>
        <v>0</v>
      </c>
      <c r="P49" s="188">
        <f>'Copia Provisional'!CJ48</f>
        <v>0</v>
      </c>
      <c r="Q49" s="188">
        <f>'Copia Provisional'!CK48</f>
        <v>0</v>
      </c>
      <c r="R49" s="188">
        <f>'Copia Provisional'!CL48</f>
        <v>0</v>
      </c>
      <c r="S49" s="188">
        <f>'Copia Provisional'!CM48</f>
        <v>0</v>
      </c>
      <c r="T49" s="188">
        <f>'Copia Provisional'!CN48</f>
        <v>0</v>
      </c>
      <c r="U49" s="188">
        <f>'Copia Provisional'!CO48</f>
        <v>0</v>
      </c>
      <c r="V49" s="188">
        <f>'Copia Provisional'!CP48</f>
        <v>0</v>
      </c>
      <c r="W49" s="188">
        <f>'Copia Provisional'!CQ48</f>
        <v>0</v>
      </c>
      <c r="X49" s="188">
        <f>'Copia Provisional'!CR48</f>
        <v>0</v>
      </c>
      <c r="Y49" s="188">
        <f>'Copia Provisional'!CS48</f>
        <v>0</v>
      </c>
      <c r="Z49" s="188">
        <f>'Copia Provisional'!CT48</f>
        <v>0</v>
      </c>
      <c r="AA49" s="188">
        <f>'Copia Provisional'!CU48</f>
        <v>0</v>
      </c>
      <c r="AB49" s="188">
        <f>'Copia Provisional'!CV48</f>
        <v>0</v>
      </c>
      <c r="AC49" s="188">
        <f>'Copia Provisional'!CW48</f>
        <v>0</v>
      </c>
      <c r="AD49" s="188">
        <f>'Copia Provisional'!CX48</f>
        <v>0</v>
      </c>
      <c r="AE49" s="188">
        <f>'Copia Provisional'!CY48</f>
        <v>0</v>
      </c>
      <c r="AF49" s="188">
        <f>'Copia Provisional'!CZ48</f>
        <v>0</v>
      </c>
      <c r="AG49" s="188">
        <f>'Copia Provisional'!DA48</f>
        <v>0</v>
      </c>
      <c r="AH49" s="188">
        <f>'Copia Provisional'!DB48</f>
        <v>0</v>
      </c>
      <c r="AI49" s="188">
        <f t="shared" si="139"/>
        <v>0</v>
      </c>
      <c r="AJ49" s="178">
        <f t="shared" si="140"/>
        <v>0</v>
      </c>
      <c r="AK49" s="271">
        <f t="shared" si="38"/>
        <v>0</v>
      </c>
      <c r="AL49" s="194">
        <f>'Copia Provisional'!DC48</f>
        <v>0</v>
      </c>
      <c r="AM49" s="272">
        <f t="shared" si="39"/>
        <v>0</v>
      </c>
      <c r="AN49" s="190" t="str">
        <f t="shared" si="40"/>
        <v>P</v>
      </c>
      <c r="AO49" s="179" cm="1">
        <f t="array" ref="AO49">IF(AK49=_Cla2,IF(AM49=_Clb2,10+IF(AL49=_RES73,20,0),0),0)</f>
        <v>0</v>
      </c>
      <c r="AP49" s="272">
        <f t="shared" si="41"/>
        <v>0</v>
      </c>
      <c r="AQ49" s="194">
        <f>'Copia Provisional'!DD48</f>
        <v>0</v>
      </c>
      <c r="AR49" s="272">
        <f t="shared" si="42"/>
        <v>0</v>
      </c>
      <c r="AS49" s="190" t="str">
        <f t="shared" si="43"/>
        <v>P</v>
      </c>
      <c r="AT49" s="179">
        <f t="shared" si="141"/>
        <v>0</v>
      </c>
      <c r="AU49" s="272">
        <f t="shared" si="44"/>
        <v>0</v>
      </c>
      <c r="AV49" s="194">
        <f>'Copia Provisional'!DE48</f>
        <v>0</v>
      </c>
      <c r="AW49" s="272">
        <f t="shared" si="45"/>
        <v>0</v>
      </c>
      <c r="AX49" s="190" t="str">
        <f t="shared" si="46"/>
        <v>P</v>
      </c>
      <c r="AY49" s="179">
        <f t="shared" si="142"/>
        <v>0</v>
      </c>
      <c r="AZ49" s="272">
        <f t="shared" si="47"/>
        <v>0</v>
      </c>
      <c r="BA49" s="194">
        <f>'Copia Provisional'!DF48</f>
        <v>0</v>
      </c>
      <c r="BB49" s="272">
        <f t="shared" si="48"/>
        <v>0</v>
      </c>
      <c r="BC49" s="190" t="str">
        <f t="shared" si="49"/>
        <v>P</v>
      </c>
      <c r="BD49" s="179">
        <f t="shared" si="143"/>
        <v>0</v>
      </c>
      <c r="BE49" s="272">
        <f t="shared" si="50"/>
        <v>0</v>
      </c>
      <c r="BF49" s="194">
        <f>'Copia Provisional'!DG48</f>
        <v>0</v>
      </c>
      <c r="BG49" s="272">
        <f t="shared" si="51"/>
        <v>0</v>
      </c>
      <c r="BH49" s="190" t="str">
        <f t="shared" si="52"/>
        <v>P</v>
      </c>
      <c r="BI49" s="179">
        <f t="shared" si="144"/>
        <v>0</v>
      </c>
      <c r="BJ49" s="272">
        <f t="shared" si="53"/>
        <v>0</v>
      </c>
      <c r="BK49" s="194">
        <f>'Copia Provisional'!DH48</f>
        <v>0</v>
      </c>
      <c r="BL49" s="272">
        <f t="shared" si="54"/>
        <v>0</v>
      </c>
      <c r="BM49" s="190" t="str">
        <f t="shared" si="55"/>
        <v>P</v>
      </c>
      <c r="BN49" s="179">
        <f t="shared" si="145"/>
        <v>0</v>
      </c>
      <c r="BO49" s="272">
        <f t="shared" si="56"/>
        <v>0</v>
      </c>
      <c r="BP49" s="194">
        <f>'Copia Provisional'!DI48</f>
        <v>0</v>
      </c>
      <c r="BQ49" s="272">
        <f t="shared" si="57"/>
        <v>0</v>
      </c>
      <c r="BR49" s="190" t="str">
        <f t="shared" si="58"/>
        <v>P</v>
      </c>
      <c r="BS49" s="179">
        <f t="shared" si="146"/>
        <v>0</v>
      </c>
      <c r="BT49" s="272">
        <f t="shared" si="59"/>
        <v>0</v>
      </c>
      <c r="BU49" s="194">
        <f>'Copia Provisional'!DJ48</f>
        <v>0</v>
      </c>
      <c r="BV49" s="272">
        <f t="shared" si="60"/>
        <v>0</v>
      </c>
      <c r="BW49" s="190" t="str">
        <f t="shared" si="61"/>
        <v>P</v>
      </c>
      <c r="BX49" s="179">
        <f t="shared" si="147"/>
        <v>0</v>
      </c>
      <c r="BY49" s="271">
        <f t="shared" si="62"/>
        <v>0</v>
      </c>
      <c r="BZ49" s="194">
        <f>'Copia Provisional'!DK48</f>
        <v>0</v>
      </c>
      <c r="CA49" s="272">
        <f t="shared" si="63"/>
        <v>0</v>
      </c>
      <c r="CB49" s="190" t="str">
        <f t="shared" si="64"/>
        <v>P</v>
      </c>
      <c r="CC49" s="179">
        <f t="shared" si="148"/>
        <v>0</v>
      </c>
      <c r="CD49" s="272">
        <f t="shared" si="65"/>
        <v>0</v>
      </c>
      <c r="CE49" s="194">
        <f>'Copia Provisional'!DL48</f>
        <v>0</v>
      </c>
      <c r="CF49" s="272">
        <f t="shared" si="66"/>
        <v>0</v>
      </c>
      <c r="CG49" s="190" t="str">
        <f t="shared" si="67"/>
        <v>P</v>
      </c>
      <c r="CH49" s="179">
        <f t="shared" si="149"/>
        <v>0</v>
      </c>
      <c r="CI49" s="272">
        <f t="shared" si="68"/>
        <v>0</v>
      </c>
      <c r="CJ49" s="194">
        <f>'Copia Provisional'!DM48</f>
        <v>0</v>
      </c>
      <c r="CK49" s="272">
        <f t="shared" si="69"/>
        <v>0</v>
      </c>
      <c r="CL49" s="190" t="str">
        <f t="shared" si="70"/>
        <v>P</v>
      </c>
      <c r="CM49" s="179">
        <f t="shared" si="150"/>
        <v>0</v>
      </c>
      <c r="CN49" s="272">
        <f t="shared" si="71"/>
        <v>0</v>
      </c>
      <c r="CO49" s="194">
        <f>'Copia Provisional'!DN48</f>
        <v>0</v>
      </c>
      <c r="CP49" s="272">
        <f t="shared" si="72"/>
        <v>0</v>
      </c>
      <c r="CQ49" s="190" t="str">
        <f t="shared" si="73"/>
        <v>P</v>
      </c>
      <c r="CR49" s="179">
        <f t="shared" si="151"/>
        <v>0</v>
      </c>
      <c r="CS49" s="272">
        <f t="shared" si="74"/>
        <v>0</v>
      </c>
      <c r="CT49" s="194">
        <f>'Copia Provisional'!DO48</f>
        <v>0</v>
      </c>
      <c r="CU49" s="272">
        <f t="shared" si="75"/>
        <v>0</v>
      </c>
      <c r="CV49" s="190" t="str">
        <f t="shared" si="76"/>
        <v>P</v>
      </c>
      <c r="CW49" s="179">
        <f t="shared" si="152"/>
        <v>0</v>
      </c>
      <c r="CX49" s="272">
        <f t="shared" si="77"/>
        <v>0</v>
      </c>
      <c r="CY49" s="194">
        <f>'Copia Provisional'!DP48</f>
        <v>0</v>
      </c>
      <c r="CZ49" s="272">
        <f t="shared" si="78"/>
        <v>0</v>
      </c>
      <c r="DA49" s="190" t="str">
        <f t="shared" si="79"/>
        <v>P</v>
      </c>
      <c r="DB49" s="179">
        <f t="shared" si="153"/>
        <v>0</v>
      </c>
      <c r="DC49" s="272">
        <f t="shared" si="80"/>
        <v>0</v>
      </c>
      <c r="DD49" s="194">
        <f>'Copia Provisional'!DQ48</f>
        <v>0</v>
      </c>
      <c r="DE49" s="272">
        <f t="shared" si="81"/>
        <v>0</v>
      </c>
      <c r="DF49" s="190" t="str">
        <f t="shared" si="82"/>
        <v>P</v>
      </c>
      <c r="DG49" s="179">
        <f t="shared" si="154"/>
        <v>0</v>
      </c>
      <c r="DH49" s="272">
        <f t="shared" si="83"/>
        <v>0</v>
      </c>
      <c r="DI49" s="194">
        <f>'Copia Provisional'!DR48</f>
        <v>0</v>
      </c>
      <c r="DJ49" s="272">
        <f t="shared" si="84"/>
        <v>0</v>
      </c>
      <c r="DK49" s="190" t="str">
        <f t="shared" si="85"/>
        <v>P</v>
      </c>
      <c r="DL49" s="179">
        <f t="shared" si="155"/>
        <v>0</v>
      </c>
      <c r="DM49" s="193">
        <f t="shared" si="86"/>
        <v>0</v>
      </c>
      <c r="DN49" s="194">
        <f>'Copia Provisional'!DS48</f>
        <v>0</v>
      </c>
      <c r="DO49" s="189">
        <f t="shared" si="87"/>
        <v>0</v>
      </c>
      <c r="DP49" s="190" t="str">
        <f t="shared" si="88"/>
        <v>P</v>
      </c>
      <c r="DQ49" s="179">
        <f t="shared" si="156"/>
        <v>0</v>
      </c>
      <c r="DR49" s="189">
        <f t="shared" si="89"/>
        <v>0</v>
      </c>
      <c r="DS49" s="194">
        <f>'Copia Provisional'!DT48</f>
        <v>0</v>
      </c>
      <c r="DT49" s="189">
        <f t="shared" si="90"/>
        <v>0</v>
      </c>
      <c r="DU49" s="190" t="str">
        <f t="shared" si="91"/>
        <v>P</v>
      </c>
      <c r="DV49" s="179">
        <f t="shared" si="157"/>
        <v>0</v>
      </c>
      <c r="DW49" s="189">
        <f t="shared" si="92"/>
        <v>0</v>
      </c>
      <c r="DX49" s="194">
        <f>'Copia Provisional'!DU48</f>
        <v>0</v>
      </c>
      <c r="DY49" s="189">
        <f t="shared" si="93"/>
        <v>0</v>
      </c>
      <c r="DZ49" s="190" t="str">
        <f t="shared" si="94"/>
        <v>P</v>
      </c>
      <c r="EA49" s="179">
        <f t="shared" si="158"/>
        <v>0</v>
      </c>
      <c r="EB49" s="189">
        <f t="shared" si="95"/>
        <v>0</v>
      </c>
      <c r="EC49" s="194">
        <f>'Copia Provisional'!DV48</f>
        <v>0</v>
      </c>
      <c r="ED49" s="189">
        <f t="shared" si="96"/>
        <v>0</v>
      </c>
      <c r="EE49" s="190" t="str">
        <f t="shared" si="97"/>
        <v>P</v>
      </c>
      <c r="EF49" s="179">
        <f t="shared" si="159"/>
        <v>0</v>
      </c>
      <c r="EG49" s="189">
        <f t="shared" si="98"/>
        <v>0</v>
      </c>
      <c r="EH49" s="194">
        <f>'Copia Provisional'!DW48</f>
        <v>0</v>
      </c>
      <c r="EI49" s="189">
        <f t="shared" si="99"/>
        <v>0</v>
      </c>
      <c r="EJ49" s="190" t="str">
        <f t="shared" si="100"/>
        <v>P</v>
      </c>
      <c r="EK49" s="179">
        <f t="shared" si="160"/>
        <v>0</v>
      </c>
      <c r="EL49" s="189">
        <f t="shared" si="101"/>
        <v>0</v>
      </c>
      <c r="EM49" s="194">
        <f>'Copia Provisional'!DX48</f>
        <v>0</v>
      </c>
      <c r="EN49" s="189">
        <f t="shared" si="102"/>
        <v>0</v>
      </c>
      <c r="EO49" s="190" t="str">
        <f t="shared" si="103"/>
        <v>P</v>
      </c>
      <c r="EP49" s="179">
        <f t="shared" si="161"/>
        <v>0</v>
      </c>
      <c r="EQ49" s="189">
        <f t="shared" si="104"/>
        <v>0</v>
      </c>
      <c r="ER49" s="194">
        <f>'Copia Provisional'!DY48</f>
        <v>0</v>
      </c>
      <c r="ES49" s="189">
        <f t="shared" si="105"/>
        <v>0</v>
      </c>
      <c r="ET49" s="190" t="str">
        <f t="shared" si="106"/>
        <v>P</v>
      </c>
      <c r="EU49" s="179">
        <f t="shared" si="162"/>
        <v>0</v>
      </c>
      <c r="EV49" s="189">
        <f t="shared" si="107"/>
        <v>0</v>
      </c>
      <c r="EW49" s="194">
        <f>'Copia Provisional'!DZ48</f>
        <v>0</v>
      </c>
      <c r="EX49" s="189">
        <f t="shared" si="108"/>
        <v>0</v>
      </c>
      <c r="EY49" s="190" t="str">
        <f t="shared" si="109"/>
        <v>P</v>
      </c>
      <c r="EZ49" s="179">
        <f t="shared" si="163"/>
        <v>0</v>
      </c>
      <c r="FA49" s="170">
        <f t="shared" si="110"/>
        <v>0</v>
      </c>
      <c r="FB49" s="194">
        <f>'Copia Provisional'!EA48</f>
        <v>0</v>
      </c>
      <c r="FC49" s="170">
        <f t="shared" si="111"/>
        <v>0</v>
      </c>
      <c r="FD49" s="190" t="str">
        <f t="shared" si="112"/>
        <v>P</v>
      </c>
      <c r="FE49" s="179">
        <f t="shared" si="164"/>
        <v>0</v>
      </c>
      <c r="FF49" s="170">
        <f t="shared" si="113"/>
        <v>0</v>
      </c>
      <c r="FG49" s="194">
        <f>'Copia Provisional'!EB48</f>
        <v>0</v>
      </c>
      <c r="FH49" s="170">
        <f t="shared" si="114"/>
        <v>0</v>
      </c>
      <c r="FI49" s="190" t="str">
        <f t="shared" si="115"/>
        <v>P</v>
      </c>
      <c r="FJ49" s="179">
        <f t="shared" si="165"/>
        <v>0</v>
      </c>
      <c r="FK49" s="170">
        <f t="shared" si="116"/>
        <v>0</v>
      </c>
      <c r="FL49" s="194">
        <f>'Copia Provisional'!EC48</f>
        <v>0</v>
      </c>
      <c r="FM49" s="170">
        <f t="shared" si="117"/>
        <v>0</v>
      </c>
      <c r="FN49" s="190" t="str">
        <f t="shared" si="118"/>
        <v>P</v>
      </c>
      <c r="FO49" s="179">
        <f t="shared" si="166"/>
        <v>0</v>
      </c>
      <c r="FP49" s="170">
        <f t="shared" si="119"/>
        <v>0</v>
      </c>
      <c r="FQ49" s="194">
        <f>'Copia Provisional'!ED48</f>
        <v>0</v>
      </c>
      <c r="FR49" s="170">
        <f t="shared" si="120"/>
        <v>0</v>
      </c>
      <c r="FS49" s="190" t="str">
        <f t="shared" si="121"/>
        <v>P</v>
      </c>
      <c r="FT49" s="179">
        <f t="shared" si="167"/>
        <v>0</v>
      </c>
      <c r="FU49" s="170">
        <f t="shared" si="122"/>
        <v>0</v>
      </c>
      <c r="FV49" s="194">
        <f>'Copia Provisional'!EE48</f>
        <v>0</v>
      </c>
      <c r="FW49" s="170">
        <f t="shared" si="123"/>
        <v>0</v>
      </c>
      <c r="FX49" s="190" t="str">
        <f t="shared" si="124"/>
        <v>P</v>
      </c>
      <c r="FY49" s="179">
        <f t="shared" si="168"/>
        <v>0</v>
      </c>
      <c r="FZ49" s="170">
        <f t="shared" si="125"/>
        <v>0</v>
      </c>
      <c r="GA49" s="194">
        <f>'Copia Provisional'!EF48</f>
        <v>0</v>
      </c>
      <c r="GB49" s="170">
        <f t="shared" si="126"/>
        <v>0</v>
      </c>
      <c r="GC49" s="190" t="str">
        <f t="shared" si="127"/>
        <v>P</v>
      </c>
      <c r="GD49" s="179">
        <f t="shared" si="169"/>
        <v>0</v>
      </c>
      <c r="GE49" s="170">
        <f t="shared" si="128"/>
        <v>0</v>
      </c>
      <c r="GF49" s="194">
        <f>'Copia Provisional'!EG48</f>
        <v>0</v>
      </c>
      <c r="GG49" s="170">
        <f t="shared" si="129"/>
        <v>0</v>
      </c>
      <c r="GH49" s="170" t="str">
        <f t="shared" si="130"/>
        <v>P</v>
      </c>
      <c r="GI49" s="179">
        <f t="shared" si="170"/>
        <v>0</v>
      </c>
      <c r="GJ49" s="170">
        <f t="shared" si="131"/>
        <v>0</v>
      </c>
      <c r="GK49" s="194">
        <f>'Copia Provisional'!EH48</f>
        <v>0</v>
      </c>
      <c r="GL49" s="192">
        <f t="shared" si="132"/>
        <v>0</v>
      </c>
      <c r="GM49" s="170" t="str">
        <f t="shared" si="133"/>
        <v>P</v>
      </c>
      <c r="GN49" s="179">
        <f t="shared" si="171"/>
        <v>0</v>
      </c>
      <c r="GO49" s="170">
        <f t="shared" si="134"/>
        <v>0</v>
      </c>
      <c r="GP49" s="170">
        <f t="shared" si="135"/>
        <v>0</v>
      </c>
      <c r="GQ49" s="170">
        <f t="shared" si="136"/>
        <v>0</v>
      </c>
      <c r="GR49" s="170">
        <f t="shared" si="137"/>
        <v>0</v>
      </c>
      <c r="GS49" s="185">
        <f t="shared" si="172"/>
        <v>0</v>
      </c>
      <c r="GT49" s="185">
        <f t="shared" si="138"/>
        <v>0</v>
      </c>
    </row>
    <row r="50" spans="1:202">
      <c r="A50" s="183">
        <f>IF('Primera Fase'!A50="","",'Primera Fase'!A50)</f>
        <v>48</v>
      </c>
      <c r="B50" s="178" t="str">
        <f>IF('Primera Fase'!B50="","",'Primera Fase'!B50)</f>
        <v/>
      </c>
      <c r="C50" s="188">
        <f>'Copia Provisional'!BW49</f>
        <v>0</v>
      </c>
      <c r="D50" s="188">
        <f>'Copia Provisional'!BX49</f>
        <v>0</v>
      </c>
      <c r="E50" s="188">
        <f>'Copia Provisional'!BY49</f>
        <v>0</v>
      </c>
      <c r="F50" s="188">
        <f>'Copia Provisional'!BZ49</f>
        <v>0</v>
      </c>
      <c r="G50" s="188">
        <f>'Copia Provisional'!CA49</f>
        <v>0</v>
      </c>
      <c r="H50" s="188">
        <f>'Copia Provisional'!CB49</f>
        <v>0</v>
      </c>
      <c r="I50" s="188">
        <f>'Copia Provisional'!CC49</f>
        <v>0</v>
      </c>
      <c r="J50" s="188">
        <f>'Copia Provisional'!CD49</f>
        <v>0</v>
      </c>
      <c r="K50" s="188">
        <f>'Copia Provisional'!CE49</f>
        <v>0</v>
      </c>
      <c r="L50" s="188">
        <f>'Copia Provisional'!CF49</f>
        <v>0</v>
      </c>
      <c r="M50" s="188">
        <f>'Copia Provisional'!CG49</f>
        <v>0</v>
      </c>
      <c r="N50" s="188">
        <f>'Copia Provisional'!CH49</f>
        <v>0</v>
      </c>
      <c r="O50" s="188">
        <f>'Copia Provisional'!CI49</f>
        <v>0</v>
      </c>
      <c r="P50" s="188">
        <f>'Copia Provisional'!CJ49</f>
        <v>0</v>
      </c>
      <c r="Q50" s="188">
        <f>'Copia Provisional'!CK49</f>
        <v>0</v>
      </c>
      <c r="R50" s="188">
        <f>'Copia Provisional'!CL49</f>
        <v>0</v>
      </c>
      <c r="S50" s="188">
        <f>'Copia Provisional'!CM49</f>
        <v>0</v>
      </c>
      <c r="T50" s="188">
        <f>'Copia Provisional'!CN49</f>
        <v>0</v>
      </c>
      <c r="U50" s="188">
        <f>'Copia Provisional'!CO49</f>
        <v>0</v>
      </c>
      <c r="V50" s="188">
        <f>'Copia Provisional'!CP49</f>
        <v>0</v>
      </c>
      <c r="W50" s="188">
        <f>'Copia Provisional'!CQ49</f>
        <v>0</v>
      </c>
      <c r="X50" s="188">
        <f>'Copia Provisional'!CR49</f>
        <v>0</v>
      </c>
      <c r="Y50" s="188">
        <f>'Copia Provisional'!CS49</f>
        <v>0</v>
      </c>
      <c r="Z50" s="188">
        <f>'Copia Provisional'!CT49</f>
        <v>0</v>
      </c>
      <c r="AA50" s="188">
        <f>'Copia Provisional'!CU49</f>
        <v>0</v>
      </c>
      <c r="AB50" s="188">
        <f>'Copia Provisional'!CV49</f>
        <v>0</v>
      </c>
      <c r="AC50" s="188">
        <f>'Copia Provisional'!CW49</f>
        <v>0</v>
      </c>
      <c r="AD50" s="188">
        <f>'Copia Provisional'!CX49</f>
        <v>0</v>
      </c>
      <c r="AE50" s="188">
        <f>'Copia Provisional'!CY49</f>
        <v>0</v>
      </c>
      <c r="AF50" s="188">
        <f>'Copia Provisional'!CZ49</f>
        <v>0</v>
      </c>
      <c r="AG50" s="188">
        <f>'Copia Provisional'!DA49</f>
        <v>0</v>
      </c>
      <c r="AH50" s="188">
        <f>'Copia Provisional'!DB49</f>
        <v>0</v>
      </c>
      <c r="AI50" s="188">
        <f t="shared" si="139"/>
        <v>0</v>
      </c>
      <c r="AJ50" s="178">
        <f t="shared" si="140"/>
        <v>0</v>
      </c>
      <c r="AK50" s="271">
        <f t="shared" si="38"/>
        <v>0</v>
      </c>
      <c r="AL50" s="194">
        <f>'Copia Provisional'!DC49</f>
        <v>0</v>
      </c>
      <c r="AM50" s="272">
        <f t="shared" si="39"/>
        <v>0</v>
      </c>
      <c r="AN50" s="190" t="str">
        <f t="shared" si="40"/>
        <v>P</v>
      </c>
      <c r="AO50" s="179" cm="1">
        <f t="array" ref="AO50">IF(AK50=_Cla2,IF(AM50=_Clb2,10+IF(AL50=_RES73,20,0),0),0)</f>
        <v>0</v>
      </c>
      <c r="AP50" s="272">
        <f t="shared" si="41"/>
        <v>0</v>
      </c>
      <c r="AQ50" s="194">
        <f>'Copia Provisional'!DD49</f>
        <v>0</v>
      </c>
      <c r="AR50" s="272">
        <f t="shared" si="42"/>
        <v>0</v>
      </c>
      <c r="AS50" s="190" t="str">
        <f t="shared" si="43"/>
        <v>P</v>
      </c>
      <c r="AT50" s="179">
        <f t="shared" si="141"/>
        <v>0</v>
      </c>
      <c r="AU50" s="272">
        <f t="shared" si="44"/>
        <v>0</v>
      </c>
      <c r="AV50" s="194">
        <f>'Copia Provisional'!DE49</f>
        <v>0</v>
      </c>
      <c r="AW50" s="272">
        <f t="shared" si="45"/>
        <v>0</v>
      </c>
      <c r="AX50" s="190" t="str">
        <f t="shared" si="46"/>
        <v>P</v>
      </c>
      <c r="AY50" s="179">
        <f t="shared" si="142"/>
        <v>0</v>
      </c>
      <c r="AZ50" s="272">
        <f t="shared" si="47"/>
        <v>0</v>
      </c>
      <c r="BA50" s="194">
        <f>'Copia Provisional'!DF49</f>
        <v>0</v>
      </c>
      <c r="BB50" s="272">
        <f t="shared" si="48"/>
        <v>0</v>
      </c>
      <c r="BC50" s="190" t="str">
        <f t="shared" si="49"/>
        <v>P</v>
      </c>
      <c r="BD50" s="179">
        <f t="shared" si="143"/>
        <v>0</v>
      </c>
      <c r="BE50" s="272">
        <f t="shared" si="50"/>
        <v>0</v>
      </c>
      <c r="BF50" s="194">
        <f>'Copia Provisional'!DG49</f>
        <v>0</v>
      </c>
      <c r="BG50" s="272">
        <f t="shared" si="51"/>
        <v>0</v>
      </c>
      <c r="BH50" s="190" t="str">
        <f t="shared" si="52"/>
        <v>P</v>
      </c>
      <c r="BI50" s="179">
        <f t="shared" si="144"/>
        <v>0</v>
      </c>
      <c r="BJ50" s="272">
        <f t="shared" si="53"/>
        <v>0</v>
      </c>
      <c r="BK50" s="194">
        <f>'Copia Provisional'!DH49</f>
        <v>0</v>
      </c>
      <c r="BL50" s="272">
        <f t="shared" si="54"/>
        <v>0</v>
      </c>
      <c r="BM50" s="190" t="str">
        <f t="shared" si="55"/>
        <v>P</v>
      </c>
      <c r="BN50" s="179">
        <f t="shared" si="145"/>
        <v>0</v>
      </c>
      <c r="BO50" s="272">
        <f t="shared" si="56"/>
        <v>0</v>
      </c>
      <c r="BP50" s="194">
        <f>'Copia Provisional'!DI49</f>
        <v>0</v>
      </c>
      <c r="BQ50" s="272">
        <f t="shared" si="57"/>
        <v>0</v>
      </c>
      <c r="BR50" s="190" t="str">
        <f t="shared" si="58"/>
        <v>P</v>
      </c>
      <c r="BS50" s="179">
        <f t="shared" si="146"/>
        <v>0</v>
      </c>
      <c r="BT50" s="272">
        <f t="shared" si="59"/>
        <v>0</v>
      </c>
      <c r="BU50" s="194">
        <f>'Copia Provisional'!DJ49</f>
        <v>0</v>
      </c>
      <c r="BV50" s="272">
        <f t="shared" si="60"/>
        <v>0</v>
      </c>
      <c r="BW50" s="190" t="str">
        <f t="shared" si="61"/>
        <v>P</v>
      </c>
      <c r="BX50" s="179">
        <f t="shared" si="147"/>
        <v>0</v>
      </c>
      <c r="BY50" s="271">
        <f t="shared" si="62"/>
        <v>0</v>
      </c>
      <c r="BZ50" s="194">
        <f>'Copia Provisional'!DK49</f>
        <v>0</v>
      </c>
      <c r="CA50" s="272">
        <f t="shared" si="63"/>
        <v>0</v>
      </c>
      <c r="CB50" s="190" t="str">
        <f t="shared" si="64"/>
        <v>P</v>
      </c>
      <c r="CC50" s="179">
        <f t="shared" si="148"/>
        <v>0</v>
      </c>
      <c r="CD50" s="272">
        <f t="shared" si="65"/>
        <v>0</v>
      </c>
      <c r="CE50" s="194">
        <f>'Copia Provisional'!DL49</f>
        <v>0</v>
      </c>
      <c r="CF50" s="272">
        <f t="shared" si="66"/>
        <v>0</v>
      </c>
      <c r="CG50" s="190" t="str">
        <f t="shared" si="67"/>
        <v>P</v>
      </c>
      <c r="CH50" s="179">
        <f t="shared" si="149"/>
        <v>0</v>
      </c>
      <c r="CI50" s="272">
        <f t="shared" si="68"/>
        <v>0</v>
      </c>
      <c r="CJ50" s="194">
        <f>'Copia Provisional'!DM49</f>
        <v>0</v>
      </c>
      <c r="CK50" s="272">
        <f t="shared" si="69"/>
        <v>0</v>
      </c>
      <c r="CL50" s="190" t="str">
        <f t="shared" si="70"/>
        <v>P</v>
      </c>
      <c r="CM50" s="179">
        <f t="shared" si="150"/>
        <v>0</v>
      </c>
      <c r="CN50" s="272">
        <f t="shared" si="71"/>
        <v>0</v>
      </c>
      <c r="CO50" s="194">
        <f>'Copia Provisional'!DN49</f>
        <v>0</v>
      </c>
      <c r="CP50" s="272">
        <f t="shared" si="72"/>
        <v>0</v>
      </c>
      <c r="CQ50" s="190" t="str">
        <f t="shared" si="73"/>
        <v>P</v>
      </c>
      <c r="CR50" s="179">
        <f t="shared" si="151"/>
        <v>0</v>
      </c>
      <c r="CS50" s="272">
        <f t="shared" si="74"/>
        <v>0</v>
      </c>
      <c r="CT50" s="194">
        <f>'Copia Provisional'!DO49</f>
        <v>0</v>
      </c>
      <c r="CU50" s="272">
        <f t="shared" si="75"/>
        <v>0</v>
      </c>
      <c r="CV50" s="190" t="str">
        <f t="shared" si="76"/>
        <v>P</v>
      </c>
      <c r="CW50" s="179">
        <f t="shared" si="152"/>
        <v>0</v>
      </c>
      <c r="CX50" s="272">
        <f t="shared" si="77"/>
        <v>0</v>
      </c>
      <c r="CY50" s="194">
        <f>'Copia Provisional'!DP49</f>
        <v>0</v>
      </c>
      <c r="CZ50" s="272">
        <f t="shared" si="78"/>
        <v>0</v>
      </c>
      <c r="DA50" s="190" t="str">
        <f t="shared" si="79"/>
        <v>P</v>
      </c>
      <c r="DB50" s="179">
        <f t="shared" si="153"/>
        <v>0</v>
      </c>
      <c r="DC50" s="272">
        <f t="shared" si="80"/>
        <v>0</v>
      </c>
      <c r="DD50" s="194">
        <f>'Copia Provisional'!DQ49</f>
        <v>0</v>
      </c>
      <c r="DE50" s="272">
        <f t="shared" si="81"/>
        <v>0</v>
      </c>
      <c r="DF50" s="190" t="str">
        <f t="shared" si="82"/>
        <v>P</v>
      </c>
      <c r="DG50" s="179">
        <f t="shared" si="154"/>
        <v>0</v>
      </c>
      <c r="DH50" s="272">
        <f t="shared" si="83"/>
        <v>0</v>
      </c>
      <c r="DI50" s="194">
        <f>'Copia Provisional'!DR49</f>
        <v>0</v>
      </c>
      <c r="DJ50" s="272">
        <f t="shared" si="84"/>
        <v>0</v>
      </c>
      <c r="DK50" s="190" t="str">
        <f t="shared" si="85"/>
        <v>P</v>
      </c>
      <c r="DL50" s="179">
        <f t="shared" si="155"/>
        <v>0</v>
      </c>
      <c r="DM50" s="193">
        <f t="shared" si="86"/>
        <v>0</v>
      </c>
      <c r="DN50" s="194">
        <f>'Copia Provisional'!DS49</f>
        <v>0</v>
      </c>
      <c r="DO50" s="189">
        <f t="shared" si="87"/>
        <v>0</v>
      </c>
      <c r="DP50" s="190" t="str">
        <f t="shared" si="88"/>
        <v>P</v>
      </c>
      <c r="DQ50" s="179">
        <f t="shared" si="156"/>
        <v>0</v>
      </c>
      <c r="DR50" s="189">
        <f t="shared" si="89"/>
        <v>0</v>
      </c>
      <c r="DS50" s="194">
        <f>'Copia Provisional'!DT49</f>
        <v>0</v>
      </c>
      <c r="DT50" s="189">
        <f t="shared" si="90"/>
        <v>0</v>
      </c>
      <c r="DU50" s="190" t="str">
        <f t="shared" si="91"/>
        <v>P</v>
      </c>
      <c r="DV50" s="179">
        <f t="shared" si="157"/>
        <v>0</v>
      </c>
      <c r="DW50" s="189">
        <f t="shared" si="92"/>
        <v>0</v>
      </c>
      <c r="DX50" s="194">
        <f>'Copia Provisional'!DU49</f>
        <v>0</v>
      </c>
      <c r="DY50" s="189">
        <f t="shared" si="93"/>
        <v>0</v>
      </c>
      <c r="DZ50" s="190" t="str">
        <f t="shared" si="94"/>
        <v>P</v>
      </c>
      <c r="EA50" s="179">
        <f t="shared" si="158"/>
        <v>0</v>
      </c>
      <c r="EB50" s="189">
        <f t="shared" si="95"/>
        <v>0</v>
      </c>
      <c r="EC50" s="194">
        <f>'Copia Provisional'!DV49</f>
        <v>0</v>
      </c>
      <c r="ED50" s="189">
        <f t="shared" si="96"/>
        <v>0</v>
      </c>
      <c r="EE50" s="190" t="str">
        <f t="shared" si="97"/>
        <v>P</v>
      </c>
      <c r="EF50" s="179">
        <f t="shared" si="159"/>
        <v>0</v>
      </c>
      <c r="EG50" s="189">
        <f t="shared" si="98"/>
        <v>0</v>
      </c>
      <c r="EH50" s="194">
        <f>'Copia Provisional'!DW49</f>
        <v>0</v>
      </c>
      <c r="EI50" s="189">
        <f t="shared" si="99"/>
        <v>0</v>
      </c>
      <c r="EJ50" s="190" t="str">
        <f t="shared" si="100"/>
        <v>P</v>
      </c>
      <c r="EK50" s="179">
        <f t="shared" si="160"/>
        <v>0</v>
      </c>
      <c r="EL50" s="189">
        <f t="shared" si="101"/>
        <v>0</v>
      </c>
      <c r="EM50" s="194">
        <f>'Copia Provisional'!DX49</f>
        <v>0</v>
      </c>
      <c r="EN50" s="189">
        <f t="shared" si="102"/>
        <v>0</v>
      </c>
      <c r="EO50" s="190" t="str">
        <f t="shared" si="103"/>
        <v>P</v>
      </c>
      <c r="EP50" s="179">
        <f t="shared" si="161"/>
        <v>0</v>
      </c>
      <c r="EQ50" s="189">
        <f t="shared" si="104"/>
        <v>0</v>
      </c>
      <c r="ER50" s="194">
        <f>'Copia Provisional'!DY49</f>
        <v>0</v>
      </c>
      <c r="ES50" s="189">
        <f t="shared" si="105"/>
        <v>0</v>
      </c>
      <c r="ET50" s="190" t="str">
        <f t="shared" si="106"/>
        <v>P</v>
      </c>
      <c r="EU50" s="179">
        <f t="shared" si="162"/>
        <v>0</v>
      </c>
      <c r="EV50" s="189">
        <f t="shared" si="107"/>
        <v>0</v>
      </c>
      <c r="EW50" s="194">
        <f>'Copia Provisional'!DZ49</f>
        <v>0</v>
      </c>
      <c r="EX50" s="189">
        <f t="shared" si="108"/>
        <v>0</v>
      </c>
      <c r="EY50" s="190" t="str">
        <f t="shared" si="109"/>
        <v>P</v>
      </c>
      <c r="EZ50" s="179">
        <f t="shared" si="163"/>
        <v>0</v>
      </c>
      <c r="FA50" s="170">
        <f t="shared" si="110"/>
        <v>0</v>
      </c>
      <c r="FB50" s="194">
        <f>'Copia Provisional'!EA49</f>
        <v>0</v>
      </c>
      <c r="FC50" s="170">
        <f t="shared" si="111"/>
        <v>0</v>
      </c>
      <c r="FD50" s="190" t="str">
        <f t="shared" si="112"/>
        <v>P</v>
      </c>
      <c r="FE50" s="179">
        <f t="shared" si="164"/>
        <v>0</v>
      </c>
      <c r="FF50" s="170">
        <f t="shared" si="113"/>
        <v>0</v>
      </c>
      <c r="FG50" s="194">
        <f>'Copia Provisional'!EB49</f>
        <v>0</v>
      </c>
      <c r="FH50" s="170">
        <f t="shared" si="114"/>
        <v>0</v>
      </c>
      <c r="FI50" s="190" t="str">
        <f t="shared" si="115"/>
        <v>P</v>
      </c>
      <c r="FJ50" s="179">
        <f t="shared" si="165"/>
        <v>0</v>
      </c>
      <c r="FK50" s="170">
        <f t="shared" si="116"/>
        <v>0</v>
      </c>
      <c r="FL50" s="194">
        <f>'Copia Provisional'!EC49</f>
        <v>0</v>
      </c>
      <c r="FM50" s="170">
        <f t="shared" si="117"/>
        <v>0</v>
      </c>
      <c r="FN50" s="190" t="str">
        <f t="shared" si="118"/>
        <v>P</v>
      </c>
      <c r="FO50" s="179">
        <f t="shared" si="166"/>
        <v>0</v>
      </c>
      <c r="FP50" s="170">
        <f t="shared" si="119"/>
        <v>0</v>
      </c>
      <c r="FQ50" s="194">
        <f>'Copia Provisional'!ED49</f>
        <v>0</v>
      </c>
      <c r="FR50" s="170">
        <f t="shared" si="120"/>
        <v>0</v>
      </c>
      <c r="FS50" s="190" t="str">
        <f t="shared" si="121"/>
        <v>P</v>
      </c>
      <c r="FT50" s="179">
        <f t="shared" si="167"/>
        <v>0</v>
      </c>
      <c r="FU50" s="170">
        <f t="shared" si="122"/>
        <v>0</v>
      </c>
      <c r="FV50" s="194">
        <f>'Copia Provisional'!EE49</f>
        <v>0</v>
      </c>
      <c r="FW50" s="170">
        <f t="shared" si="123"/>
        <v>0</v>
      </c>
      <c r="FX50" s="190" t="str">
        <f t="shared" si="124"/>
        <v>P</v>
      </c>
      <c r="FY50" s="179">
        <f t="shared" si="168"/>
        <v>0</v>
      </c>
      <c r="FZ50" s="170">
        <f t="shared" si="125"/>
        <v>0</v>
      </c>
      <c r="GA50" s="194">
        <f>'Copia Provisional'!EF49</f>
        <v>0</v>
      </c>
      <c r="GB50" s="170">
        <f t="shared" si="126"/>
        <v>0</v>
      </c>
      <c r="GC50" s="190" t="str">
        <f t="shared" si="127"/>
        <v>P</v>
      </c>
      <c r="GD50" s="179">
        <f t="shared" si="169"/>
        <v>0</v>
      </c>
      <c r="GE50" s="170">
        <f t="shared" si="128"/>
        <v>0</v>
      </c>
      <c r="GF50" s="194">
        <f>'Copia Provisional'!EG49</f>
        <v>0</v>
      </c>
      <c r="GG50" s="170">
        <f t="shared" si="129"/>
        <v>0</v>
      </c>
      <c r="GH50" s="170" t="str">
        <f t="shared" si="130"/>
        <v>P</v>
      </c>
      <c r="GI50" s="179">
        <f t="shared" si="170"/>
        <v>0</v>
      </c>
      <c r="GJ50" s="170">
        <f t="shared" si="131"/>
        <v>0</v>
      </c>
      <c r="GK50" s="194">
        <f>'Copia Provisional'!EH49</f>
        <v>0</v>
      </c>
      <c r="GL50" s="192">
        <f t="shared" si="132"/>
        <v>0</v>
      </c>
      <c r="GM50" s="170" t="str">
        <f t="shared" si="133"/>
        <v>P</v>
      </c>
      <c r="GN50" s="179">
        <f t="shared" si="171"/>
        <v>0</v>
      </c>
      <c r="GO50" s="170">
        <f t="shared" si="134"/>
        <v>0</v>
      </c>
      <c r="GP50" s="170">
        <f t="shared" si="135"/>
        <v>0</v>
      </c>
      <c r="GQ50" s="170">
        <f t="shared" si="136"/>
        <v>0</v>
      </c>
      <c r="GR50" s="170">
        <f t="shared" si="137"/>
        <v>0</v>
      </c>
      <c r="GS50" s="185">
        <f t="shared" si="172"/>
        <v>0</v>
      </c>
      <c r="GT50" s="185">
        <f t="shared" si="138"/>
        <v>0</v>
      </c>
    </row>
    <row r="51" spans="1:202">
      <c r="A51" s="183">
        <f>IF('Primera Fase'!A51="","",'Primera Fase'!A51)</f>
        <v>49</v>
      </c>
      <c r="B51" s="178" t="str">
        <f>IF('Primera Fase'!B51="","",'Primera Fase'!B51)</f>
        <v/>
      </c>
      <c r="C51" s="188">
        <f>'Copia Provisional'!BW50</f>
        <v>0</v>
      </c>
      <c r="D51" s="188">
        <f>'Copia Provisional'!BX50</f>
        <v>0</v>
      </c>
      <c r="E51" s="188">
        <f>'Copia Provisional'!BY50</f>
        <v>0</v>
      </c>
      <c r="F51" s="188">
        <f>'Copia Provisional'!BZ50</f>
        <v>0</v>
      </c>
      <c r="G51" s="188">
        <f>'Copia Provisional'!CA50</f>
        <v>0</v>
      </c>
      <c r="H51" s="188">
        <f>'Copia Provisional'!CB50</f>
        <v>0</v>
      </c>
      <c r="I51" s="188">
        <f>'Copia Provisional'!CC50</f>
        <v>0</v>
      </c>
      <c r="J51" s="188">
        <f>'Copia Provisional'!CD50</f>
        <v>0</v>
      </c>
      <c r="K51" s="188">
        <f>'Copia Provisional'!CE50</f>
        <v>0</v>
      </c>
      <c r="L51" s="188">
        <f>'Copia Provisional'!CF50</f>
        <v>0</v>
      </c>
      <c r="M51" s="188">
        <f>'Copia Provisional'!CG50</f>
        <v>0</v>
      </c>
      <c r="N51" s="188">
        <f>'Copia Provisional'!CH50</f>
        <v>0</v>
      </c>
      <c r="O51" s="188">
        <f>'Copia Provisional'!CI50</f>
        <v>0</v>
      </c>
      <c r="P51" s="188">
        <f>'Copia Provisional'!CJ50</f>
        <v>0</v>
      </c>
      <c r="Q51" s="188">
        <f>'Copia Provisional'!CK50</f>
        <v>0</v>
      </c>
      <c r="R51" s="188">
        <f>'Copia Provisional'!CL50</f>
        <v>0</v>
      </c>
      <c r="S51" s="188">
        <f>'Copia Provisional'!CM50</f>
        <v>0</v>
      </c>
      <c r="T51" s="188">
        <f>'Copia Provisional'!CN50</f>
        <v>0</v>
      </c>
      <c r="U51" s="188">
        <f>'Copia Provisional'!CO50</f>
        <v>0</v>
      </c>
      <c r="V51" s="188">
        <f>'Copia Provisional'!CP50</f>
        <v>0</v>
      </c>
      <c r="W51" s="188">
        <f>'Copia Provisional'!CQ50</f>
        <v>0</v>
      </c>
      <c r="X51" s="188">
        <f>'Copia Provisional'!CR50</f>
        <v>0</v>
      </c>
      <c r="Y51" s="188">
        <f>'Copia Provisional'!CS50</f>
        <v>0</v>
      </c>
      <c r="Z51" s="188">
        <f>'Copia Provisional'!CT50</f>
        <v>0</v>
      </c>
      <c r="AA51" s="188">
        <f>'Copia Provisional'!CU50</f>
        <v>0</v>
      </c>
      <c r="AB51" s="188">
        <f>'Copia Provisional'!CV50</f>
        <v>0</v>
      </c>
      <c r="AC51" s="188">
        <f>'Copia Provisional'!CW50</f>
        <v>0</v>
      </c>
      <c r="AD51" s="188">
        <f>'Copia Provisional'!CX50</f>
        <v>0</v>
      </c>
      <c r="AE51" s="188">
        <f>'Copia Provisional'!CY50</f>
        <v>0</v>
      </c>
      <c r="AF51" s="188">
        <f>'Copia Provisional'!CZ50</f>
        <v>0</v>
      </c>
      <c r="AG51" s="188">
        <f>'Copia Provisional'!DA50</f>
        <v>0</v>
      </c>
      <c r="AH51" s="188">
        <f>'Copia Provisional'!DB50</f>
        <v>0</v>
      </c>
      <c r="AI51" s="188">
        <f t="shared" si="139"/>
        <v>0</v>
      </c>
      <c r="AJ51" s="178">
        <f t="shared" si="140"/>
        <v>0</v>
      </c>
      <c r="AK51" s="271">
        <f t="shared" si="38"/>
        <v>0</v>
      </c>
      <c r="AL51" s="194">
        <f>'Copia Provisional'!DC50</f>
        <v>0</v>
      </c>
      <c r="AM51" s="272">
        <f t="shared" si="39"/>
        <v>0</v>
      </c>
      <c r="AN51" s="190" t="str">
        <f t="shared" si="40"/>
        <v>P</v>
      </c>
      <c r="AO51" s="179" cm="1">
        <f t="array" ref="AO51">IF(AK51=_Cla2,IF(AM51=_Clb2,10+IF(AL51=_RES73,20,0),0),0)</f>
        <v>0</v>
      </c>
      <c r="AP51" s="272">
        <f t="shared" si="41"/>
        <v>0</v>
      </c>
      <c r="AQ51" s="194">
        <f>'Copia Provisional'!DD50</f>
        <v>0</v>
      </c>
      <c r="AR51" s="272">
        <f t="shared" si="42"/>
        <v>0</v>
      </c>
      <c r="AS51" s="190" t="str">
        <f t="shared" si="43"/>
        <v>P</v>
      </c>
      <c r="AT51" s="179">
        <f t="shared" si="141"/>
        <v>0</v>
      </c>
      <c r="AU51" s="272">
        <f t="shared" si="44"/>
        <v>0</v>
      </c>
      <c r="AV51" s="194">
        <f>'Copia Provisional'!DE50</f>
        <v>0</v>
      </c>
      <c r="AW51" s="272">
        <f t="shared" si="45"/>
        <v>0</v>
      </c>
      <c r="AX51" s="190" t="str">
        <f t="shared" si="46"/>
        <v>P</v>
      </c>
      <c r="AY51" s="179">
        <f t="shared" si="142"/>
        <v>0</v>
      </c>
      <c r="AZ51" s="272">
        <f t="shared" si="47"/>
        <v>0</v>
      </c>
      <c r="BA51" s="194">
        <f>'Copia Provisional'!DF50</f>
        <v>0</v>
      </c>
      <c r="BB51" s="272">
        <f t="shared" si="48"/>
        <v>0</v>
      </c>
      <c r="BC51" s="190" t="str">
        <f t="shared" si="49"/>
        <v>P</v>
      </c>
      <c r="BD51" s="179">
        <f t="shared" si="143"/>
        <v>0</v>
      </c>
      <c r="BE51" s="272">
        <f t="shared" si="50"/>
        <v>0</v>
      </c>
      <c r="BF51" s="194">
        <f>'Copia Provisional'!DG50</f>
        <v>0</v>
      </c>
      <c r="BG51" s="272">
        <f t="shared" si="51"/>
        <v>0</v>
      </c>
      <c r="BH51" s="190" t="str">
        <f t="shared" si="52"/>
        <v>P</v>
      </c>
      <c r="BI51" s="179">
        <f t="shared" si="144"/>
        <v>0</v>
      </c>
      <c r="BJ51" s="272">
        <f t="shared" si="53"/>
        <v>0</v>
      </c>
      <c r="BK51" s="194">
        <f>'Copia Provisional'!DH50</f>
        <v>0</v>
      </c>
      <c r="BL51" s="272">
        <f t="shared" si="54"/>
        <v>0</v>
      </c>
      <c r="BM51" s="190" t="str">
        <f t="shared" si="55"/>
        <v>P</v>
      </c>
      <c r="BN51" s="179">
        <f t="shared" si="145"/>
        <v>0</v>
      </c>
      <c r="BO51" s="272">
        <f t="shared" si="56"/>
        <v>0</v>
      </c>
      <c r="BP51" s="194">
        <f>'Copia Provisional'!DI50</f>
        <v>0</v>
      </c>
      <c r="BQ51" s="272">
        <f t="shared" si="57"/>
        <v>0</v>
      </c>
      <c r="BR51" s="190" t="str">
        <f t="shared" si="58"/>
        <v>P</v>
      </c>
      <c r="BS51" s="179">
        <f t="shared" si="146"/>
        <v>0</v>
      </c>
      <c r="BT51" s="272">
        <f t="shared" si="59"/>
        <v>0</v>
      </c>
      <c r="BU51" s="194">
        <f>'Copia Provisional'!DJ50</f>
        <v>0</v>
      </c>
      <c r="BV51" s="272">
        <f t="shared" si="60"/>
        <v>0</v>
      </c>
      <c r="BW51" s="190" t="str">
        <f t="shared" si="61"/>
        <v>P</v>
      </c>
      <c r="BX51" s="179">
        <f t="shared" si="147"/>
        <v>0</v>
      </c>
      <c r="BY51" s="271">
        <f t="shared" si="62"/>
        <v>0</v>
      </c>
      <c r="BZ51" s="194">
        <f>'Copia Provisional'!DK50</f>
        <v>0</v>
      </c>
      <c r="CA51" s="272">
        <f t="shared" si="63"/>
        <v>0</v>
      </c>
      <c r="CB51" s="190" t="str">
        <f t="shared" si="64"/>
        <v>P</v>
      </c>
      <c r="CC51" s="179">
        <f t="shared" si="148"/>
        <v>0</v>
      </c>
      <c r="CD51" s="272">
        <f t="shared" si="65"/>
        <v>0</v>
      </c>
      <c r="CE51" s="194">
        <f>'Copia Provisional'!DL50</f>
        <v>0</v>
      </c>
      <c r="CF51" s="272">
        <f t="shared" si="66"/>
        <v>0</v>
      </c>
      <c r="CG51" s="190" t="str">
        <f t="shared" si="67"/>
        <v>P</v>
      </c>
      <c r="CH51" s="179">
        <f t="shared" si="149"/>
        <v>0</v>
      </c>
      <c r="CI51" s="272">
        <f t="shared" si="68"/>
        <v>0</v>
      </c>
      <c r="CJ51" s="194">
        <f>'Copia Provisional'!DM50</f>
        <v>0</v>
      </c>
      <c r="CK51" s="272">
        <f t="shared" si="69"/>
        <v>0</v>
      </c>
      <c r="CL51" s="190" t="str">
        <f t="shared" si="70"/>
        <v>P</v>
      </c>
      <c r="CM51" s="179">
        <f t="shared" si="150"/>
        <v>0</v>
      </c>
      <c r="CN51" s="272">
        <f t="shared" si="71"/>
        <v>0</v>
      </c>
      <c r="CO51" s="194">
        <f>'Copia Provisional'!DN50</f>
        <v>0</v>
      </c>
      <c r="CP51" s="272">
        <f t="shared" si="72"/>
        <v>0</v>
      </c>
      <c r="CQ51" s="190" t="str">
        <f t="shared" si="73"/>
        <v>P</v>
      </c>
      <c r="CR51" s="179">
        <f t="shared" si="151"/>
        <v>0</v>
      </c>
      <c r="CS51" s="272">
        <f t="shared" si="74"/>
        <v>0</v>
      </c>
      <c r="CT51" s="194">
        <f>'Copia Provisional'!DO50</f>
        <v>0</v>
      </c>
      <c r="CU51" s="272">
        <f t="shared" si="75"/>
        <v>0</v>
      </c>
      <c r="CV51" s="190" t="str">
        <f t="shared" si="76"/>
        <v>P</v>
      </c>
      <c r="CW51" s="179">
        <f t="shared" si="152"/>
        <v>0</v>
      </c>
      <c r="CX51" s="272">
        <f t="shared" si="77"/>
        <v>0</v>
      </c>
      <c r="CY51" s="194">
        <f>'Copia Provisional'!DP50</f>
        <v>0</v>
      </c>
      <c r="CZ51" s="272">
        <f t="shared" si="78"/>
        <v>0</v>
      </c>
      <c r="DA51" s="190" t="str">
        <f t="shared" si="79"/>
        <v>P</v>
      </c>
      <c r="DB51" s="179">
        <f t="shared" si="153"/>
        <v>0</v>
      </c>
      <c r="DC51" s="272">
        <f t="shared" si="80"/>
        <v>0</v>
      </c>
      <c r="DD51" s="194">
        <f>'Copia Provisional'!DQ50</f>
        <v>0</v>
      </c>
      <c r="DE51" s="272">
        <f t="shared" si="81"/>
        <v>0</v>
      </c>
      <c r="DF51" s="190" t="str">
        <f t="shared" si="82"/>
        <v>P</v>
      </c>
      <c r="DG51" s="179">
        <f t="shared" si="154"/>
        <v>0</v>
      </c>
      <c r="DH51" s="272">
        <f t="shared" si="83"/>
        <v>0</v>
      </c>
      <c r="DI51" s="194">
        <f>'Copia Provisional'!DR50</f>
        <v>0</v>
      </c>
      <c r="DJ51" s="272">
        <f t="shared" si="84"/>
        <v>0</v>
      </c>
      <c r="DK51" s="190" t="str">
        <f t="shared" si="85"/>
        <v>P</v>
      </c>
      <c r="DL51" s="179">
        <f t="shared" si="155"/>
        <v>0</v>
      </c>
      <c r="DM51" s="193">
        <f t="shared" si="86"/>
        <v>0</v>
      </c>
      <c r="DN51" s="194">
        <f>'Copia Provisional'!DS50</f>
        <v>0</v>
      </c>
      <c r="DO51" s="189">
        <f t="shared" si="87"/>
        <v>0</v>
      </c>
      <c r="DP51" s="190" t="str">
        <f t="shared" si="88"/>
        <v>P</v>
      </c>
      <c r="DQ51" s="179">
        <f t="shared" si="156"/>
        <v>0</v>
      </c>
      <c r="DR51" s="189">
        <f t="shared" si="89"/>
        <v>0</v>
      </c>
      <c r="DS51" s="194">
        <f>'Copia Provisional'!DT50</f>
        <v>0</v>
      </c>
      <c r="DT51" s="189">
        <f t="shared" si="90"/>
        <v>0</v>
      </c>
      <c r="DU51" s="190" t="str">
        <f t="shared" si="91"/>
        <v>P</v>
      </c>
      <c r="DV51" s="179">
        <f t="shared" si="157"/>
        <v>0</v>
      </c>
      <c r="DW51" s="189">
        <f t="shared" si="92"/>
        <v>0</v>
      </c>
      <c r="DX51" s="194">
        <f>'Copia Provisional'!DU50</f>
        <v>0</v>
      </c>
      <c r="DY51" s="189">
        <f t="shared" si="93"/>
        <v>0</v>
      </c>
      <c r="DZ51" s="190" t="str">
        <f t="shared" si="94"/>
        <v>P</v>
      </c>
      <c r="EA51" s="179">
        <f t="shared" si="158"/>
        <v>0</v>
      </c>
      <c r="EB51" s="189">
        <f t="shared" si="95"/>
        <v>0</v>
      </c>
      <c r="EC51" s="194">
        <f>'Copia Provisional'!DV50</f>
        <v>0</v>
      </c>
      <c r="ED51" s="189">
        <f t="shared" si="96"/>
        <v>0</v>
      </c>
      <c r="EE51" s="190" t="str">
        <f t="shared" si="97"/>
        <v>P</v>
      </c>
      <c r="EF51" s="179">
        <f t="shared" si="159"/>
        <v>0</v>
      </c>
      <c r="EG51" s="189">
        <f t="shared" si="98"/>
        <v>0</v>
      </c>
      <c r="EH51" s="194">
        <f>'Copia Provisional'!DW50</f>
        <v>0</v>
      </c>
      <c r="EI51" s="189">
        <f t="shared" si="99"/>
        <v>0</v>
      </c>
      <c r="EJ51" s="190" t="str">
        <f t="shared" si="100"/>
        <v>P</v>
      </c>
      <c r="EK51" s="179">
        <f t="shared" si="160"/>
        <v>0</v>
      </c>
      <c r="EL51" s="189">
        <f t="shared" si="101"/>
        <v>0</v>
      </c>
      <c r="EM51" s="194">
        <f>'Copia Provisional'!DX50</f>
        <v>0</v>
      </c>
      <c r="EN51" s="189">
        <f t="shared" si="102"/>
        <v>0</v>
      </c>
      <c r="EO51" s="190" t="str">
        <f t="shared" si="103"/>
        <v>P</v>
      </c>
      <c r="EP51" s="179">
        <f t="shared" si="161"/>
        <v>0</v>
      </c>
      <c r="EQ51" s="189">
        <f t="shared" si="104"/>
        <v>0</v>
      </c>
      <c r="ER51" s="194">
        <f>'Copia Provisional'!DY50</f>
        <v>0</v>
      </c>
      <c r="ES51" s="189">
        <f t="shared" si="105"/>
        <v>0</v>
      </c>
      <c r="ET51" s="190" t="str">
        <f t="shared" si="106"/>
        <v>P</v>
      </c>
      <c r="EU51" s="179">
        <f t="shared" si="162"/>
        <v>0</v>
      </c>
      <c r="EV51" s="189">
        <f t="shared" si="107"/>
        <v>0</v>
      </c>
      <c r="EW51" s="194">
        <f>'Copia Provisional'!DZ50</f>
        <v>0</v>
      </c>
      <c r="EX51" s="189">
        <f t="shared" si="108"/>
        <v>0</v>
      </c>
      <c r="EY51" s="190" t="str">
        <f t="shared" si="109"/>
        <v>P</v>
      </c>
      <c r="EZ51" s="179">
        <f t="shared" si="163"/>
        <v>0</v>
      </c>
      <c r="FA51" s="170">
        <f t="shared" si="110"/>
        <v>0</v>
      </c>
      <c r="FB51" s="194">
        <f>'Copia Provisional'!EA50</f>
        <v>0</v>
      </c>
      <c r="FC51" s="170">
        <f t="shared" si="111"/>
        <v>0</v>
      </c>
      <c r="FD51" s="190" t="str">
        <f t="shared" si="112"/>
        <v>P</v>
      </c>
      <c r="FE51" s="179">
        <f t="shared" si="164"/>
        <v>0</v>
      </c>
      <c r="FF51" s="170">
        <f t="shared" si="113"/>
        <v>0</v>
      </c>
      <c r="FG51" s="194">
        <f>'Copia Provisional'!EB50</f>
        <v>0</v>
      </c>
      <c r="FH51" s="170">
        <f t="shared" si="114"/>
        <v>0</v>
      </c>
      <c r="FI51" s="190" t="str">
        <f t="shared" si="115"/>
        <v>P</v>
      </c>
      <c r="FJ51" s="179">
        <f t="shared" si="165"/>
        <v>0</v>
      </c>
      <c r="FK51" s="170">
        <f t="shared" si="116"/>
        <v>0</v>
      </c>
      <c r="FL51" s="194">
        <f>'Copia Provisional'!EC50</f>
        <v>0</v>
      </c>
      <c r="FM51" s="170">
        <f t="shared" si="117"/>
        <v>0</v>
      </c>
      <c r="FN51" s="190" t="str">
        <f t="shared" si="118"/>
        <v>P</v>
      </c>
      <c r="FO51" s="179">
        <f t="shared" si="166"/>
        <v>0</v>
      </c>
      <c r="FP51" s="170">
        <f t="shared" si="119"/>
        <v>0</v>
      </c>
      <c r="FQ51" s="194">
        <f>'Copia Provisional'!ED50</f>
        <v>0</v>
      </c>
      <c r="FR51" s="170">
        <f t="shared" si="120"/>
        <v>0</v>
      </c>
      <c r="FS51" s="190" t="str">
        <f t="shared" si="121"/>
        <v>P</v>
      </c>
      <c r="FT51" s="179">
        <f t="shared" si="167"/>
        <v>0</v>
      </c>
      <c r="FU51" s="170">
        <f t="shared" si="122"/>
        <v>0</v>
      </c>
      <c r="FV51" s="194">
        <f>'Copia Provisional'!EE50</f>
        <v>0</v>
      </c>
      <c r="FW51" s="170">
        <f t="shared" si="123"/>
        <v>0</v>
      </c>
      <c r="FX51" s="190" t="str">
        <f t="shared" si="124"/>
        <v>P</v>
      </c>
      <c r="FY51" s="179">
        <f t="shared" si="168"/>
        <v>0</v>
      </c>
      <c r="FZ51" s="170">
        <f t="shared" si="125"/>
        <v>0</v>
      </c>
      <c r="GA51" s="194">
        <f>'Copia Provisional'!EF50</f>
        <v>0</v>
      </c>
      <c r="GB51" s="170">
        <f t="shared" si="126"/>
        <v>0</v>
      </c>
      <c r="GC51" s="190" t="str">
        <f t="shared" si="127"/>
        <v>P</v>
      </c>
      <c r="GD51" s="179">
        <f t="shared" si="169"/>
        <v>0</v>
      </c>
      <c r="GE51" s="170">
        <f t="shared" si="128"/>
        <v>0</v>
      </c>
      <c r="GF51" s="194">
        <f>'Copia Provisional'!EG50</f>
        <v>0</v>
      </c>
      <c r="GG51" s="170">
        <f t="shared" si="129"/>
        <v>0</v>
      </c>
      <c r="GH51" s="170" t="str">
        <f t="shared" si="130"/>
        <v>P</v>
      </c>
      <c r="GI51" s="179">
        <f t="shared" si="170"/>
        <v>0</v>
      </c>
      <c r="GJ51" s="170">
        <f t="shared" si="131"/>
        <v>0</v>
      </c>
      <c r="GK51" s="194">
        <f>'Copia Provisional'!EH50</f>
        <v>0</v>
      </c>
      <c r="GL51" s="192">
        <f t="shared" si="132"/>
        <v>0</v>
      </c>
      <c r="GM51" s="170" t="str">
        <f t="shared" si="133"/>
        <v>P</v>
      </c>
      <c r="GN51" s="179">
        <f t="shared" si="171"/>
        <v>0</v>
      </c>
      <c r="GO51" s="170">
        <f t="shared" si="134"/>
        <v>0</v>
      </c>
      <c r="GP51" s="170">
        <f t="shared" si="135"/>
        <v>0</v>
      </c>
      <c r="GQ51" s="170">
        <f t="shared" si="136"/>
        <v>0</v>
      </c>
      <c r="GR51" s="170">
        <f t="shared" si="137"/>
        <v>0</v>
      </c>
      <c r="GS51" s="185">
        <f t="shared" si="172"/>
        <v>0</v>
      </c>
      <c r="GT51" s="185">
        <f t="shared" si="138"/>
        <v>0</v>
      </c>
    </row>
    <row r="52" spans="1:202">
      <c r="A52" s="183">
        <f>IF('Primera Fase'!A52="","",'Primera Fase'!A52)</f>
        <v>50</v>
      </c>
      <c r="B52" s="178" t="str">
        <f>IF('Primera Fase'!B52="","",'Primera Fase'!B52)</f>
        <v/>
      </c>
      <c r="C52" s="188">
        <f>'Copia Provisional'!BW51</f>
        <v>0</v>
      </c>
      <c r="D52" s="188">
        <f>'Copia Provisional'!BX51</f>
        <v>0</v>
      </c>
      <c r="E52" s="188">
        <f>'Copia Provisional'!BY51</f>
        <v>0</v>
      </c>
      <c r="F52" s="188">
        <f>'Copia Provisional'!BZ51</f>
        <v>0</v>
      </c>
      <c r="G52" s="188">
        <f>'Copia Provisional'!CA51</f>
        <v>0</v>
      </c>
      <c r="H52" s="188">
        <f>'Copia Provisional'!CB51</f>
        <v>0</v>
      </c>
      <c r="I52" s="188">
        <f>'Copia Provisional'!CC51</f>
        <v>0</v>
      </c>
      <c r="J52" s="188">
        <f>'Copia Provisional'!CD51</f>
        <v>0</v>
      </c>
      <c r="K52" s="188">
        <f>'Copia Provisional'!CE51</f>
        <v>0</v>
      </c>
      <c r="L52" s="188">
        <f>'Copia Provisional'!CF51</f>
        <v>0</v>
      </c>
      <c r="M52" s="188">
        <f>'Copia Provisional'!CG51</f>
        <v>0</v>
      </c>
      <c r="N52" s="188">
        <f>'Copia Provisional'!CH51</f>
        <v>0</v>
      </c>
      <c r="O52" s="188">
        <f>'Copia Provisional'!CI51</f>
        <v>0</v>
      </c>
      <c r="P52" s="188">
        <f>'Copia Provisional'!CJ51</f>
        <v>0</v>
      </c>
      <c r="Q52" s="188">
        <f>'Copia Provisional'!CK51</f>
        <v>0</v>
      </c>
      <c r="R52" s="188">
        <f>'Copia Provisional'!CL51</f>
        <v>0</v>
      </c>
      <c r="S52" s="188">
        <f>'Copia Provisional'!CM51</f>
        <v>0</v>
      </c>
      <c r="T52" s="188">
        <f>'Copia Provisional'!CN51</f>
        <v>0</v>
      </c>
      <c r="U52" s="188">
        <f>'Copia Provisional'!CO51</f>
        <v>0</v>
      </c>
      <c r="V52" s="188">
        <f>'Copia Provisional'!CP51</f>
        <v>0</v>
      </c>
      <c r="W52" s="188">
        <f>'Copia Provisional'!CQ51</f>
        <v>0</v>
      </c>
      <c r="X52" s="188">
        <f>'Copia Provisional'!CR51</f>
        <v>0</v>
      </c>
      <c r="Y52" s="188">
        <f>'Copia Provisional'!CS51</f>
        <v>0</v>
      </c>
      <c r="Z52" s="188">
        <f>'Copia Provisional'!CT51</f>
        <v>0</v>
      </c>
      <c r="AA52" s="188">
        <f>'Copia Provisional'!CU51</f>
        <v>0</v>
      </c>
      <c r="AB52" s="188">
        <f>'Copia Provisional'!CV51</f>
        <v>0</v>
      </c>
      <c r="AC52" s="188">
        <f>'Copia Provisional'!CW51</f>
        <v>0</v>
      </c>
      <c r="AD52" s="188">
        <f>'Copia Provisional'!CX51</f>
        <v>0</v>
      </c>
      <c r="AE52" s="188">
        <f>'Copia Provisional'!CY51</f>
        <v>0</v>
      </c>
      <c r="AF52" s="188">
        <f>'Copia Provisional'!CZ51</f>
        <v>0</v>
      </c>
      <c r="AG52" s="188">
        <f>'Copia Provisional'!DA51</f>
        <v>0</v>
      </c>
      <c r="AH52" s="188">
        <f>'Copia Provisional'!DB51</f>
        <v>0</v>
      </c>
      <c r="AI52" s="188">
        <f t="shared" si="139"/>
        <v>0</v>
      </c>
      <c r="AJ52" s="178">
        <f t="shared" si="140"/>
        <v>0</v>
      </c>
      <c r="AK52" s="271">
        <f t="shared" si="38"/>
        <v>0</v>
      </c>
      <c r="AL52" s="194">
        <f>'Copia Provisional'!DC51</f>
        <v>0</v>
      </c>
      <c r="AM52" s="272">
        <f t="shared" si="39"/>
        <v>0</v>
      </c>
      <c r="AN52" s="190" t="str">
        <f t="shared" si="40"/>
        <v>P</v>
      </c>
      <c r="AO52" s="179" cm="1">
        <f t="array" ref="AO52">IF(AK52=_Cla2,IF(AM52=_Clb2,10+IF(AL52=_RES73,20,0),0),0)</f>
        <v>0</v>
      </c>
      <c r="AP52" s="272">
        <f t="shared" si="41"/>
        <v>0</v>
      </c>
      <c r="AQ52" s="194">
        <f>'Copia Provisional'!DD51</f>
        <v>0</v>
      </c>
      <c r="AR52" s="272">
        <f t="shared" si="42"/>
        <v>0</v>
      </c>
      <c r="AS52" s="190" t="str">
        <f t="shared" si="43"/>
        <v>P</v>
      </c>
      <c r="AT52" s="179">
        <f t="shared" si="141"/>
        <v>0</v>
      </c>
      <c r="AU52" s="272">
        <f t="shared" si="44"/>
        <v>0</v>
      </c>
      <c r="AV52" s="194">
        <f>'Copia Provisional'!DE51</f>
        <v>0</v>
      </c>
      <c r="AW52" s="272">
        <f t="shared" si="45"/>
        <v>0</v>
      </c>
      <c r="AX52" s="190" t="str">
        <f t="shared" si="46"/>
        <v>P</v>
      </c>
      <c r="AY52" s="179">
        <f t="shared" si="142"/>
        <v>0</v>
      </c>
      <c r="AZ52" s="272">
        <f t="shared" si="47"/>
        <v>0</v>
      </c>
      <c r="BA52" s="194">
        <f>'Copia Provisional'!DF51</f>
        <v>0</v>
      </c>
      <c r="BB52" s="272">
        <f t="shared" si="48"/>
        <v>0</v>
      </c>
      <c r="BC52" s="190" t="str">
        <f t="shared" si="49"/>
        <v>P</v>
      </c>
      <c r="BD52" s="179">
        <f t="shared" si="143"/>
        <v>0</v>
      </c>
      <c r="BE52" s="272">
        <f t="shared" si="50"/>
        <v>0</v>
      </c>
      <c r="BF52" s="194">
        <f>'Copia Provisional'!DG51</f>
        <v>0</v>
      </c>
      <c r="BG52" s="272">
        <f t="shared" si="51"/>
        <v>0</v>
      </c>
      <c r="BH52" s="190" t="str">
        <f t="shared" si="52"/>
        <v>P</v>
      </c>
      <c r="BI52" s="179">
        <f t="shared" si="144"/>
        <v>0</v>
      </c>
      <c r="BJ52" s="272">
        <f t="shared" si="53"/>
        <v>0</v>
      </c>
      <c r="BK52" s="194">
        <f>'Copia Provisional'!DH51</f>
        <v>0</v>
      </c>
      <c r="BL52" s="272">
        <f t="shared" si="54"/>
        <v>0</v>
      </c>
      <c r="BM52" s="190" t="str">
        <f t="shared" si="55"/>
        <v>P</v>
      </c>
      <c r="BN52" s="179">
        <f t="shared" si="145"/>
        <v>0</v>
      </c>
      <c r="BO52" s="272">
        <f t="shared" si="56"/>
        <v>0</v>
      </c>
      <c r="BP52" s="194">
        <f>'Copia Provisional'!DI51</f>
        <v>0</v>
      </c>
      <c r="BQ52" s="272">
        <f t="shared" si="57"/>
        <v>0</v>
      </c>
      <c r="BR52" s="190" t="str">
        <f t="shared" si="58"/>
        <v>P</v>
      </c>
      <c r="BS52" s="179">
        <f t="shared" si="146"/>
        <v>0</v>
      </c>
      <c r="BT52" s="272">
        <f t="shared" si="59"/>
        <v>0</v>
      </c>
      <c r="BU52" s="194">
        <f>'Copia Provisional'!DJ51</f>
        <v>0</v>
      </c>
      <c r="BV52" s="272">
        <f t="shared" si="60"/>
        <v>0</v>
      </c>
      <c r="BW52" s="190" t="str">
        <f t="shared" si="61"/>
        <v>P</v>
      </c>
      <c r="BX52" s="179">
        <f t="shared" si="147"/>
        <v>0</v>
      </c>
      <c r="BY52" s="271">
        <f t="shared" si="62"/>
        <v>0</v>
      </c>
      <c r="BZ52" s="194">
        <f>'Copia Provisional'!DK51</f>
        <v>0</v>
      </c>
      <c r="CA52" s="272">
        <f t="shared" si="63"/>
        <v>0</v>
      </c>
      <c r="CB52" s="190" t="str">
        <f t="shared" si="64"/>
        <v>P</v>
      </c>
      <c r="CC52" s="179">
        <f t="shared" si="148"/>
        <v>0</v>
      </c>
      <c r="CD52" s="272">
        <f t="shared" si="65"/>
        <v>0</v>
      </c>
      <c r="CE52" s="194">
        <f>'Copia Provisional'!DL51</f>
        <v>0</v>
      </c>
      <c r="CF52" s="272">
        <f t="shared" si="66"/>
        <v>0</v>
      </c>
      <c r="CG52" s="190" t="str">
        <f t="shared" si="67"/>
        <v>P</v>
      </c>
      <c r="CH52" s="179">
        <f t="shared" si="149"/>
        <v>0</v>
      </c>
      <c r="CI52" s="272">
        <f t="shared" si="68"/>
        <v>0</v>
      </c>
      <c r="CJ52" s="194">
        <f>'Copia Provisional'!DM51</f>
        <v>0</v>
      </c>
      <c r="CK52" s="272">
        <f t="shared" si="69"/>
        <v>0</v>
      </c>
      <c r="CL52" s="190" t="str">
        <f t="shared" si="70"/>
        <v>P</v>
      </c>
      <c r="CM52" s="179">
        <f t="shared" si="150"/>
        <v>0</v>
      </c>
      <c r="CN52" s="272">
        <f t="shared" si="71"/>
        <v>0</v>
      </c>
      <c r="CO52" s="194">
        <f>'Copia Provisional'!DN51</f>
        <v>0</v>
      </c>
      <c r="CP52" s="272">
        <f t="shared" si="72"/>
        <v>0</v>
      </c>
      <c r="CQ52" s="190" t="str">
        <f t="shared" si="73"/>
        <v>P</v>
      </c>
      <c r="CR52" s="179">
        <f t="shared" si="151"/>
        <v>0</v>
      </c>
      <c r="CS52" s="272">
        <f t="shared" si="74"/>
        <v>0</v>
      </c>
      <c r="CT52" s="194">
        <f>'Copia Provisional'!DO51</f>
        <v>0</v>
      </c>
      <c r="CU52" s="272">
        <f t="shared" si="75"/>
        <v>0</v>
      </c>
      <c r="CV52" s="190" t="str">
        <f t="shared" si="76"/>
        <v>P</v>
      </c>
      <c r="CW52" s="179">
        <f t="shared" si="152"/>
        <v>0</v>
      </c>
      <c r="CX52" s="272">
        <f t="shared" si="77"/>
        <v>0</v>
      </c>
      <c r="CY52" s="194">
        <f>'Copia Provisional'!DP51</f>
        <v>0</v>
      </c>
      <c r="CZ52" s="272">
        <f t="shared" si="78"/>
        <v>0</v>
      </c>
      <c r="DA52" s="190" t="str">
        <f t="shared" si="79"/>
        <v>P</v>
      </c>
      <c r="DB52" s="179">
        <f t="shared" si="153"/>
        <v>0</v>
      </c>
      <c r="DC52" s="272">
        <f t="shared" si="80"/>
        <v>0</v>
      </c>
      <c r="DD52" s="194">
        <f>'Copia Provisional'!DQ51</f>
        <v>0</v>
      </c>
      <c r="DE52" s="272">
        <f t="shared" si="81"/>
        <v>0</v>
      </c>
      <c r="DF52" s="190" t="str">
        <f t="shared" si="82"/>
        <v>P</v>
      </c>
      <c r="DG52" s="179">
        <f t="shared" si="154"/>
        <v>0</v>
      </c>
      <c r="DH52" s="272">
        <f t="shared" si="83"/>
        <v>0</v>
      </c>
      <c r="DI52" s="194">
        <f>'Copia Provisional'!DR51</f>
        <v>0</v>
      </c>
      <c r="DJ52" s="272">
        <f t="shared" si="84"/>
        <v>0</v>
      </c>
      <c r="DK52" s="190" t="str">
        <f t="shared" si="85"/>
        <v>P</v>
      </c>
      <c r="DL52" s="179">
        <f t="shared" si="155"/>
        <v>0</v>
      </c>
      <c r="DM52" s="193">
        <f t="shared" si="86"/>
        <v>0</v>
      </c>
      <c r="DN52" s="194">
        <f>'Copia Provisional'!DS51</f>
        <v>0</v>
      </c>
      <c r="DO52" s="189">
        <f t="shared" si="87"/>
        <v>0</v>
      </c>
      <c r="DP52" s="190" t="str">
        <f t="shared" si="88"/>
        <v>P</v>
      </c>
      <c r="DQ52" s="179">
        <f t="shared" si="156"/>
        <v>0</v>
      </c>
      <c r="DR52" s="189">
        <f t="shared" si="89"/>
        <v>0</v>
      </c>
      <c r="DS52" s="194">
        <f>'Copia Provisional'!DT51</f>
        <v>0</v>
      </c>
      <c r="DT52" s="189">
        <f t="shared" si="90"/>
        <v>0</v>
      </c>
      <c r="DU52" s="190" t="str">
        <f t="shared" si="91"/>
        <v>P</v>
      </c>
      <c r="DV52" s="179">
        <f t="shared" si="157"/>
        <v>0</v>
      </c>
      <c r="DW52" s="189">
        <f t="shared" si="92"/>
        <v>0</v>
      </c>
      <c r="DX52" s="194">
        <f>'Copia Provisional'!DU51</f>
        <v>0</v>
      </c>
      <c r="DY52" s="189">
        <f t="shared" si="93"/>
        <v>0</v>
      </c>
      <c r="DZ52" s="190" t="str">
        <f t="shared" si="94"/>
        <v>P</v>
      </c>
      <c r="EA52" s="179">
        <f t="shared" si="158"/>
        <v>0</v>
      </c>
      <c r="EB52" s="189">
        <f t="shared" si="95"/>
        <v>0</v>
      </c>
      <c r="EC52" s="194">
        <f>'Copia Provisional'!DV51</f>
        <v>0</v>
      </c>
      <c r="ED52" s="189">
        <f t="shared" si="96"/>
        <v>0</v>
      </c>
      <c r="EE52" s="190" t="str">
        <f t="shared" si="97"/>
        <v>P</v>
      </c>
      <c r="EF52" s="179">
        <f t="shared" si="159"/>
        <v>0</v>
      </c>
      <c r="EG52" s="189">
        <f t="shared" si="98"/>
        <v>0</v>
      </c>
      <c r="EH52" s="194">
        <f>'Copia Provisional'!DW51</f>
        <v>0</v>
      </c>
      <c r="EI52" s="189">
        <f t="shared" si="99"/>
        <v>0</v>
      </c>
      <c r="EJ52" s="190" t="str">
        <f t="shared" si="100"/>
        <v>P</v>
      </c>
      <c r="EK52" s="179">
        <f t="shared" si="160"/>
        <v>0</v>
      </c>
      <c r="EL52" s="189">
        <f t="shared" si="101"/>
        <v>0</v>
      </c>
      <c r="EM52" s="194">
        <f>'Copia Provisional'!DX51</f>
        <v>0</v>
      </c>
      <c r="EN52" s="189">
        <f t="shared" si="102"/>
        <v>0</v>
      </c>
      <c r="EO52" s="190" t="str">
        <f t="shared" si="103"/>
        <v>P</v>
      </c>
      <c r="EP52" s="179">
        <f t="shared" si="161"/>
        <v>0</v>
      </c>
      <c r="EQ52" s="189">
        <f t="shared" si="104"/>
        <v>0</v>
      </c>
      <c r="ER52" s="194">
        <f>'Copia Provisional'!DY51</f>
        <v>0</v>
      </c>
      <c r="ES52" s="189">
        <f t="shared" si="105"/>
        <v>0</v>
      </c>
      <c r="ET52" s="190" t="str">
        <f t="shared" si="106"/>
        <v>P</v>
      </c>
      <c r="EU52" s="179">
        <f t="shared" si="162"/>
        <v>0</v>
      </c>
      <c r="EV52" s="189">
        <f t="shared" si="107"/>
        <v>0</v>
      </c>
      <c r="EW52" s="194">
        <f>'Copia Provisional'!DZ51</f>
        <v>0</v>
      </c>
      <c r="EX52" s="189">
        <f t="shared" si="108"/>
        <v>0</v>
      </c>
      <c r="EY52" s="190" t="str">
        <f t="shared" si="109"/>
        <v>P</v>
      </c>
      <c r="EZ52" s="179">
        <f t="shared" si="163"/>
        <v>0</v>
      </c>
      <c r="FA52" s="170">
        <f t="shared" si="110"/>
        <v>0</v>
      </c>
      <c r="FB52" s="194">
        <f>'Copia Provisional'!EA51</f>
        <v>0</v>
      </c>
      <c r="FC52" s="170">
        <f t="shared" si="111"/>
        <v>0</v>
      </c>
      <c r="FD52" s="190" t="str">
        <f t="shared" si="112"/>
        <v>P</v>
      </c>
      <c r="FE52" s="179">
        <f t="shared" si="164"/>
        <v>0</v>
      </c>
      <c r="FF52" s="170">
        <f t="shared" si="113"/>
        <v>0</v>
      </c>
      <c r="FG52" s="194">
        <f>'Copia Provisional'!EB51</f>
        <v>0</v>
      </c>
      <c r="FH52" s="170">
        <f t="shared" si="114"/>
        <v>0</v>
      </c>
      <c r="FI52" s="190" t="str">
        <f t="shared" si="115"/>
        <v>P</v>
      </c>
      <c r="FJ52" s="179">
        <f t="shared" si="165"/>
        <v>0</v>
      </c>
      <c r="FK52" s="170">
        <f t="shared" si="116"/>
        <v>0</v>
      </c>
      <c r="FL52" s="194">
        <f>'Copia Provisional'!EC51</f>
        <v>0</v>
      </c>
      <c r="FM52" s="170">
        <f t="shared" si="117"/>
        <v>0</v>
      </c>
      <c r="FN52" s="190" t="str">
        <f t="shared" si="118"/>
        <v>P</v>
      </c>
      <c r="FO52" s="179">
        <f t="shared" si="166"/>
        <v>0</v>
      </c>
      <c r="FP52" s="170">
        <f t="shared" si="119"/>
        <v>0</v>
      </c>
      <c r="FQ52" s="194">
        <f>'Copia Provisional'!ED51</f>
        <v>0</v>
      </c>
      <c r="FR52" s="170">
        <f t="shared" si="120"/>
        <v>0</v>
      </c>
      <c r="FS52" s="190" t="str">
        <f t="shared" si="121"/>
        <v>P</v>
      </c>
      <c r="FT52" s="179">
        <f t="shared" si="167"/>
        <v>0</v>
      </c>
      <c r="FU52" s="170">
        <f t="shared" si="122"/>
        <v>0</v>
      </c>
      <c r="FV52" s="194">
        <f>'Copia Provisional'!EE51</f>
        <v>0</v>
      </c>
      <c r="FW52" s="170">
        <f t="shared" si="123"/>
        <v>0</v>
      </c>
      <c r="FX52" s="190" t="str">
        <f t="shared" si="124"/>
        <v>P</v>
      </c>
      <c r="FY52" s="179">
        <f t="shared" si="168"/>
        <v>0</v>
      </c>
      <c r="FZ52" s="170">
        <f t="shared" si="125"/>
        <v>0</v>
      </c>
      <c r="GA52" s="194">
        <f>'Copia Provisional'!EF51</f>
        <v>0</v>
      </c>
      <c r="GB52" s="170">
        <f t="shared" si="126"/>
        <v>0</v>
      </c>
      <c r="GC52" s="190" t="str">
        <f t="shared" si="127"/>
        <v>P</v>
      </c>
      <c r="GD52" s="179">
        <f t="shared" si="169"/>
        <v>0</v>
      </c>
      <c r="GE52" s="170">
        <f t="shared" si="128"/>
        <v>0</v>
      </c>
      <c r="GF52" s="194">
        <f>'Copia Provisional'!EG51</f>
        <v>0</v>
      </c>
      <c r="GG52" s="170">
        <f t="shared" si="129"/>
        <v>0</v>
      </c>
      <c r="GH52" s="170" t="str">
        <f t="shared" si="130"/>
        <v>P</v>
      </c>
      <c r="GI52" s="179">
        <f t="shared" si="170"/>
        <v>0</v>
      </c>
      <c r="GJ52" s="170">
        <f t="shared" si="131"/>
        <v>0</v>
      </c>
      <c r="GK52" s="194">
        <f>'Copia Provisional'!EH51</f>
        <v>0</v>
      </c>
      <c r="GL52" s="192">
        <f t="shared" si="132"/>
        <v>0</v>
      </c>
      <c r="GM52" s="170" t="str">
        <f t="shared" si="133"/>
        <v>P</v>
      </c>
      <c r="GN52" s="179">
        <f t="shared" si="171"/>
        <v>0</v>
      </c>
      <c r="GO52" s="170">
        <f t="shared" si="134"/>
        <v>0</v>
      </c>
      <c r="GP52" s="170">
        <f t="shared" si="135"/>
        <v>0</v>
      </c>
      <c r="GQ52" s="170">
        <f t="shared" si="136"/>
        <v>0</v>
      </c>
      <c r="GR52" s="170">
        <f t="shared" si="137"/>
        <v>0</v>
      </c>
      <c r="GS52" s="185">
        <f t="shared" si="172"/>
        <v>0</v>
      </c>
      <c r="GT52" s="185">
        <f t="shared" si="138"/>
        <v>0</v>
      </c>
    </row>
    <row r="53" spans="1:202">
      <c r="A53" s="183" t="str">
        <f>IF('Primera Fase'!A53="","",'Primera Fase'!A53)</f>
        <v/>
      </c>
      <c r="B53" s="178" t="str">
        <f>IF('Primera Fase'!B53="","",'Primera Fase'!B53)</f>
        <v/>
      </c>
      <c r="C53" s="188">
        <f>'Copia Provisional'!BW52</f>
        <v>0</v>
      </c>
      <c r="D53" s="188">
        <f>'Copia Provisional'!BX52</f>
        <v>0</v>
      </c>
      <c r="E53" s="188">
        <f>'Copia Provisional'!BY52</f>
        <v>0</v>
      </c>
      <c r="F53" s="188">
        <f>'Copia Provisional'!BZ52</f>
        <v>0</v>
      </c>
      <c r="G53" s="188">
        <f>'Copia Provisional'!CA52</f>
        <v>0</v>
      </c>
      <c r="H53" s="188">
        <f>'Copia Provisional'!CB52</f>
        <v>0</v>
      </c>
      <c r="I53" s="188">
        <f>'Copia Provisional'!CC52</f>
        <v>0</v>
      </c>
      <c r="J53" s="188">
        <f>'Copia Provisional'!CD52</f>
        <v>0</v>
      </c>
      <c r="K53" s="188">
        <f>'Copia Provisional'!CE52</f>
        <v>0</v>
      </c>
      <c r="L53" s="188">
        <f>'Copia Provisional'!CF52</f>
        <v>0</v>
      </c>
      <c r="M53" s="188">
        <f>'Copia Provisional'!CG52</f>
        <v>0</v>
      </c>
      <c r="N53" s="188">
        <f>'Copia Provisional'!CH52</f>
        <v>0</v>
      </c>
      <c r="O53" s="188">
        <f>'Copia Provisional'!CI52</f>
        <v>0</v>
      </c>
      <c r="P53" s="188">
        <f>'Copia Provisional'!CJ52</f>
        <v>0</v>
      </c>
      <c r="Q53" s="188">
        <f>'Copia Provisional'!CK52</f>
        <v>0</v>
      </c>
      <c r="R53" s="188">
        <f>'Copia Provisional'!CL52</f>
        <v>0</v>
      </c>
      <c r="S53" s="188">
        <f>'Copia Provisional'!CM52</f>
        <v>0</v>
      </c>
      <c r="T53" s="188">
        <f>'Copia Provisional'!CN52</f>
        <v>0</v>
      </c>
      <c r="U53" s="188">
        <f>'Copia Provisional'!CO52</f>
        <v>0</v>
      </c>
      <c r="V53" s="188">
        <f>'Copia Provisional'!CP52</f>
        <v>0</v>
      </c>
      <c r="W53" s="188">
        <f>'Copia Provisional'!CQ52</f>
        <v>0</v>
      </c>
      <c r="X53" s="188">
        <f>'Copia Provisional'!CR52</f>
        <v>0</v>
      </c>
      <c r="Y53" s="188">
        <f>'Copia Provisional'!CS52</f>
        <v>0</v>
      </c>
      <c r="Z53" s="188">
        <f>'Copia Provisional'!CT52</f>
        <v>0</v>
      </c>
      <c r="AA53" s="188">
        <f>'Copia Provisional'!CU52</f>
        <v>0</v>
      </c>
      <c r="AB53" s="188">
        <f>'Copia Provisional'!CV52</f>
        <v>0</v>
      </c>
      <c r="AC53" s="188">
        <f>'Copia Provisional'!CW52</f>
        <v>0</v>
      </c>
      <c r="AD53" s="188">
        <f>'Copia Provisional'!CX52</f>
        <v>0</v>
      </c>
      <c r="AE53" s="188">
        <f>'Copia Provisional'!CY52</f>
        <v>0</v>
      </c>
      <c r="AF53" s="188">
        <f>'Copia Provisional'!CZ52</f>
        <v>0</v>
      </c>
      <c r="AG53" s="188">
        <f>'Copia Provisional'!DA52</f>
        <v>0</v>
      </c>
      <c r="AH53" s="188">
        <f>'Copia Provisional'!DB52</f>
        <v>0</v>
      </c>
      <c r="AI53" s="188">
        <f t="shared" si="139"/>
        <v>0</v>
      </c>
      <c r="AJ53" s="178">
        <f t="shared" si="140"/>
        <v>0</v>
      </c>
      <c r="AK53" s="271">
        <f t="shared" si="38"/>
        <v>0</v>
      </c>
      <c r="AL53" s="194">
        <f>'Copia Provisional'!DC52</f>
        <v>0</v>
      </c>
      <c r="AM53" s="272">
        <f t="shared" si="39"/>
        <v>0</v>
      </c>
      <c r="AN53" s="190" t="str">
        <f t="shared" si="40"/>
        <v>P</v>
      </c>
      <c r="AO53" s="179" cm="1">
        <f t="array" ref="AO53">IF(AK53=_Cla2,IF(AM53=_Clb2,10+IF(AL53=_RES73,20,0),0),0)</f>
        <v>0</v>
      </c>
      <c r="AP53" s="272">
        <f t="shared" si="41"/>
        <v>0</v>
      </c>
      <c r="AQ53" s="194">
        <f>'Copia Provisional'!DD52</f>
        <v>0</v>
      </c>
      <c r="AR53" s="272">
        <f t="shared" si="42"/>
        <v>0</v>
      </c>
      <c r="AS53" s="190" t="str">
        <f t="shared" si="43"/>
        <v>P</v>
      </c>
      <c r="AT53" s="179">
        <f t="shared" si="141"/>
        <v>0</v>
      </c>
      <c r="AU53" s="272">
        <f t="shared" si="44"/>
        <v>0</v>
      </c>
      <c r="AV53" s="194">
        <f>'Copia Provisional'!DE52</f>
        <v>0</v>
      </c>
      <c r="AW53" s="272">
        <f t="shared" si="45"/>
        <v>0</v>
      </c>
      <c r="AX53" s="190" t="str">
        <f t="shared" si="46"/>
        <v>P</v>
      </c>
      <c r="AY53" s="179">
        <f t="shared" si="142"/>
        <v>0</v>
      </c>
      <c r="AZ53" s="272">
        <f t="shared" si="47"/>
        <v>0</v>
      </c>
      <c r="BA53" s="194">
        <f>'Copia Provisional'!DF52</f>
        <v>0</v>
      </c>
      <c r="BB53" s="272">
        <f t="shared" si="48"/>
        <v>0</v>
      </c>
      <c r="BC53" s="190" t="str">
        <f t="shared" si="49"/>
        <v>P</v>
      </c>
      <c r="BD53" s="179">
        <f t="shared" si="143"/>
        <v>0</v>
      </c>
      <c r="BE53" s="272">
        <f t="shared" si="50"/>
        <v>0</v>
      </c>
      <c r="BF53" s="194">
        <f>'Copia Provisional'!DG52</f>
        <v>0</v>
      </c>
      <c r="BG53" s="272">
        <f t="shared" si="51"/>
        <v>0</v>
      </c>
      <c r="BH53" s="190" t="str">
        <f t="shared" si="52"/>
        <v>P</v>
      </c>
      <c r="BI53" s="179">
        <f t="shared" si="144"/>
        <v>0</v>
      </c>
      <c r="BJ53" s="272">
        <f t="shared" si="53"/>
        <v>0</v>
      </c>
      <c r="BK53" s="194">
        <f>'Copia Provisional'!DH52</f>
        <v>0</v>
      </c>
      <c r="BL53" s="272">
        <f t="shared" si="54"/>
        <v>0</v>
      </c>
      <c r="BM53" s="190" t="str">
        <f t="shared" si="55"/>
        <v>P</v>
      </c>
      <c r="BN53" s="179">
        <f t="shared" si="145"/>
        <v>0</v>
      </c>
      <c r="BO53" s="272">
        <f t="shared" si="56"/>
        <v>0</v>
      </c>
      <c r="BP53" s="194">
        <f>'Copia Provisional'!DI52</f>
        <v>0</v>
      </c>
      <c r="BQ53" s="272">
        <f t="shared" si="57"/>
        <v>0</v>
      </c>
      <c r="BR53" s="190" t="str">
        <f t="shared" si="58"/>
        <v>P</v>
      </c>
      <c r="BS53" s="179">
        <f t="shared" si="146"/>
        <v>0</v>
      </c>
      <c r="BT53" s="272">
        <f t="shared" si="59"/>
        <v>0</v>
      </c>
      <c r="BU53" s="194">
        <f>'Copia Provisional'!DJ52</f>
        <v>0</v>
      </c>
      <c r="BV53" s="272">
        <f t="shared" si="60"/>
        <v>0</v>
      </c>
      <c r="BW53" s="190" t="str">
        <f t="shared" si="61"/>
        <v>P</v>
      </c>
      <c r="BX53" s="179">
        <f t="shared" si="147"/>
        <v>0</v>
      </c>
      <c r="BY53" s="271">
        <f t="shared" si="62"/>
        <v>0</v>
      </c>
      <c r="BZ53" s="194">
        <f>'Copia Provisional'!DK52</f>
        <v>0</v>
      </c>
      <c r="CA53" s="272">
        <f t="shared" si="63"/>
        <v>0</v>
      </c>
      <c r="CB53" s="190" t="str">
        <f t="shared" si="64"/>
        <v>P</v>
      </c>
      <c r="CC53" s="179">
        <f t="shared" si="148"/>
        <v>0</v>
      </c>
      <c r="CD53" s="272">
        <f t="shared" si="65"/>
        <v>0</v>
      </c>
      <c r="CE53" s="194">
        <f>'Copia Provisional'!DL52</f>
        <v>0</v>
      </c>
      <c r="CF53" s="272">
        <f t="shared" si="66"/>
        <v>0</v>
      </c>
      <c r="CG53" s="190" t="str">
        <f t="shared" si="67"/>
        <v>P</v>
      </c>
      <c r="CH53" s="179">
        <f t="shared" si="149"/>
        <v>0</v>
      </c>
      <c r="CI53" s="272">
        <f t="shared" si="68"/>
        <v>0</v>
      </c>
      <c r="CJ53" s="194">
        <f>'Copia Provisional'!DM52</f>
        <v>0</v>
      </c>
      <c r="CK53" s="272">
        <f t="shared" si="69"/>
        <v>0</v>
      </c>
      <c r="CL53" s="190" t="str">
        <f t="shared" si="70"/>
        <v>P</v>
      </c>
      <c r="CM53" s="179">
        <f t="shared" si="150"/>
        <v>0</v>
      </c>
      <c r="CN53" s="272">
        <f t="shared" si="71"/>
        <v>0</v>
      </c>
      <c r="CO53" s="194">
        <f>'Copia Provisional'!DN52</f>
        <v>0</v>
      </c>
      <c r="CP53" s="272">
        <f t="shared" si="72"/>
        <v>0</v>
      </c>
      <c r="CQ53" s="190" t="str">
        <f t="shared" si="73"/>
        <v>P</v>
      </c>
      <c r="CR53" s="179">
        <f t="shared" si="151"/>
        <v>0</v>
      </c>
      <c r="CS53" s="272">
        <f t="shared" si="74"/>
        <v>0</v>
      </c>
      <c r="CT53" s="194">
        <f>'Copia Provisional'!DO52</f>
        <v>0</v>
      </c>
      <c r="CU53" s="272">
        <f t="shared" si="75"/>
        <v>0</v>
      </c>
      <c r="CV53" s="190" t="str">
        <f t="shared" si="76"/>
        <v>P</v>
      </c>
      <c r="CW53" s="179">
        <f t="shared" si="152"/>
        <v>0</v>
      </c>
      <c r="CX53" s="272">
        <f t="shared" si="77"/>
        <v>0</v>
      </c>
      <c r="CY53" s="194">
        <f>'Copia Provisional'!DP52</f>
        <v>0</v>
      </c>
      <c r="CZ53" s="272">
        <f t="shared" si="78"/>
        <v>0</v>
      </c>
      <c r="DA53" s="190" t="str">
        <f t="shared" si="79"/>
        <v>P</v>
      </c>
      <c r="DB53" s="179">
        <f t="shared" si="153"/>
        <v>0</v>
      </c>
      <c r="DC53" s="272">
        <f t="shared" si="80"/>
        <v>0</v>
      </c>
      <c r="DD53" s="194">
        <f>'Copia Provisional'!DQ52</f>
        <v>0</v>
      </c>
      <c r="DE53" s="272">
        <f t="shared" si="81"/>
        <v>0</v>
      </c>
      <c r="DF53" s="190" t="str">
        <f t="shared" si="82"/>
        <v>P</v>
      </c>
      <c r="DG53" s="179">
        <f t="shared" si="154"/>
        <v>0</v>
      </c>
      <c r="DH53" s="272">
        <f t="shared" si="83"/>
        <v>0</v>
      </c>
      <c r="DI53" s="194">
        <f>'Copia Provisional'!DR52</f>
        <v>0</v>
      </c>
      <c r="DJ53" s="272">
        <f t="shared" si="84"/>
        <v>0</v>
      </c>
      <c r="DK53" s="190" t="str">
        <f t="shared" si="85"/>
        <v>P</v>
      </c>
      <c r="DL53" s="179">
        <f t="shared" si="155"/>
        <v>0</v>
      </c>
      <c r="DM53" s="193">
        <f t="shared" si="86"/>
        <v>0</v>
      </c>
      <c r="DN53" s="194">
        <f>'Copia Provisional'!DS52</f>
        <v>0</v>
      </c>
      <c r="DO53" s="189">
        <f t="shared" si="87"/>
        <v>0</v>
      </c>
      <c r="DP53" s="190" t="str">
        <f t="shared" si="88"/>
        <v>P</v>
      </c>
      <c r="DQ53" s="179">
        <f t="shared" si="156"/>
        <v>0</v>
      </c>
      <c r="DR53" s="189">
        <f t="shared" si="89"/>
        <v>0</v>
      </c>
      <c r="DS53" s="194">
        <f>'Copia Provisional'!DT52</f>
        <v>0</v>
      </c>
      <c r="DT53" s="189">
        <f t="shared" si="90"/>
        <v>0</v>
      </c>
      <c r="DU53" s="190" t="str">
        <f t="shared" si="91"/>
        <v>P</v>
      </c>
      <c r="DV53" s="179">
        <f t="shared" si="157"/>
        <v>0</v>
      </c>
      <c r="DW53" s="189">
        <f t="shared" si="92"/>
        <v>0</v>
      </c>
      <c r="DX53" s="194">
        <f>'Copia Provisional'!DU52</f>
        <v>0</v>
      </c>
      <c r="DY53" s="189">
        <f t="shared" si="93"/>
        <v>0</v>
      </c>
      <c r="DZ53" s="190" t="str">
        <f t="shared" si="94"/>
        <v>P</v>
      </c>
      <c r="EA53" s="179">
        <f t="shared" si="158"/>
        <v>0</v>
      </c>
      <c r="EB53" s="189">
        <f t="shared" si="95"/>
        <v>0</v>
      </c>
      <c r="EC53" s="194">
        <f>'Copia Provisional'!DV52</f>
        <v>0</v>
      </c>
      <c r="ED53" s="189">
        <f t="shared" si="96"/>
        <v>0</v>
      </c>
      <c r="EE53" s="190" t="str">
        <f t="shared" si="97"/>
        <v>P</v>
      </c>
      <c r="EF53" s="179">
        <f t="shared" si="159"/>
        <v>0</v>
      </c>
      <c r="EG53" s="189">
        <f t="shared" si="98"/>
        <v>0</v>
      </c>
      <c r="EH53" s="194">
        <f>'Copia Provisional'!DW52</f>
        <v>0</v>
      </c>
      <c r="EI53" s="189">
        <f t="shared" si="99"/>
        <v>0</v>
      </c>
      <c r="EJ53" s="190" t="str">
        <f t="shared" si="100"/>
        <v>P</v>
      </c>
      <c r="EK53" s="179">
        <f t="shared" si="160"/>
        <v>0</v>
      </c>
      <c r="EL53" s="189">
        <f t="shared" si="101"/>
        <v>0</v>
      </c>
      <c r="EM53" s="194">
        <f>'Copia Provisional'!DX52</f>
        <v>0</v>
      </c>
      <c r="EN53" s="189">
        <f t="shared" si="102"/>
        <v>0</v>
      </c>
      <c r="EO53" s="190" t="str">
        <f t="shared" si="103"/>
        <v>P</v>
      </c>
      <c r="EP53" s="179">
        <f t="shared" si="161"/>
        <v>0</v>
      </c>
      <c r="EQ53" s="189">
        <f t="shared" si="104"/>
        <v>0</v>
      </c>
      <c r="ER53" s="194">
        <f>'Copia Provisional'!DY52</f>
        <v>0</v>
      </c>
      <c r="ES53" s="189">
        <f t="shared" si="105"/>
        <v>0</v>
      </c>
      <c r="ET53" s="190" t="str">
        <f t="shared" si="106"/>
        <v>P</v>
      </c>
      <c r="EU53" s="179">
        <f t="shared" si="162"/>
        <v>0</v>
      </c>
      <c r="EV53" s="189">
        <f t="shared" si="107"/>
        <v>0</v>
      </c>
      <c r="EW53" s="194">
        <f>'Copia Provisional'!DZ52</f>
        <v>0</v>
      </c>
      <c r="EX53" s="189">
        <f t="shared" si="108"/>
        <v>0</v>
      </c>
      <c r="EY53" s="190" t="str">
        <f t="shared" si="109"/>
        <v>P</v>
      </c>
      <c r="EZ53" s="179">
        <f t="shared" si="163"/>
        <v>0</v>
      </c>
      <c r="FA53" s="170">
        <f t="shared" si="110"/>
        <v>0</v>
      </c>
      <c r="FB53" s="194">
        <f>'Copia Provisional'!EA52</f>
        <v>0</v>
      </c>
      <c r="FC53" s="170">
        <f t="shared" si="111"/>
        <v>0</v>
      </c>
      <c r="FD53" s="190" t="str">
        <f t="shared" si="112"/>
        <v>P</v>
      </c>
      <c r="FE53" s="179">
        <f t="shared" si="164"/>
        <v>0</v>
      </c>
      <c r="FF53" s="170">
        <f t="shared" si="113"/>
        <v>0</v>
      </c>
      <c r="FG53" s="194">
        <f>'Copia Provisional'!EB52</f>
        <v>0</v>
      </c>
      <c r="FH53" s="170">
        <f t="shared" si="114"/>
        <v>0</v>
      </c>
      <c r="FI53" s="190" t="str">
        <f t="shared" si="115"/>
        <v>P</v>
      </c>
      <c r="FJ53" s="179">
        <f t="shared" si="165"/>
        <v>0</v>
      </c>
      <c r="FK53" s="170">
        <f t="shared" si="116"/>
        <v>0</v>
      </c>
      <c r="FL53" s="194">
        <f>'Copia Provisional'!EC52</f>
        <v>0</v>
      </c>
      <c r="FM53" s="170">
        <f t="shared" si="117"/>
        <v>0</v>
      </c>
      <c r="FN53" s="190" t="str">
        <f t="shared" si="118"/>
        <v>P</v>
      </c>
      <c r="FO53" s="179">
        <f t="shared" si="166"/>
        <v>0</v>
      </c>
      <c r="FP53" s="170">
        <f t="shared" si="119"/>
        <v>0</v>
      </c>
      <c r="FQ53" s="194">
        <f>'Copia Provisional'!ED52</f>
        <v>0</v>
      </c>
      <c r="FR53" s="170">
        <f t="shared" si="120"/>
        <v>0</v>
      </c>
      <c r="FS53" s="190" t="str">
        <f t="shared" si="121"/>
        <v>P</v>
      </c>
      <c r="FT53" s="179">
        <f t="shared" si="167"/>
        <v>0</v>
      </c>
      <c r="FU53" s="170">
        <f t="shared" si="122"/>
        <v>0</v>
      </c>
      <c r="FV53" s="194">
        <f>'Copia Provisional'!EE52</f>
        <v>0</v>
      </c>
      <c r="FW53" s="170">
        <f t="shared" si="123"/>
        <v>0</v>
      </c>
      <c r="FX53" s="190" t="str">
        <f t="shared" si="124"/>
        <v>P</v>
      </c>
      <c r="FY53" s="179">
        <f t="shared" si="168"/>
        <v>0</v>
      </c>
      <c r="FZ53" s="170">
        <f t="shared" si="125"/>
        <v>0</v>
      </c>
      <c r="GA53" s="194">
        <f>'Copia Provisional'!EF52</f>
        <v>0</v>
      </c>
      <c r="GB53" s="170">
        <f t="shared" si="126"/>
        <v>0</v>
      </c>
      <c r="GC53" s="190" t="str">
        <f t="shared" si="127"/>
        <v>P</v>
      </c>
      <c r="GD53" s="179">
        <f t="shared" si="169"/>
        <v>0</v>
      </c>
      <c r="GE53" s="170">
        <f t="shared" si="128"/>
        <v>0</v>
      </c>
      <c r="GF53" s="194">
        <f>'Copia Provisional'!EG52</f>
        <v>0</v>
      </c>
      <c r="GG53" s="170">
        <f t="shared" si="129"/>
        <v>0</v>
      </c>
      <c r="GH53" s="170" t="str">
        <f t="shared" si="130"/>
        <v>P</v>
      </c>
      <c r="GI53" s="179">
        <f t="shared" si="170"/>
        <v>0</v>
      </c>
      <c r="GJ53" s="170">
        <f t="shared" si="131"/>
        <v>0</v>
      </c>
      <c r="GK53" s="194">
        <f>'Copia Provisional'!EH52</f>
        <v>0</v>
      </c>
      <c r="GL53" s="192">
        <f t="shared" si="132"/>
        <v>0</v>
      </c>
      <c r="GM53" s="170" t="str">
        <f t="shared" si="133"/>
        <v>P</v>
      </c>
      <c r="GN53" s="179">
        <f t="shared" si="171"/>
        <v>0</v>
      </c>
      <c r="GO53" s="170">
        <f t="shared" si="134"/>
        <v>0</v>
      </c>
      <c r="GP53" s="170">
        <f t="shared" si="135"/>
        <v>0</v>
      </c>
      <c r="GQ53" s="170">
        <f t="shared" si="136"/>
        <v>0</v>
      </c>
      <c r="GR53" s="170">
        <f t="shared" si="137"/>
        <v>0</v>
      </c>
      <c r="GS53" s="185">
        <f t="shared" si="172"/>
        <v>0</v>
      </c>
      <c r="GT53" s="185">
        <f t="shared" si="138"/>
        <v>0</v>
      </c>
    </row>
    <row r="54" spans="1:202">
      <c r="A54" s="183" t="str">
        <f>IF('Primera Fase'!A54="","",'Primera Fase'!A54)</f>
        <v/>
      </c>
      <c r="B54" s="178" t="str">
        <f>IF('Primera Fase'!B54="","",'Primera Fase'!B54)</f>
        <v/>
      </c>
      <c r="C54" s="188">
        <f>'Copia Provisional'!BW53</f>
        <v>0</v>
      </c>
      <c r="D54" s="188">
        <f>'Copia Provisional'!BX53</f>
        <v>0</v>
      </c>
      <c r="E54" s="188">
        <f>'Copia Provisional'!BY53</f>
        <v>0</v>
      </c>
      <c r="F54" s="188">
        <f>'Copia Provisional'!BZ53</f>
        <v>0</v>
      </c>
      <c r="G54" s="188">
        <f>'Copia Provisional'!CA53</f>
        <v>0</v>
      </c>
      <c r="H54" s="188">
        <f>'Copia Provisional'!CB53</f>
        <v>0</v>
      </c>
      <c r="I54" s="188">
        <f>'Copia Provisional'!CC53</f>
        <v>0</v>
      </c>
      <c r="J54" s="188">
        <f>'Copia Provisional'!CD53</f>
        <v>0</v>
      </c>
      <c r="K54" s="188">
        <f>'Copia Provisional'!CE53</f>
        <v>0</v>
      </c>
      <c r="L54" s="188">
        <f>'Copia Provisional'!CF53</f>
        <v>0</v>
      </c>
      <c r="M54" s="188">
        <f>'Copia Provisional'!CG53</f>
        <v>0</v>
      </c>
      <c r="N54" s="188">
        <f>'Copia Provisional'!CH53</f>
        <v>0</v>
      </c>
      <c r="O54" s="188">
        <f>'Copia Provisional'!CI53</f>
        <v>0</v>
      </c>
      <c r="P54" s="188">
        <f>'Copia Provisional'!CJ53</f>
        <v>0</v>
      </c>
      <c r="Q54" s="188">
        <f>'Copia Provisional'!CK53</f>
        <v>0</v>
      </c>
      <c r="R54" s="188">
        <f>'Copia Provisional'!CL53</f>
        <v>0</v>
      </c>
      <c r="S54" s="188">
        <f>'Copia Provisional'!CM53</f>
        <v>0</v>
      </c>
      <c r="T54" s="188">
        <f>'Copia Provisional'!CN53</f>
        <v>0</v>
      </c>
      <c r="U54" s="188">
        <f>'Copia Provisional'!CO53</f>
        <v>0</v>
      </c>
      <c r="V54" s="188">
        <f>'Copia Provisional'!CP53</f>
        <v>0</v>
      </c>
      <c r="W54" s="188">
        <f>'Copia Provisional'!CQ53</f>
        <v>0</v>
      </c>
      <c r="X54" s="188">
        <f>'Copia Provisional'!CR53</f>
        <v>0</v>
      </c>
      <c r="Y54" s="188">
        <f>'Copia Provisional'!CS53</f>
        <v>0</v>
      </c>
      <c r="Z54" s="188">
        <f>'Copia Provisional'!CT53</f>
        <v>0</v>
      </c>
      <c r="AA54" s="188">
        <f>'Copia Provisional'!CU53</f>
        <v>0</v>
      </c>
      <c r="AB54" s="188">
        <f>'Copia Provisional'!CV53</f>
        <v>0</v>
      </c>
      <c r="AC54" s="188">
        <f>'Copia Provisional'!CW53</f>
        <v>0</v>
      </c>
      <c r="AD54" s="188">
        <f>'Copia Provisional'!CX53</f>
        <v>0</v>
      </c>
      <c r="AE54" s="188">
        <f>'Copia Provisional'!CY53</f>
        <v>0</v>
      </c>
      <c r="AF54" s="188">
        <f>'Copia Provisional'!CZ53</f>
        <v>0</v>
      </c>
      <c r="AG54" s="188">
        <f>'Copia Provisional'!DA53</f>
        <v>0</v>
      </c>
      <c r="AH54" s="188">
        <f>'Copia Provisional'!DB53</f>
        <v>0</v>
      </c>
      <c r="AI54" s="188">
        <f t="shared" si="139"/>
        <v>0</v>
      </c>
      <c r="AJ54" s="178">
        <f t="shared" si="140"/>
        <v>0</v>
      </c>
      <c r="AK54" s="271">
        <f t="shared" si="38"/>
        <v>0</v>
      </c>
      <c r="AL54" s="194">
        <f>'Copia Provisional'!DC53</f>
        <v>0</v>
      </c>
      <c r="AM54" s="272">
        <f t="shared" si="39"/>
        <v>0</v>
      </c>
      <c r="AN54" s="190" t="str">
        <f t="shared" si="40"/>
        <v>P</v>
      </c>
      <c r="AO54" s="179" cm="1">
        <f t="array" ref="AO54">IF(AK54=_Cla2,IF(AM54=_Clb2,10+IF(AL54=_RES73,20,0),0),0)</f>
        <v>0</v>
      </c>
      <c r="AP54" s="272">
        <f t="shared" si="41"/>
        <v>0</v>
      </c>
      <c r="AQ54" s="194">
        <f>'Copia Provisional'!DD53</f>
        <v>0</v>
      </c>
      <c r="AR54" s="272">
        <f t="shared" si="42"/>
        <v>0</v>
      </c>
      <c r="AS54" s="190" t="str">
        <f t="shared" si="43"/>
        <v>P</v>
      </c>
      <c r="AT54" s="179">
        <f t="shared" si="141"/>
        <v>0</v>
      </c>
      <c r="AU54" s="272">
        <f t="shared" si="44"/>
        <v>0</v>
      </c>
      <c r="AV54" s="194">
        <f>'Copia Provisional'!DE53</f>
        <v>0</v>
      </c>
      <c r="AW54" s="272">
        <f t="shared" si="45"/>
        <v>0</v>
      </c>
      <c r="AX54" s="190" t="str">
        <f t="shared" si="46"/>
        <v>P</v>
      </c>
      <c r="AY54" s="179">
        <f t="shared" si="142"/>
        <v>0</v>
      </c>
      <c r="AZ54" s="272">
        <f t="shared" si="47"/>
        <v>0</v>
      </c>
      <c r="BA54" s="194">
        <f>'Copia Provisional'!DF53</f>
        <v>0</v>
      </c>
      <c r="BB54" s="272">
        <f t="shared" si="48"/>
        <v>0</v>
      </c>
      <c r="BC54" s="190" t="str">
        <f t="shared" si="49"/>
        <v>P</v>
      </c>
      <c r="BD54" s="179">
        <f t="shared" si="143"/>
        <v>0</v>
      </c>
      <c r="BE54" s="272">
        <f t="shared" si="50"/>
        <v>0</v>
      </c>
      <c r="BF54" s="194">
        <f>'Copia Provisional'!DG53</f>
        <v>0</v>
      </c>
      <c r="BG54" s="272">
        <f t="shared" si="51"/>
        <v>0</v>
      </c>
      <c r="BH54" s="190" t="str">
        <f t="shared" si="52"/>
        <v>P</v>
      </c>
      <c r="BI54" s="179">
        <f t="shared" si="144"/>
        <v>0</v>
      </c>
      <c r="BJ54" s="272">
        <f t="shared" si="53"/>
        <v>0</v>
      </c>
      <c r="BK54" s="194">
        <f>'Copia Provisional'!DH53</f>
        <v>0</v>
      </c>
      <c r="BL54" s="272">
        <f t="shared" si="54"/>
        <v>0</v>
      </c>
      <c r="BM54" s="190" t="str">
        <f t="shared" si="55"/>
        <v>P</v>
      </c>
      <c r="BN54" s="179">
        <f t="shared" si="145"/>
        <v>0</v>
      </c>
      <c r="BO54" s="272">
        <f t="shared" si="56"/>
        <v>0</v>
      </c>
      <c r="BP54" s="194">
        <f>'Copia Provisional'!DI53</f>
        <v>0</v>
      </c>
      <c r="BQ54" s="272">
        <f t="shared" si="57"/>
        <v>0</v>
      </c>
      <c r="BR54" s="190" t="str">
        <f t="shared" si="58"/>
        <v>P</v>
      </c>
      <c r="BS54" s="179">
        <f t="shared" si="146"/>
        <v>0</v>
      </c>
      <c r="BT54" s="272">
        <f t="shared" si="59"/>
        <v>0</v>
      </c>
      <c r="BU54" s="194">
        <f>'Copia Provisional'!DJ53</f>
        <v>0</v>
      </c>
      <c r="BV54" s="272">
        <f t="shared" si="60"/>
        <v>0</v>
      </c>
      <c r="BW54" s="190" t="str">
        <f t="shared" si="61"/>
        <v>P</v>
      </c>
      <c r="BX54" s="179">
        <f t="shared" si="147"/>
        <v>0</v>
      </c>
      <c r="BY54" s="271">
        <f t="shared" si="62"/>
        <v>0</v>
      </c>
      <c r="BZ54" s="194">
        <f>'Copia Provisional'!DK53</f>
        <v>0</v>
      </c>
      <c r="CA54" s="272">
        <f t="shared" si="63"/>
        <v>0</v>
      </c>
      <c r="CB54" s="190" t="str">
        <f t="shared" si="64"/>
        <v>P</v>
      </c>
      <c r="CC54" s="179">
        <f t="shared" si="148"/>
        <v>0</v>
      </c>
      <c r="CD54" s="272">
        <f t="shared" si="65"/>
        <v>0</v>
      </c>
      <c r="CE54" s="194">
        <f>'Copia Provisional'!DL53</f>
        <v>0</v>
      </c>
      <c r="CF54" s="272">
        <f t="shared" si="66"/>
        <v>0</v>
      </c>
      <c r="CG54" s="190" t="str">
        <f t="shared" si="67"/>
        <v>P</v>
      </c>
      <c r="CH54" s="179">
        <f t="shared" si="149"/>
        <v>0</v>
      </c>
      <c r="CI54" s="272">
        <f t="shared" si="68"/>
        <v>0</v>
      </c>
      <c r="CJ54" s="194">
        <f>'Copia Provisional'!DM53</f>
        <v>0</v>
      </c>
      <c r="CK54" s="272">
        <f t="shared" si="69"/>
        <v>0</v>
      </c>
      <c r="CL54" s="190" t="str">
        <f t="shared" si="70"/>
        <v>P</v>
      </c>
      <c r="CM54" s="179">
        <f t="shared" si="150"/>
        <v>0</v>
      </c>
      <c r="CN54" s="272">
        <f t="shared" si="71"/>
        <v>0</v>
      </c>
      <c r="CO54" s="194">
        <f>'Copia Provisional'!DN53</f>
        <v>0</v>
      </c>
      <c r="CP54" s="272">
        <f t="shared" si="72"/>
        <v>0</v>
      </c>
      <c r="CQ54" s="190" t="str">
        <f t="shared" si="73"/>
        <v>P</v>
      </c>
      <c r="CR54" s="179">
        <f t="shared" si="151"/>
        <v>0</v>
      </c>
      <c r="CS54" s="272">
        <f t="shared" si="74"/>
        <v>0</v>
      </c>
      <c r="CT54" s="194">
        <f>'Copia Provisional'!DO53</f>
        <v>0</v>
      </c>
      <c r="CU54" s="272">
        <f t="shared" si="75"/>
        <v>0</v>
      </c>
      <c r="CV54" s="190" t="str">
        <f t="shared" si="76"/>
        <v>P</v>
      </c>
      <c r="CW54" s="179">
        <f t="shared" si="152"/>
        <v>0</v>
      </c>
      <c r="CX54" s="272">
        <f t="shared" si="77"/>
        <v>0</v>
      </c>
      <c r="CY54" s="194">
        <f>'Copia Provisional'!DP53</f>
        <v>0</v>
      </c>
      <c r="CZ54" s="272">
        <f t="shared" si="78"/>
        <v>0</v>
      </c>
      <c r="DA54" s="190" t="str">
        <f t="shared" si="79"/>
        <v>P</v>
      </c>
      <c r="DB54" s="179">
        <f t="shared" si="153"/>
        <v>0</v>
      </c>
      <c r="DC54" s="272">
        <f t="shared" si="80"/>
        <v>0</v>
      </c>
      <c r="DD54" s="194">
        <f>'Copia Provisional'!DQ53</f>
        <v>0</v>
      </c>
      <c r="DE54" s="272">
        <f t="shared" si="81"/>
        <v>0</v>
      </c>
      <c r="DF54" s="190" t="str">
        <f t="shared" si="82"/>
        <v>P</v>
      </c>
      <c r="DG54" s="179">
        <f t="shared" si="154"/>
        <v>0</v>
      </c>
      <c r="DH54" s="272">
        <f t="shared" si="83"/>
        <v>0</v>
      </c>
      <c r="DI54" s="194">
        <f>'Copia Provisional'!DR53</f>
        <v>0</v>
      </c>
      <c r="DJ54" s="272">
        <f t="shared" si="84"/>
        <v>0</v>
      </c>
      <c r="DK54" s="190" t="str">
        <f t="shared" si="85"/>
        <v>P</v>
      </c>
      <c r="DL54" s="179">
        <f t="shared" si="155"/>
        <v>0</v>
      </c>
      <c r="DM54" s="193">
        <f t="shared" si="86"/>
        <v>0</v>
      </c>
      <c r="DN54" s="194">
        <f>'Copia Provisional'!DS53</f>
        <v>0</v>
      </c>
      <c r="DO54" s="189">
        <f t="shared" si="87"/>
        <v>0</v>
      </c>
      <c r="DP54" s="190" t="str">
        <f t="shared" si="88"/>
        <v>P</v>
      </c>
      <c r="DQ54" s="179">
        <f t="shared" si="156"/>
        <v>0</v>
      </c>
      <c r="DR54" s="189">
        <f t="shared" si="89"/>
        <v>0</v>
      </c>
      <c r="DS54" s="194">
        <f>'Copia Provisional'!DT53</f>
        <v>0</v>
      </c>
      <c r="DT54" s="189">
        <f t="shared" si="90"/>
        <v>0</v>
      </c>
      <c r="DU54" s="190" t="str">
        <f t="shared" si="91"/>
        <v>P</v>
      </c>
      <c r="DV54" s="179">
        <f t="shared" si="157"/>
        <v>0</v>
      </c>
      <c r="DW54" s="189">
        <f t="shared" si="92"/>
        <v>0</v>
      </c>
      <c r="DX54" s="194">
        <f>'Copia Provisional'!DU53</f>
        <v>0</v>
      </c>
      <c r="DY54" s="189">
        <f t="shared" si="93"/>
        <v>0</v>
      </c>
      <c r="DZ54" s="190" t="str">
        <f t="shared" si="94"/>
        <v>P</v>
      </c>
      <c r="EA54" s="179">
        <f t="shared" si="158"/>
        <v>0</v>
      </c>
      <c r="EB54" s="189">
        <f t="shared" si="95"/>
        <v>0</v>
      </c>
      <c r="EC54" s="194">
        <f>'Copia Provisional'!DV53</f>
        <v>0</v>
      </c>
      <c r="ED54" s="189">
        <f t="shared" si="96"/>
        <v>0</v>
      </c>
      <c r="EE54" s="190" t="str">
        <f t="shared" si="97"/>
        <v>P</v>
      </c>
      <c r="EF54" s="179">
        <f t="shared" si="159"/>
        <v>0</v>
      </c>
      <c r="EG54" s="189">
        <f t="shared" si="98"/>
        <v>0</v>
      </c>
      <c r="EH54" s="194">
        <f>'Copia Provisional'!DW53</f>
        <v>0</v>
      </c>
      <c r="EI54" s="189">
        <f t="shared" si="99"/>
        <v>0</v>
      </c>
      <c r="EJ54" s="190" t="str">
        <f t="shared" si="100"/>
        <v>P</v>
      </c>
      <c r="EK54" s="179">
        <f t="shared" si="160"/>
        <v>0</v>
      </c>
      <c r="EL54" s="189">
        <f t="shared" si="101"/>
        <v>0</v>
      </c>
      <c r="EM54" s="194">
        <f>'Copia Provisional'!DX53</f>
        <v>0</v>
      </c>
      <c r="EN54" s="189">
        <f t="shared" si="102"/>
        <v>0</v>
      </c>
      <c r="EO54" s="190" t="str">
        <f t="shared" si="103"/>
        <v>P</v>
      </c>
      <c r="EP54" s="179">
        <f t="shared" si="161"/>
        <v>0</v>
      </c>
      <c r="EQ54" s="189">
        <f t="shared" si="104"/>
        <v>0</v>
      </c>
      <c r="ER54" s="194">
        <f>'Copia Provisional'!DY53</f>
        <v>0</v>
      </c>
      <c r="ES54" s="189">
        <f t="shared" si="105"/>
        <v>0</v>
      </c>
      <c r="ET54" s="190" t="str">
        <f t="shared" si="106"/>
        <v>P</v>
      </c>
      <c r="EU54" s="179">
        <f t="shared" si="162"/>
        <v>0</v>
      </c>
      <c r="EV54" s="189">
        <f t="shared" si="107"/>
        <v>0</v>
      </c>
      <c r="EW54" s="194">
        <f>'Copia Provisional'!DZ53</f>
        <v>0</v>
      </c>
      <c r="EX54" s="189">
        <f t="shared" si="108"/>
        <v>0</v>
      </c>
      <c r="EY54" s="190" t="str">
        <f t="shared" si="109"/>
        <v>P</v>
      </c>
      <c r="EZ54" s="179">
        <f t="shared" si="163"/>
        <v>0</v>
      </c>
      <c r="FA54" s="170">
        <f t="shared" si="110"/>
        <v>0</v>
      </c>
      <c r="FB54" s="194">
        <f>'Copia Provisional'!EA53</f>
        <v>0</v>
      </c>
      <c r="FC54" s="170">
        <f t="shared" si="111"/>
        <v>0</v>
      </c>
      <c r="FD54" s="190" t="str">
        <f t="shared" si="112"/>
        <v>P</v>
      </c>
      <c r="FE54" s="179">
        <f t="shared" si="164"/>
        <v>0</v>
      </c>
      <c r="FF54" s="170">
        <f t="shared" si="113"/>
        <v>0</v>
      </c>
      <c r="FG54" s="194">
        <f>'Copia Provisional'!EB53</f>
        <v>0</v>
      </c>
      <c r="FH54" s="170">
        <f t="shared" si="114"/>
        <v>0</v>
      </c>
      <c r="FI54" s="190" t="str">
        <f t="shared" si="115"/>
        <v>P</v>
      </c>
      <c r="FJ54" s="179">
        <f t="shared" si="165"/>
        <v>0</v>
      </c>
      <c r="FK54" s="170">
        <f t="shared" si="116"/>
        <v>0</v>
      </c>
      <c r="FL54" s="194">
        <f>'Copia Provisional'!EC53</f>
        <v>0</v>
      </c>
      <c r="FM54" s="170">
        <f t="shared" si="117"/>
        <v>0</v>
      </c>
      <c r="FN54" s="190" t="str">
        <f t="shared" si="118"/>
        <v>P</v>
      </c>
      <c r="FO54" s="179">
        <f t="shared" si="166"/>
        <v>0</v>
      </c>
      <c r="FP54" s="170">
        <f t="shared" si="119"/>
        <v>0</v>
      </c>
      <c r="FQ54" s="194">
        <f>'Copia Provisional'!ED53</f>
        <v>0</v>
      </c>
      <c r="FR54" s="170">
        <f t="shared" si="120"/>
        <v>0</v>
      </c>
      <c r="FS54" s="190" t="str">
        <f t="shared" si="121"/>
        <v>P</v>
      </c>
      <c r="FT54" s="179">
        <f t="shared" si="167"/>
        <v>0</v>
      </c>
      <c r="FU54" s="170">
        <f t="shared" si="122"/>
        <v>0</v>
      </c>
      <c r="FV54" s="194">
        <f>'Copia Provisional'!EE53</f>
        <v>0</v>
      </c>
      <c r="FW54" s="170">
        <f t="shared" si="123"/>
        <v>0</v>
      </c>
      <c r="FX54" s="190" t="str">
        <f t="shared" si="124"/>
        <v>P</v>
      </c>
      <c r="FY54" s="179">
        <f t="shared" si="168"/>
        <v>0</v>
      </c>
      <c r="FZ54" s="170">
        <f t="shared" si="125"/>
        <v>0</v>
      </c>
      <c r="GA54" s="194">
        <f>'Copia Provisional'!EF53</f>
        <v>0</v>
      </c>
      <c r="GB54" s="170">
        <f t="shared" si="126"/>
        <v>0</v>
      </c>
      <c r="GC54" s="190" t="str">
        <f t="shared" si="127"/>
        <v>P</v>
      </c>
      <c r="GD54" s="179">
        <f t="shared" si="169"/>
        <v>0</v>
      </c>
      <c r="GE54" s="170">
        <f t="shared" si="128"/>
        <v>0</v>
      </c>
      <c r="GF54" s="194">
        <f>'Copia Provisional'!EG53</f>
        <v>0</v>
      </c>
      <c r="GG54" s="170">
        <f t="shared" si="129"/>
        <v>0</v>
      </c>
      <c r="GH54" s="170" t="str">
        <f t="shared" si="130"/>
        <v>P</v>
      </c>
      <c r="GI54" s="179">
        <f t="shared" si="170"/>
        <v>0</v>
      </c>
      <c r="GJ54" s="170">
        <f t="shared" si="131"/>
        <v>0</v>
      </c>
      <c r="GK54" s="194">
        <f>'Copia Provisional'!EH53</f>
        <v>0</v>
      </c>
      <c r="GL54" s="192">
        <f t="shared" si="132"/>
        <v>0</v>
      </c>
      <c r="GM54" s="170" t="str">
        <f t="shared" si="133"/>
        <v>P</v>
      </c>
      <c r="GN54" s="179">
        <f t="shared" si="171"/>
        <v>0</v>
      </c>
      <c r="GO54" s="170">
        <f t="shared" si="134"/>
        <v>0</v>
      </c>
      <c r="GP54" s="170">
        <f t="shared" si="135"/>
        <v>0</v>
      </c>
      <c r="GQ54" s="170">
        <f t="shared" si="136"/>
        <v>0</v>
      </c>
      <c r="GR54" s="170">
        <f t="shared" si="137"/>
        <v>0</v>
      </c>
      <c r="GS54" s="185">
        <f t="shared" si="172"/>
        <v>0</v>
      </c>
      <c r="GT54" s="185">
        <f t="shared" si="138"/>
        <v>0</v>
      </c>
    </row>
    <row r="55" spans="1:202">
      <c r="A55" s="183" t="str">
        <f>IF('Primera Fase'!A55="","",'Primera Fase'!A55)</f>
        <v/>
      </c>
      <c r="B55" s="178" t="str">
        <f>IF('Primera Fase'!B55="","",'Primera Fase'!B55)</f>
        <v/>
      </c>
      <c r="C55" s="188">
        <f>'Copia Provisional'!BW54</f>
        <v>0</v>
      </c>
      <c r="D55" s="188">
        <f>'Copia Provisional'!BX54</f>
        <v>0</v>
      </c>
      <c r="E55" s="188">
        <f>'Copia Provisional'!BY54</f>
        <v>0</v>
      </c>
      <c r="F55" s="188">
        <f>'Copia Provisional'!BZ54</f>
        <v>0</v>
      </c>
      <c r="G55" s="188">
        <f>'Copia Provisional'!CA54</f>
        <v>0</v>
      </c>
      <c r="H55" s="188">
        <f>'Copia Provisional'!CB54</f>
        <v>0</v>
      </c>
      <c r="I55" s="188">
        <f>'Copia Provisional'!CC54</f>
        <v>0</v>
      </c>
      <c r="J55" s="188">
        <f>'Copia Provisional'!CD54</f>
        <v>0</v>
      </c>
      <c r="K55" s="188">
        <f>'Copia Provisional'!CE54</f>
        <v>0</v>
      </c>
      <c r="L55" s="188">
        <f>'Copia Provisional'!CF54</f>
        <v>0</v>
      </c>
      <c r="M55" s="188">
        <f>'Copia Provisional'!CG54</f>
        <v>0</v>
      </c>
      <c r="N55" s="188">
        <f>'Copia Provisional'!CH54</f>
        <v>0</v>
      </c>
      <c r="O55" s="188">
        <f>'Copia Provisional'!CI54</f>
        <v>0</v>
      </c>
      <c r="P55" s="188">
        <f>'Copia Provisional'!CJ54</f>
        <v>0</v>
      </c>
      <c r="Q55" s="188">
        <f>'Copia Provisional'!CK54</f>
        <v>0</v>
      </c>
      <c r="R55" s="188">
        <f>'Copia Provisional'!CL54</f>
        <v>0</v>
      </c>
      <c r="S55" s="188">
        <f>'Copia Provisional'!CM54</f>
        <v>0</v>
      </c>
      <c r="T55" s="188">
        <f>'Copia Provisional'!CN54</f>
        <v>0</v>
      </c>
      <c r="U55" s="188">
        <f>'Copia Provisional'!CO54</f>
        <v>0</v>
      </c>
      <c r="V55" s="188">
        <f>'Copia Provisional'!CP54</f>
        <v>0</v>
      </c>
      <c r="W55" s="188">
        <f>'Copia Provisional'!CQ54</f>
        <v>0</v>
      </c>
      <c r="X55" s="188">
        <f>'Copia Provisional'!CR54</f>
        <v>0</v>
      </c>
      <c r="Y55" s="188">
        <f>'Copia Provisional'!CS54</f>
        <v>0</v>
      </c>
      <c r="Z55" s="188">
        <f>'Copia Provisional'!CT54</f>
        <v>0</v>
      </c>
      <c r="AA55" s="188">
        <f>'Copia Provisional'!CU54</f>
        <v>0</v>
      </c>
      <c r="AB55" s="188">
        <f>'Copia Provisional'!CV54</f>
        <v>0</v>
      </c>
      <c r="AC55" s="188">
        <f>'Copia Provisional'!CW54</f>
        <v>0</v>
      </c>
      <c r="AD55" s="188">
        <f>'Copia Provisional'!CX54</f>
        <v>0</v>
      </c>
      <c r="AE55" s="188">
        <f>'Copia Provisional'!CY54</f>
        <v>0</v>
      </c>
      <c r="AF55" s="188">
        <f>'Copia Provisional'!CZ54</f>
        <v>0</v>
      </c>
      <c r="AG55" s="188">
        <f>'Copia Provisional'!DA54</f>
        <v>0</v>
      </c>
      <c r="AH55" s="188">
        <f>'Copia Provisional'!DB54</f>
        <v>0</v>
      </c>
      <c r="AI55" s="188">
        <f t="shared" si="139"/>
        <v>0</v>
      </c>
      <c r="AJ55" s="178">
        <f t="shared" si="140"/>
        <v>0</v>
      </c>
      <c r="AK55" s="271">
        <f t="shared" si="38"/>
        <v>0</v>
      </c>
      <c r="AL55" s="194">
        <f>'Copia Provisional'!DC54</f>
        <v>0</v>
      </c>
      <c r="AM55" s="272">
        <f t="shared" si="39"/>
        <v>0</v>
      </c>
      <c r="AN55" s="190" t="str">
        <f t="shared" si="40"/>
        <v>P</v>
      </c>
      <c r="AO55" s="179" cm="1">
        <f t="array" ref="AO55">IF(AK55=_Cla2,IF(AM55=_Clb2,10+IF(AL55=_RES73,20,0),0),0)</f>
        <v>0</v>
      </c>
      <c r="AP55" s="272">
        <f t="shared" si="41"/>
        <v>0</v>
      </c>
      <c r="AQ55" s="194">
        <f>'Copia Provisional'!DD54</f>
        <v>0</v>
      </c>
      <c r="AR55" s="272">
        <f t="shared" si="42"/>
        <v>0</v>
      </c>
      <c r="AS55" s="190" t="str">
        <f t="shared" si="43"/>
        <v>P</v>
      </c>
      <c r="AT55" s="179">
        <f t="shared" si="141"/>
        <v>0</v>
      </c>
      <c r="AU55" s="272">
        <f t="shared" si="44"/>
        <v>0</v>
      </c>
      <c r="AV55" s="194">
        <f>'Copia Provisional'!DE54</f>
        <v>0</v>
      </c>
      <c r="AW55" s="272">
        <f t="shared" si="45"/>
        <v>0</v>
      </c>
      <c r="AX55" s="190" t="str">
        <f t="shared" si="46"/>
        <v>P</v>
      </c>
      <c r="AY55" s="179">
        <f t="shared" si="142"/>
        <v>0</v>
      </c>
      <c r="AZ55" s="272">
        <f t="shared" si="47"/>
        <v>0</v>
      </c>
      <c r="BA55" s="194">
        <f>'Copia Provisional'!DF54</f>
        <v>0</v>
      </c>
      <c r="BB55" s="272">
        <f t="shared" si="48"/>
        <v>0</v>
      </c>
      <c r="BC55" s="190" t="str">
        <f t="shared" si="49"/>
        <v>P</v>
      </c>
      <c r="BD55" s="179">
        <f t="shared" si="143"/>
        <v>0</v>
      </c>
      <c r="BE55" s="272">
        <f t="shared" si="50"/>
        <v>0</v>
      </c>
      <c r="BF55" s="194">
        <f>'Copia Provisional'!DG54</f>
        <v>0</v>
      </c>
      <c r="BG55" s="272">
        <f t="shared" si="51"/>
        <v>0</v>
      </c>
      <c r="BH55" s="190" t="str">
        <f t="shared" si="52"/>
        <v>P</v>
      </c>
      <c r="BI55" s="179">
        <f t="shared" si="144"/>
        <v>0</v>
      </c>
      <c r="BJ55" s="272">
        <f t="shared" si="53"/>
        <v>0</v>
      </c>
      <c r="BK55" s="194">
        <f>'Copia Provisional'!DH54</f>
        <v>0</v>
      </c>
      <c r="BL55" s="272">
        <f t="shared" si="54"/>
        <v>0</v>
      </c>
      <c r="BM55" s="190" t="str">
        <f t="shared" si="55"/>
        <v>P</v>
      </c>
      <c r="BN55" s="179">
        <f t="shared" si="145"/>
        <v>0</v>
      </c>
      <c r="BO55" s="272">
        <f t="shared" si="56"/>
        <v>0</v>
      </c>
      <c r="BP55" s="194">
        <f>'Copia Provisional'!DI54</f>
        <v>0</v>
      </c>
      <c r="BQ55" s="272">
        <f t="shared" si="57"/>
        <v>0</v>
      </c>
      <c r="BR55" s="190" t="str">
        <f t="shared" si="58"/>
        <v>P</v>
      </c>
      <c r="BS55" s="179">
        <f t="shared" si="146"/>
        <v>0</v>
      </c>
      <c r="BT55" s="272">
        <f t="shared" si="59"/>
        <v>0</v>
      </c>
      <c r="BU55" s="194">
        <f>'Copia Provisional'!DJ54</f>
        <v>0</v>
      </c>
      <c r="BV55" s="272">
        <f t="shared" si="60"/>
        <v>0</v>
      </c>
      <c r="BW55" s="190" t="str">
        <f t="shared" si="61"/>
        <v>P</v>
      </c>
      <c r="BX55" s="179">
        <f t="shared" si="147"/>
        <v>0</v>
      </c>
      <c r="BY55" s="271">
        <f t="shared" si="62"/>
        <v>0</v>
      </c>
      <c r="BZ55" s="194">
        <f>'Copia Provisional'!DK54</f>
        <v>0</v>
      </c>
      <c r="CA55" s="272">
        <f t="shared" si="63"/>
        <v>0</v>
      </c>
      <c r="CB55" s="190" t="str">
        <f t="shared" si="64"/>
        <v>P</v>
      </c>
      <c r="CC55" s="179">
        <f t="shared" si="148"/>
        <v>0</v>
      </c>
      <c r="CD55" s="272">
        <f t="shared" si="65"/>
        <v>0</v>
      </c>
      <c r="CE55" s="194">
        <f>'Copia Provisional'!DL54</f>
        <v>0</v>
      </c>
      <c r="CF55" s="272">
        <f t="shared" si="66"/>
        <v>0</v>
      </c>
      <c r="CG55" s="190" t="str">
        <f t="shared" si="67"/>
        <v>P</v>
      </c>
      <c r="CH55" s="179">
        <f t="shared" si="149"/>
        <v>0</v>
      </c>
      <c r="CI55" s="272">
        <f t="shared" si="68"/>
        <v>0</v>
      </c>
      <c r="CJ55" s="194">
        <f>'Copia Provisional'!DM54</f>
        <v>0</v>
      </c>
      <c r="CK55" s="272">
        <f t="shared" si="69"/>
        <v>0</v>
      </c>
      <c r="CL55" s="190" t="str">
        <f t="shared" si="70"/>
        <v>P</v>
      </c>
      <c r="CM55" s="179">
        <f t="shared" si="150"/>
        <v>0</v>
      </c>
      <c r="CN55" s="272">
        <f t="shared" si="71"/>
        <v>0</v>
      </c>
      <c r="CO55" s="194">
        <f>'Copia Provisional'!DN54</f>
        <v>0</v>
      </c>
      <c r="CP55" s="272">
        <f t="shared" si="72"/>
        <v>0</v>
      </c>
      <c r="CQ55" s="190" t="str">
        <f t="shared" si="73"/>
        <v>P</v>
      </c>
      <c r="CR55" s="179">
        <f t="shared" si="151"/>
        <v>0</v>
      </c>
      <c r="CS55" s="272">
        <f t="shared" si="74"/>
        <v>0</v>
      </c>
      <c r="CT55" s="194">
        <f>'Copia Provisional'!DO54</f>
        <v>0</v>
      </c>
      <c r="CU55" s="272">
        <f t="shared" si="75"/>
        <v>0</v>
      </c>
      <c r="CV55" s="190" t="str">
        <f t="shared" si="76"/>
        <v>P</v>
      </c>
      <c r="CW55" s="179">
        <f t="shared" si="152"/>
        <v>0</v>
      </c>
      <c r="CX55" s="272">
        <f t="shared" si="77"/>
        <v>0</v>
      </c>
      <c r="CY55" s="194">
        <f>'Copia Provisional'!DP54</f>
        <v>0</v>
      </c>
      <c r="CZ55" s="272">
        <f t="shared" si="78"/>
        <v>0</v>
      </c>
      <c r="DA55" s="190" t="str">
        <f t="shared" si="79"/>
        <v>P</v>
      </c>
      <c r="DB55" s="179">
        <f t="shared" si="153"/>
        <v>0</v>
      </c>
      <c r="DC55" s="272">
        <f t="shared" si="80"/>
        <v>0</v>
      </c>
      <c r="DD55" s="194">
        <f>'Copia Provisional'!DQ54</f>
        <v>0</v>
      </c>
      <c r="DE55" s="272">
        <f t="shared" si="81"/>
        <v>0</v>
      </c>
      <c r="DF55" s="190" t="str">
        <f t="shared" si="82"/>
        <v>P</v>
      </c>
      <c r="DG55" s="179">
        <f t="shared" si="154"/>
        <v>0</v>
      </c>
      <c r="DH55" s="272">
        <f t="shared" si="83"/>
        <v>0</v>
      </c>
      <c r="DI55" s="194">
        <f>'Copia Provisional'!DR54</f>
        <v>0</v>
      </c>
      <c r="DJ55" s="272">
        <f t="shared" si="84"/>
        <v>0</v>
      </c>
      <c r="DK55" s="190" t="str">
        <f t="shared" si="85"/>
        <v>P</v>
      </c>
      <c r="DL55" s="179">
        <f t="shared" si="155"/>
        <v>0</v>
      </c>
      <c r="DM55" s="193">
        <f t="shared" si="86"/>
        <v>0</v>
      </c>
      <c r="DN55" s="194">
        <f>'Copia Provisional'!DS54</f>
        <v>0</v>
      </c>
      <c r="DO55" s="189">
        <f t="shared" si="87"/>
        <v>0</v>
      </c>
      <c r="DP55" s="190" t="str">
        <f t="shared" si="88"/>
        <v>P</v>
      </c>
      <c r="DQ55" s="179">
        <f t="shared" si="156"/>
        <v>0</v>
      </c>
      <c r="DR55" s="189">
        <f t="shared" si="89"/>
        <v>0</v>
      </c>
      <c r="DS55" s="194">
        <f>'Copia Provisional'!DT54</f>
        <v>0</v>
      </c>
      <c r="DT55" s="189">
        <f t="shared" si="90"/>
        <v>0</v>
      </c>
      <c r="DU55" s="190" t="str">
        <f t="shared" si="91"/>
        <v>P</v>
      </c>
      <c r="DV55" s="179">
        <f t="shared" si="157"/>
        <v>0</v>
      </c>
      <c r="DW55" s="189">
        <f t="shared" si="92"/>
        <v>0</v>
      </c>
      <c r="DX55" s="194">
        <f>'Copia Provisional'!DU54</f>
        <v>0</v>
      </c>
      <c r="DY55" s="189">
        <f t="shared" si="93"/>
        <v>0</v>
      </c>
      <c r="DZ55" s="190" t="str">
        <f t="shared" si="94"/>
        <v>P</v>
      </c>
      <c r="EA55" s="179">
        <f t="shared" si="158"/>
        <v>0</v>
      </c>
      <c r="EB55" s="189">
        <f t="shared" si="95"/>
        <v>0</v>
      </c>
      <c r="EC55" s="194">
        <f>'Copia Provisional'!DV54</f>
        <v>0</v>
      </c>
      <c r="ED55" s="189">
        <f t="shared" si="96"/>
        <v>0</v>
      </c>
      <c r="EE55" s="190" t="str">
        <f t="shared" si="97"/>
        <v>P</v>
      </c>
      <c r="EF55" s="179">
        <f t="shared" si="159"/>
        <v>0</v>
      </c>
      <c r="EG55" s="189">
        <f t="shared" si="98"/>
        <v>0</v>
      </c>
      <c r="EH55" s="194">
        <f>'Copia Provisional'!DW54</f>
        <v>0</v>
      </c>
      <c r="EI55" s="189">
        <f t="shared" si="99"/>
        <v>0</v>
      </c>
      <c r="EJ55" s="190" t="str">
        <f t="shared" si="100"/>
        <v>P</v>
      </c>
      <c r="EK55" s="179">
        <f t="shared" si="160"/>
        <v>0</v>
      </c>
      <c r="EL55" s="189">
        <f t="shared" si="101"/>
        <v>0</v>
      </c>
      <c r="EM55" s="194">
        <f>'Copia Provisional'!DX54</f>
        <v>0</v>
      </c>
      <c r="EN55" s="189">
        <f t="shared" si="102"/>
        <v>0</v>
      </c>
      <c r="EO55" s="190" t="str">
        <f t="shared" si="103"/>
        <v>P</v>
      </c>
      <c r="EP55" s="179">
        <f t="shared" si="161"/>
        <v>0</v>
      </c>
      <c r="EQ55" s="189">
        <f t="shared" si="104"/>
        <v>0</v>
      </c>
      <c r="ER55" s="194">
        <f>'Copia Provisional'!DY54</f>
        <v>0</v>
      </c>
      <c r="ES55" s="189">
        <f t="shared" si="105"/>
        <v>0</v>
      </c>
      <c r="ET55" s="190" t="str">
        <f t="shared" si="106"/>
        <v>P</v>
      </c>
      <c r="EU55" s="179">
        <f t="shared" si="162"/>
        <v>0</v>
      </c>
      <c r="EV55" s="189">
        <f t="shared" si="107"/>
        <v>0</v>
      </c>
      <c r="EW55" s="194">
        <f>'Copia Provisional'!DZ54</f>
        <v>0</v>
      </c>
      <c r="EX55" s="189">
        <f t="shared" si="108"/>
        <v>0</v>
      </c>
      <c r="EY55" s="190" t="str">
        <f t="shared" si="109"/>
        <v>P</v>
      </c>
      <c r="EZ55" s="179">
        <f t="shared" si="163"/>
        <v>0</v>
      </c>
      <c r="FA55" s="170">
        <f t="shared" si="110"/>
        <v>0</v>
      </c>
      <c r="FB55" s="194">
        <f>'Copia Provisional'!EA54</f>
        <v>0</v>
      </c>
      <c r="FC55" s="170">
        <f t="shared" si="111"/>
        <v>0</v>
      </c>
      <c r="FD55" s="190" t="str">
        <f t="shared" si="112"/>
        <v>P</v>
      </c>
      <c r="FE55" s="179">
        <f t="shared" si="164"/>
        <v>0</v>
      </c>
      <c r="FF55" s="170">
        <f t="shared" si="113"/>
        <v>0</v>
      </c>
      <c r="FG55" s="194">
        <f>'Copia Provisional'!EB54</f>
        <v>0</v>
      </c>
      <c r="FH55" s="170">
        <f t="shared" si="114"/>
        <v>0</v>
      </c>
      <c r="FI55" s="190" t="str">
        <f t="shared" si="115"/>
        <v>P</v>
      </c>
      <c r="FJ55" s="179">
        <f t="shared" si="165"/>
        <v>0</v>
      </c>
      <c r="FK55" s="170">
        <f t="shared" si="116"/>
        <v>0</v>
      </c>
      <c r="FL55" s="194">
        <f>'Copia Provisional'!EC54</f>
        <v>0</v>
      </c>
      <c r="FM55" s="170">
        <f t="shared" si="117"/>
        <v>0</v>
      </c>
      <c r="FN55" s="190" t="str">
        <f t="shared" si="118"/>
        <v>P</v>
      </c>
      <c r="FO55" s="179">
        <f t="shared" si="166"/>
        <v>0</v>
      </c>
      <c r="FP55" s="170">
        <f t="shared" si="119"/>
        <v>0</v>
      </c>
      <c r="FQ55" s="194">
        <f>'Copia Provisional'!ED54</f>
        <v>0</v>
      </c>
      <c r="FR55" s="170">
        <f t="shared" si="120"/>
        <v>0</v>
      </c>
      <c r="FS55" s="190" t="str">
        <f t="shared" si="121"/>
        <v>P</v>
      </c>
      <c r="FT55" s="179">
        <f t="shared" si="167"/>
        <v>0</v>
      </c>
      <c r="FU55" s="170">
        <f t="shared" si="122"/>
        <v>0</v>
      </c>
      <c r="FV55" s="194">
        <f>'Copia Provisional'!EE54</f>
        <v>0</v>
      </c>
      <c r="FW55" s="170">
        <f t="shared" si="123"/>
        <v>0</v>
      </c>
      <c r="FX55" s="190" t="str">
        <f t="shared" si="124"/>
        <v>P</v>
      </c>
      <c r="FY55" s="179">
        <f t="shared" si="168"/>
        <v>0</v>
      </c>
      <c r="FZ55" s="170">
        <f t="shared" si="125"/>
        <v>0</v>
      </c>
      <c r="GA55" s="194">
        <f>'Copia Provisional'!EF54</f>
        <v>0</v>
      </c>
      <c r="GB55" s="170">
        <f t="shared" si="126"/>
        <v>0</v>
      </c>
      <c r="GC55" s="190" t="str">
        <f t="shared" si="127"/>
        <v>P</v>
      </c>
      <c r="GD55" s="179">
        <f t="shared" si="169"/>
        <v>0</v>
      </c>
      <c r="GE55" s="170">
        <f t="shared" si="128"/>
        <v>0</v>
      </c>
      <c r="GF55" s="194">
        <f>'Copia Provisional'!EG54</f>
        <v>0</v>
      </c>
      <c r="GG55" s="170">
        <f t="shared" si="129"/>
        <v>0</v>
      </c>
      <c r="GH55" s="170" t="str">
        <f t="shared" si="130"/>
        <v>P</v>
      </c>
      <c r="GI55" s="179">
        <f t="shared" si="170"/>
        <v>0</v>
      </c>
      <c r="GJ55" s="170">
        <f t="shared" si="131"/>
        <v>0</v>
      </c>
      <c r="GK55" s="194">
        <f>'Copia Provisional'!EH54</f>
        <v>0</v>
      </c>
      <c r="GL55" s="192">
        <f t="shared" si="132"/>
        <v>0</v>
      </c>
      <c r="GM55" s="170" t="str">
        <f t="shared" si="133"/>
        <v>P</v>
      </c>
      <c r="GN55" s="179">
        <f t="shared" si="171"/>
        <v>0</v>
      </c>
      <c r="GO55" s="170">
        <f t="shared" si="134"/>
        <v>0</v>
      </c>
      <c r="GP55" s="170">
        <f t="shared" si="135"/>
        <v>0</v>
      </c>
      <c r="GQ55" s="170">
        <f t="shared" si="136"/>
        <v>0</v>
      </c>
      <c r="GR55" s="170">
        <f t="shared" si="137"/>
        <v>0</v>
      </c>
      <c r="GS55" s="185">
        <f t="shared" si="172"/>
        <v>0</v>
      </c>
      <c r="GT55" s="185">
        <f t="shared" si="138"/>
        <v>0</v>
      </c>
    </row>
    <row r="56" spans="1:202">
      <c r="A56" s="183" t="str">
        <f>IF('Primera Fase'!A56="","",'Primera Fase'!A56)</f>
        <v/>
      </c>
      <c r="B56" s="178" t="str">
        <f>IF('Primera Fase'!B56="","",'Primera Fase'!B56)</f>
        <v/>
      </c>
      <c r="C56" s="188">
        <f>'Copia Provisional'!BW55</f>
        <v>0</v>
      </c>
      <c r="D56" s="188">
        <f>'Copia Provisional'!BX55</f>
        <v>0</v>
      </c>
      <c r="E56" s="188">
        <f>'Copia Provisional'!BY55</f>
        <v>0</v>
      </c>
      <c r="F56" s="188">
        <f>'Copia Provisional'!BZ55</f>
        <v>0</v>
      </c>
      <c r="G56" s="188">
        <f>'Copia Provisional'!CA55</f>
        <v>0</v>
      </c>
      <c r="H56" s="188">
        <f>'Copia Provisional'!CB55</f>
        <v>0</v>
      </c>
      <c r="I56" s="188">
        <f>'Copia Provisional'!CC55</f>
        <v>0</v>
      </c>
      <c r="J56" s="188">
        <f>'Copia Provisional'!CD55</f>
        <v>0</v>
      </c>
      <c r="K56" s="188">
        <f>'Copia Provisional'!CE55</f>
        <v>0</v>
      </c>
      <c r="L56" s="188">
        <f>'Copia Provisional'!CF55</f>
        <v>0</v>
      </c>
      <c r="M56" s="188">
        <f>'Copia Provisional'!CG55</f>
        <v>0</v>
      </c>
      <c r="N56" s="188">
        <f>'Copia Provisional'!CH55</f>
        <v>0</v>
      </c>
      <c r="O56" s="188">
        <f>'Copia Provisional'!CI55</f>
        <v>0</v>
      </c>
      <c r="P56" s="188">
        <f>'Copia Provisional'!CJ55</f>
        <v>0</v>
      </c>
      <c r="Q56" s="188">
        <f>'Copia Provisional'!CK55</f>
        <v>0</v>
      </c>
      <c r="R56" s="188">
        <f>'Copia Provisional'!CL55</f>
        <v>0</v>
      </c>
      <c r="S56" s="188">
        <f>'Copia Provisional'!CM55</f>
        <v>0</v>
      </c>
      <c r="T56" s="188">
        <f>'Copia Provisional'!CN55</f>
        <v>0</v>
      </c>
      <c r="U56" s="188">
        <f>'Copia Provisional'!CO55</f>
        <v>0</v>
      </c>
      <c r="V56" s="188">
        <f>'Copia Provisional'!CP55</f>
        <v>0</v>
      </c>
      <c r="W56" s="188">
        <f>'Copia Provisional'!CQ55</f>
        <v>0</v>
      </c>
      <c r="X56" s="188">
        <f>'Copia Provisional'!CR55</f>
        <v>0</v>
      </c>
      <c r="Y56" s="188">
        <f>'Copia Provisional'!CS55</f>
        <v>0</v>
      </c>
      <c r="Z56" s="188">
        <f>'Copia Provisional'!CT55</f>
        <v>0</v>
      </c>
      <c r="AA56" s="188">
        <f>'Copia Provisional'!CU55</f>
        <v>0</v>
      </c>
      <c r="AB56" s="188">
        <f>'Copia Provisional'!CV55</f>
        <v>0</v>
      </c>
      <c r="AC56" s="188">
        <f>'Copia Provisional'!CW55</f>
        <v>0</v>
      </c>
      <c r="AD56" s="188">
        <f>'Copia Provisional'!CX55</f>
        <v>0</v>
      </c>
      <c r="AE56" s="188">
        <f>'Copia Provisional'!CY55</f>
        <v>0</v>
      </c>
      <c r="AF56" s="188">
        <f>'Copia Provisional'!CZ55</f>
        <v>0</v>
      </c>
      <c r="AG56" s="188">
        <f>'Copia Provisional'!DA55</f>
        <v>0</v>
      </c>
      <c r="AH56" s="188">
        <f>'Copia Provisional'!DB55</f>
        <v>0</v>
      </c>
      <c r="AI56" s="188">
        <f t="shared" si="139"/>
        <v>0</v>
      </c>
      <c r="AJ56" s="178">
        <f t="shared" si="140"/>
        <v>0</v>
      </c>
      <c r="AK56" s="271">
        <f t="shared" si="38"/>
        <v>0</v>
      </c>
      <c r="AL56" s="194">
        <f>'Copia Provisional'!DC55</f>
        <v>0</v>
      </c>
      <c r="AM56" s="272">
        <f t="shared" si="39"/>
        <v>0</v>
      </c>
      <c r="AN56" s="190" t="str">
        <f t="shared" si="40"/>
        <v>P</v>
      </c>
      <c r="AO56" s="179" cm="1">
        <f t="array" ref="AO56">IF(AK56=_Cla2,IF(AM56=_Clb2,10+IF(AL56=_RES73,20,0),0),0)</f>
        <v>0</v>
      </c>
      <c r="AP56" s="272">
        <f t="shared" si="41"/>
        <v>0</v>
      </c>
      <c r="AQ56" s="194">
        <f>'Copia Provisional'!DD55</f>
        <v>0</v>
      </c>
      <c r="AR56" s="272">
        <f t="shared" si="42"/>
        <v>0</v>
      </c>
      <c r="AS56" s="190" t="str">
        <f t="shared" si="43"/>
        <v>P</v>
      </c>
      <c r="AT56" s="179">
        <f t="shared" si="141"/>
        <v>0</v>
      </c>
      <c r="AU56" s="272">
        <f t="shared" si="44"/>
        <v>0</v>
      </c>
      <c r="AV56" s="194">
        <f>'Copia Provisional'!DE55</f>
        <v>0</v>
      </c>
      <c r="AW56" s="272">
        <f t="shared" si="45"/>
        <v>0</v>
      </c>
      <c r="AX56" s="190" t="str">
        <f t="shared" si="46"/>
        <v>P</v>
      </c>
      <c r="AY56" s="179">
        <f t="shared" si="142"/>
        <v>0</v>
      </c>
      <c r="AZ56" s="272">
        <f t="shared" si="47"/>
        <v>0</v>
      </c>
      <c r="BA56" s="194">
        <f>'Copia Provisional'!DF55</f>
        <v>0</v>
      </c>
      <c r="BB56" s="272">
        <f t="shared" si="48"/>
        <v>0</v>
      </c>
      <c r="BC56" s="190" t="str">
        <f t="shared" si="49"/>
        <v>P</v>
      </c>
      <c r="BD56" s="179">
        <f t="shared" si="143"/>
        <v>0</v>
      </c>
      <c r="BE56" s="272">
        <f t="shared" si="50"/>
        <v>0</v>
      </c>
      <c r="BF56" s="194">
        <f>'Copia Provisional'!DG55</f>
        <v>0</v>
      </c>
      <c r="BG56" s="272">
        <f t="shared" si="51"/>
        <v>0</v>
      </c>
      <c r="BH56" s="190" t="str">
        <f t="shared" si="52"/>
        <v>P</v>
      </c>
      <c r="BI56" s="179">
        <f t="shared" si="144"/>
        <v>0</v>
      </c>
      <c r="BJ56" s="272">
        <f t="shared" si="53"/>
        <v>0</v>
      </c>
      <c r="BK56" s="194">
        <f>'Copia Provisional'!DH55</f>
        <v>0</v>
      </c>
      <c r="BL56" s="272">
        <f t="shared" si="54"/>
        <v>0</v>
      </c>
      <c r="BM56" s="190" t="str">
        <f t="shared" si="55"/>
        <v>P</v>
      </c>
      <c r="BN56" s="179">
        <f t="shared" si="145"/>
        <v>0</v>
      </c>
      <c r="BO56" s="272">
        <f t="shared" si="56"/>
        <v>0</v>
      </c>
      <c r="BP56" s="194">
        <f>'Copia Provisional'!DI55</f>
        <v>0</v>
      </c>
      <c r="BQ56" s="272">
        <f t="shared" si="57"/>
        <v>0</v>
      </c>
      <c r="BR56" s="190" t="str">
        <f t="shared" si="58"/>
        <v>P</v>
      </c>
      <c r="BS56" s="179">
        <f t="shared" si="146"/>
        <v>0</v>
      </c>
      <c r="BT56" s="272">
        <f t="shared" si="59"/>
        <v>0</v>
      </c>
      <c r="BU56" s="194">
        <f>'Copia Provisional'!DJ55</f>
        <v>0</v>
      </c>
      <c r="BV56" s="272">
        <f t="shared" si="60"/>
        <v>0</v>
      </c>
      <c r="BW56" s="190" t="str">
        <f t="shared" si="61"/>
        <v>P</v>
      </c>
      <c r="BX56" s="179">
        <f t="shared" si="147"/>
        <v>0</v>
      </c>
      <c r="BY56" s="271">
        <f t="shared" si="62"/>
        <v>0</v>
      </c>
      <c r="BZ56" s="194">
        <f>'Copia Provisional'!DK55</f>
        <v>0</v>
      </c>
      <c r="CA56" s="272">
        <f t="shared" si="63"/>
        <v>0</v>
      </c>
      <c r="CB56" s="190" t="str">
        <f t="shared" si="64"/>
        <v>P</v>
      </c>
      <c r="CC56" s="179">
        <f t="shared" si="148"/>
        <v>0</v>
      </c>
      <c r="CD56" s="272">
        <f t="shared" si="65"/>
        <v>0</v>
      </c>
      <c r="CE56" s="194">
        <f>'Copia Provisional'!DL55</f>
        <v>0</v>
      </c>
      <c r="CF56" s="272">
        <f t="shared" si="66"/>
        <v>0</v>
      </c>
      <c r="CG56" s="190" t="str">
        <f t="shared" si="67"/>
        <v>P</v>
      </c>
      <c r="CH56" s="179">
        <f t="shared" si="149"/>
        <v>0</v>
      </c>
      <c r="CI56" s="272">
        <f t="shared" si="68"/>
        <v>0</v>
      </c>
      <c r="CJ56" s="194">
        <f>'Copia Provisional'!DM55</f>
        <v>0</v>
      </c>
      <c r="CK56" s="272">
        <f t="shared" si="69"/>
        <v>0</v>
      </c>
      <c r="CL56" s="190" t="str">
        <f t="shared" si="70"/>
        <v>P</v>
      </c>
      <c r="CM56" s="179">
        <f t="shared" si="150"/>
        <v>0</v>
      </c>
      <c r="CN56" s="272">
        <f t="shared" si="71"/>
        <v>0</v>
      </c>
      <c r="CO56" s="194">
        <f>'Copia Provisional'!DN55</f>
        <v>0</v>
      </c>
      <c r="CP56" s="272">
        <f t="shared" si="72"/>
        <v>0</v>
      </c>
      <c r="CQ56" s="190" t="str">
        <f t="shared" si="73"/>
        <v>P</v>
      </c>
      <c r="CR56" s="179">
        <f t="shared" si="151"/>
        <v>0</v>
      </c>
      <c r="CS56" s="272">
        <f t="shared" si="74"/>
        <v>0</v>
      </c>
      <c r="CT56" s="194">
        <f>'Copia Provisional'!DO55</f>
        <v>0</v>
      </c>
      <c r="CU56" s="272">
        <f t="shared" si="75"/>
        <v>0</v>
      </c>
      <c r="CV56" s="190" t="str">
        <f t="shared" si="76"/>
        <v>P</v>
      </c>
      <c r="CW56" s="179">
        <f t="shared" si="152"/>
        <v>0</v>
      </c>
      <c r="CX56" s="272">
        <f t="shared" si="77"/>
        <v>0</v>
      </c>
      <c r="CY56" s="194">
        <f>'Copia Provisional'!DP55</f>
        <v>0</v>
      </c>
      <c r="CZ56" s="272">
        <f t="shared" si="78"/>
        <v>0</v>
      </c>
      <c r="DA56" s="190" t="str">
        <f t="shared" si="79"/>
        <v>P</v>
      </c>
      <c r="DB56" s="179">
        <f t="shared" si="153"/>
        <v>0</v>
      </c>
      <c r="DC56" s="272">
        <f t="shared" si="80"/>
        <v>0</v>
      </c>
      <c r="DD56" s="194">
        <f>'Copia Provisional'!DQ55</f>
        <v>0</v>
      </c>
      <c r="DE56" s="272">
        <f t="shared" si="81"/>
        <v>0</v>
      </c>
      <c r="DF56" s="190" t="str">
        <f t="shared" si="82"/>
        <v>P</v>
      </c>
      <c r="DG56" s="179">
        <f t="shared" si="154"/>
        <v>0</v>
      </c>
      <c r="DH56" s="272">
        <f t="shared" si="83"/>
        <v>0</v>
      </c>
      <c r="DI56" s="194">
        <f>'Copia Provisional'!DR55</f>
        <v>0</v>
      </c>
      <c r="DJ56" s="272">
        <f t="shared" si="84"/>
        <v>0</v>
      </c>
      <c r="DK56" s="190" t="str">
        <f t="shared" si="85"/>
        <v>P</v>
      </c>
      <c r="DL56" s="179">
        <f t="shared" si="155"/>
        <v>0</v>
      </c>
      <c r="DM56" s="193">
        <f t="shared" si="86"/>
        <v>0</v>
      </c>
      <c r="DN56" s="194">
        <f>'Copia Provisional'!DS55</f>
        <v>0</v>
      </c>
      <c r="DO56" s="189">
        <f t="shared" si="87"/>
        <v>0</v>
      </c>
      <c r="DP56" s="190" t="str">
        <f t="shared" si="88"/>
        <v>P</v>
      </c>
      <c r="DQ56" s="179">
        <f t="shared" si="156"/>
        <v>0</v>
      </c>
      <c r="DR56" s="189">
        <f t="shared" si="89"/>
        <v>0</v>
      </c>
      <c r="DS56" s="194">
        <f>'Copia Provisional'!DT55</f>
        <v>0</v>
      </c>
      <c r="DT56" s="189">
        <f t="shared" si="90"/>
        <v>0</v>
      </c>
      <c r="DU56" s="190" t="str">
        <f t="shared" si="91"/>
        <v>P</v>
      </c>
      <c r="DV56" s="179">
        <f t="shared" si="157"/>
        <v>0</v>
      </c>
      <c r="DW56" s="189">
        <f t="shared" si="92"/>
        <v>0</v>
      </c>
      <c r="DX56" s="194">
        <f>'Copia Provisional'!DU55</f>
        <v>0</v>
      </c>
      <c r="DY56" s="189">
        <f t="shared" si="93"/>
        <v>0</v>
      </c>
      <c r="DZ56" s="190" t="str">
        <f t="shared" si="94"/>
        <v>P</v>
      </c>
      <c r="EA56" s="179">
        <f t="shared" si="158"/>
        <v>0</v>
      </c>
      <c r="EB56" s="189">
        <f t="shared" si="95"/>
        <v>0</v>
      </c>
      <c r="EC56" s="194">
        <f>'Copia Provisional'!DV55</f>
        <v>0</v>
      </c>
      <c r="ED56" s="189">
        <f t="shared" si="96"/>
        <v>0</v>
      </c>
      <c r="EE56" s="190" t="str">
        <f t="shared" si="97"/>
        <v>P</v>
      </c>
      <c r="EF56" s="179">
        <f t="shared" si="159"/>
        <v>0</v>
      </c>
      <c r="EG56" s="189">
        <f t="shared" si="98"/>
        <v>0</v>
      </c>
      <c r="EH56" s="194">
        <f>'Copia Provisional'!DW55</f>
        <v>0</v>
      </c>
      <c r="EI56" s="189">
        <f t="shared" si="99"/>
        <v>0</v>
      </c>
      <c r="EJ56" s="190" t="str">
        <f t="shared" si="100"/>
        <v>P</v>
      </c>
      <c r="EK56" s="179">
        <f t="shared" si="160"/>
        <v>0</v>
      </c>
      <c r="EL56" s="189">
        <f t="shared" si="101"/>
        <v>0</v>
      </c>
      <c r="EM56" s="194">
        <f>'Copia Provisional'!DX55</f>
        <v>0</v>
      </c>
      <c r="EN56" s="189">
        <f t="shared" si="102"/>
        <v>0</v>
      </c>
      <c r="EO56" s="190" t="str">
        <f t="shared" si="103"/>
        <v>P</v>
      </c>
      <c r="EP56" s="179">
        <f t="shared" si="161"/>
        <v>0</v>
      </c>
      <c r="EQ56" s="189">
        <f t="shared" si="104"/>
        <v>0</v>
      </c>
      <c r="ER56" s="194">
        <f>'Copia Provisional'!DY55</f>
        <v>0</v>
      </c>
      <c r="ES56" s="189">
        <f t="shared" si="105"/>
        <v>0</v>
      </c>
      <c r="ET56" s="190" t="str">
        <f t="shared" si="106"/>
        <v>P</v>
      </c>
      <c r="EU56" s="179">
        <f t="shared" si="162"/>
        <v>0</v>
      </c>
      <c r="EV56" s="189">
        <f t="shared" si="107"/>
        <v>0</v>
      </c>
      <c r="EW56" s="194">
        <f>'Copia Provisional'!DZ55</f>
        <v>0</v>
      </c>
      <c r="EX56" s="189">
        <f t="shared" si="108"/>
        <v>0</v>
      </c>
      <c r="EY56" s="190" t="str">
        <f t="shared" si="109"/>
        <v>P</v>
      </c>
      <c r="EZ56" s="179">
        <f t="shared" si="163"/>
        <v>0</v>
      </c>
      <c r="FA56" s="170">
        <f t="shared" si="110"/>
        <v>0</v>
      </c>
      <c r="FB56" s="194">
        <f>'Copia Provisional'!EA55</f>
        <v>0</v>
      </c>
      <c r="FC56" s="170">
        <f t="shared" si="111"/>
        <v>0</v>
      </c>
      <c r="FD56" s="190" t="str">
        <f t="shared" si="112"/>
        <v>P</v>
      </c>
      <c r="FE56" s="179">
        <f t="shared" si="164"/>
        <v>0</v>
      </c>
      <c r="FF56" s="170">
        <f t="shared" si="113"/>
        <v>0</v>
      </c>
      <c r="FG56" s="194">
        <f>'Copia Provisional'!EB55</f>
        <v>0</v>
      </c>
      <c r="FH56" s="170">
        <f t="shared" si="114"/>
        <v>0</v>
      </c>
      <c r="FI56" s="190" t="str">
        <f t="shared" si="115"/>
        <v>P</v>
      </c>
      <c r="FJ56" s="179">
        <f t="shared" si="165"/>
        <v>0</v>
      </c>
      <c r="FK56" s="170">
        <f t="shared" si="116"/>
        <v>0</v>
      </c>
      <c r="FL56" s="194">
        <f>'Copia Provisional'!EC55</f>
        <v>0</v>
      </c>
      <c r="FM56" s="170">
        <f t="shared" si="117"/>
        <v>0</v>
      </c>
      <c r="FN56" s="190" t="str">
        <f t="shared" si="118"/>
        <v>P</v>
      </c>
      <c r="FO56" s="179">
        <f t="shared" si="166"/>
        <v>0</v>
      </c>
      <c r="FP56" s="170">
        <f t="shared" si="119"/>
        <v>0</v>
      </c>
      <c r="FQ56" s="194">
        <f>'Copia Provisional'!ED55</f>
        <v>0</v>
      </c>
      <c r="FR56" s="170">
        <f t="shared" si="120"/>
        <v>0</v>
      </c>
      <c r="FS56" s="190" t="str">
        <f t="shared" si="121"/>
        <v>P</v>
      </c>
      <c r="FT56" s="179">
        <f t="shared" si="167"/>
        <v>0</v>
      </c>
      <c r="FU56" s="170">
        <f t="shared" si="122"/>
        <v>0</v>
      </c>
      <c r="FV56" s="194">
        <f>'Copia Provisional'!EE55</f>
        <v>0</v>
      </c>
      <c r="FW56" s="170">
        <f t="shared" si="123"/>
        <v>0</v>
      </c>
      <c r="FX56" s="190" t="str">
        <f t="shared" si="124"/>
        <v>P</v>
      </c>
      <c r="FY56" s="179">
        <f t="shared" si="168"/>
        <v>0</v>
      </c>
      <c r="FZ56" s="170">
        <f t="shared" si="125"/>
        <v>0</v>
      </c>
      <c r="GA56" s="194">
        <f>'Copia Provisional'!EF55</f>
        <v>0</v>
      </c>
      <c r="GB56" s="170">
        <f t="shared" si="126"/>
        <v>0</v>
      </c>
      <c r="GC56" s="190" t="str">
        <f t="shared" si="127"/>
        <v>P</v>
      </c>
      <c r="GD56" s="179">
        <f t="shared" si="169"/>
        <v>0</v>
      </c>
      <c r="GE56" s="170">
        <f t="shared" si="128"/>
        <v>0</v>
      </c>
      <c r="GF56" s="194">
        <f>'Copia Provisional'!EG55</f>
        <v>0</v>
      </c>
      <c r="GG56" s="170">
        <f t="shared" si="129"/>
        <v>0</v>
      </c>
      <c r="GH56" s="170" t="str">
        <f t="shared" si="130"/>
        <v>P</v>
      </c>
      <c r="GI56" s="179">
        <f t="shared" si="170"/>
        <v>0</v>
      </c>
      <c r="GJ56" s="170">
        <f t="shared" si="131"/>
        <v>0</v>
      </c>
      <c r="GK56" s="194">
        <f>'Copia Provisional'!EH55</f>
        <v>0</v>
      </c>
      <c r="GL56" s="192">
        <f t="shared" si="132"/>
        <v>0</v>
      </c>
      <c r="GM56" s="170" t="str">
        <f t="shared" si="133"/>
        <v>P</v>
      </c>
      <c r="GN56" s="179">
        <f t="shared" si="171"/>
        <v>0</v>
      </c>
      <c r="GO56" s="170">
        <f t="shared" si="134"/>
        <v>0</v>
      </c>
      <c r="GP56" s="170">
        <f t="shared" si="135"/>
        <v>0</v>
      </c>
      <c r="GQ56" s="170">
        <f t="shared" si="136"/>
        <v>0</v>
      </c>
      <c r="GR56" s="170">
        <f t="shared" si="137"/>
        <v>0</v>
      </c>
      <c r="GS56" s="185">
        <f t="shared" si="172"/>
        <v>0</v>
      </c>
      <c r="GT56" s="185">
        <f t="shared" si="138"/>
        <v>0</v>
      </c>
    </row>
    <row r="57" spans="1:202">
      <c r="A57" s="183" t="str">
        <f>IF('Primera Fase'!A57="","",'Primera Fase'!A57)</f>
        <v/>
      </c>
      <c r="B57" s="178" t="str">
        <f>IF('Primera Fase'!B57="","",'Primera Fase'!B57)</f>
        <v/>
      </c>
      <c r="C57" s="188">
        <f>'Copia Provisional'!BW56</f>
        <v>0</v>
      </c>
      <c r="D57" s="188">
        <f>'Copia Provisional'!BX56</f>
        <v>0</v>
      </c>
      <c r="E57" s="188">
        <f>'Copia Provisional'!BY56</f>
        <v>0</v>
      </c>
      <c r="F57" s="188">
        <f>'Copia Provisional'!BZ56</f>
        <v>0</v>
      </c>
      <c r="G57" s="188">
        <f>'Copia Provisional'!CA56</f>
        <v>0</v>
      </c>
      <c r="H57" s="188">
        <f>'Copia Provisional'!CB56</f>
        <v>0</v>
      </c>
      <c r="I57" s="188">
        <f>'Copia Provisional'!CC56</f>
        <v>0</v>
      </c>
      <c r="J57" s="188">
        <f>'Copia Provisional'!CD56</f>
        <v>0</v>
      </c>
      <c r="K57" s="188">
        <f>'Copia Provisional'!CE56</f>
        <v>0</v>
      </c>
      <c r="L57" s="188">
        <f>'Copia Provisional'!CF56</f>
        <v>0</v>
      </c>
      <c r="M57" s="188">
        <f>'Copia Provisional'!CG56</f>
        <v>0</v>
      </c>
      <c r="N57" s="188">
        <f>'Copia Provisional'!CH56</f>
        <v>0</v>
      </c>
      <c r="O57" s="188">
        <f>'Copia Provisional'!CI56</f>
        <v>0</v>
      </c>
      <c r="P57" s="188">
        <f>'Copia Provisional'!CJ56</f>
        <v>0</v>
      </c>
      <c r="Q57" s="188">
        <f>'Copia Provisional'!CK56</f>
        <v>0</v>
      </c>
      <c r="R57" s="188">
        <f>'Copia Provisional'!CL56</f>
        <v>0</v>
      </c>
      <c r="S57" s="188">
        <f>'Copia Provisional'!CM56</f>
        <v>0</v>
      </c>
      <c r="T57" s="188">
        <f>'Copia Provisional'!CN56</f>
        <v>0</v>
      </c>
      <c r="U57" s="188">
        <f>'Copia Provisional'!CO56</f>
        <v>0</v>
      </c>
      <c r="V57" s="188">
        <f>'Copia Provisional'!CP56</f>
        <v>0</v>
      </c>
      <c r="W57" s="188">
        <f>'Copia Provisional'!CQ56</f>
        <v>0</v>
      </c>
      <c r="X57" s="188">
        <f>'Copia Provisional'!CR56</f>
        <v>0</v>
      </c>
      <c r="Y57" s="188">
        <f>'Copia Provisional'!CS56</f>
        <v>0</v>
      </c>
      <c r="Z57" s="188">
        <f>'Copia Provisional'!CT56</f>
        <v>0</v>
      </c>
      <c r="AA57" s="188">
        <f>'Copia Provisional'!CU56</f>
        <v>0</v>
      </c>
      <c r="AB57" s="188">
        <f>'Copia Provisional'!CV56</f>
        <v>0</v>
      </c>
      <c r="AC57" s="188">
        <f>'Copia Provisional'!CW56</f>
        <v>0</v>
      </c>
      <c r="AD57" s="188">
        <f>'Copia Provisional'!CX56</f>
        <v>0</v>
      </c>
      <c r="AE57" s="188">
        <f>'Copia Provisional'!CY56</f>
        <v>0</v>
      </c>
      <c r="AF57" s="188">
        <f>'Copia Provisional'!CZ56</f>
        <v>0</v>
      </c>
      <c r="AG57" s="188">
        <f>'Copia Provisional'!DA56</f>
        <v>0</v>
      </c>
      <c r="AH57" s="188">
        <f>'Copia Provisional'!DB56</f>
        <v>0</v>
      </c>
      <c r="AI57" s="188">
        <f t="shared" si="139"/>
        <v>0</v>
      </c>
      <c r="AJ57" s="178">
        <f t="shared" si="140"/>
        <v>0</v>
      </c>
      <c r="AK57" s="271">
        <f t="shared" si="38"/>
        <v>0</v>
      </c>
      <c r="AL57" s="194">
        <f>'Copia Provisional'!DC56</f>
        <v>0</v>
      </c>
      <c r="AM57" s="272">
        <f t="shared" si="39"/>
        <v>0</v>
      </c>
      <c r="AN57" s="190" t="str">
        <f t="shared" si="40"/>
        <v>P</v>
      </c>
      <c r="AO57" s="179" cm="1">
        <f t="array" ref="AO57">IF(AK57=_Cla2,IF(AM57=_Clb2,10+IF(AL57=_RES73,20,0),0),0)</f>
        <v>0</v>
      </c>
      <c r="AP57" s="272">
        <f t="shared" si="41"/>
        <v>0</v>
      </c>
      <c r="AQ57" s="194">
        <f>'Copia Provisional'!DD56</f>
        <v>0</v>
      </c>
      <c r="AR57" s="272">
        <f t="shared" si="42"/>
        <v>0</v>
      </c>
      <c r="AS57" s="190" t="str">
        <f t="shared" si="43"/>
        <v>P</v>
      </c>
      <c r="AT57" s="179">
        <f t="shared" si="141"/>
        <v>0</v>
      </c>
      <c r="AU57" s="272">
        <f t="shared" si="44"/>
        <v>0</v>
      </c>
      <c r="AV57" s="194">
        <f>'Copia Provisional'!DE56</f>
        <v>0</v>
      </c>
      <c r="AW57" s="272">
        <f t="shared" si="45"/>
        <v>0</v>
      </c>
      <c r="AX57" s="190" t="str">
        <f t="shared" si="46"/>
        <v>P</v>
      </c>
      <c r="AY57" s="179">
        <f t="shared" si="142"/>
        <v>0</v>
      </c>
      <c r="AZ57" s="272">
        <f t="shared" si="47"/>
        <v>0</v>
      </c>
      <c r="BA57" s="194">
        <f>'Copia Provisional'!DF56</f>
        <v>0</v>
      </c>
      <c r="BB57" s="272">
        <f t="shared" si="48"/>
        <v>0</v>
      </c>
      <c r="BC57" s="190" t="str">
        <f t="shared" si="49"/>
        <v>P</v>
      </c>
      <c r="BD57" s="179">
        <f t="shared" si="143"/>
        <v>0</v>
      </c>
      <c r="BE57" s="272">
        <f t="shared" si="50"/>
        <v>0</v>
      </c>
      <c r="BF57" s="194">
        <f>'Copia Provisional'!DG56</f>
        <v>0</v>
      </c>
      <c r="BG57" s="272">
        <f t="shared" si="51"/>
        <v>0</v>
      </c>
      <c r="BH57" s="190" t="str">
        <f t="shared" si="52"/>
        <v>P</v>
      </c>
      <c r="BI57" s="179">
        <f t="shared" si="144"/>
        <v>0</v>
      </c>
      <c r="BJ57" s="272">
        <f t="shared" si="53"/>
        <v>0</v>
      </c>
      <c r="BK57" s="194">
        <f>'Copia Provisional'!DH56</f>
        <v>0</v>
      </c>
      <c r="BL57" s="272">
        <f t="shared" si="54"/>
        <v>0</v>
      </c>
      <c r="BM57" s="190" t="str">
        <f t="shared" si="55"/>
        <v>P</v>
      </c>
      <c r="BN57" s="179">
        <f t="shared" si="145"/>
        <v>0</v>
      </c>
      <c r="BO57" s="272">
        <f t="shared" si="56"/>
        <v>0</v>
      </c>
      <c r="BP57" s="194">
        <f>'Copia Provisional'!DI56</f>
        <v>0</v>
      </c>
      <c r="BQ57" s="272">
        <f t="shared" si="57"/>
        <v>0</v>
      </c>
      <c r="BR57" s="190" t="str">
        <f t="shared" si="58"/>
        <v>P</v>
      </c>
      <c r="BS57" s="179">
        <f t="shared" si="146"/>
        <v>0</v>
      </c>
      <c r="BT57" s="272">
        <f t="shared" si="59"/>
        <v>0</v>
      </c>
      <c r="BU57" s="194">
        <f>'Copia Provisional'!DJ56</f>
        <v>0</v>
      </c>
      <c r="BV57" s="272">
        <f t="shared" si="60"/>
        <v>0</v>
      </c>
      <c r="BW57" s="190" t="str">
        <f t="shared" si="61"/>
        <v>P</v>
      </c>
      <c r="BX57" s="179">
        <f t="shared" si="147"/>
        <v>0</v>
      </c>
      <c r="BY57" s="271">
        <f t="shared" si="62"/>
        <v>0</v>
      </c>
      <c r="BZ57" s="194">
        <f>'Copia Provisional'!DK56</f>
        <v>0</v>
      </c>
      <c r="CA57" s="272">
        <f t="shared" si="63"/>
        <v>0</v>
      </c>
      <c r="CB57" s="190" t="str">
        <f t="shared" si="64"/>
        <v>P</v>
      </c>
      <c r="CC57" s="179">
        <f t="shared" si="148"/>
        <v>0</v>
      </c>
      <c r="CD57" s="272">
        <f t="shared" si="65"/>
        <v>0</v>
      </c>
      <c r="CE57" s="194">
        <f>'Copia Provisional'!DL56</f>
        <v>0</v>
      </c>
      <c r="CF57" s="272">
        <f t="shared" si="66"/>
        <v>0</v>
      </c>
      <c r="CG57" s="190" t="str">
        <f t="shared" si="67"/>
        <v>P</v>
      </c>
      <c r="CH57" s="179">
        <f t="shared" si="149"/>
        <v>0</v>
      </c>
      <c r="CI57" s="272">
        <f t="shared" si="68"/>
        <v>0</v>
      </c>
      <c r="CJ57" s="194">
        <f>'Copia Provisional'!DM56</f>
        <v>0</v>
      </c>
      <c r="CK57" s="272">
        <f t="shared" si="69"/>
        <v>0</v>
      </c>
      <c r="CL57" s="190" t="str">
        <f t="shared" si="70"/>
        <v>P</v>
      </c>
      <c r="CM57" s="179">
        <f t="shared" si="150"/>
        <v>0</v>
      </c>
      <c r="CN57" s="272">
        <f t="shared" si="71"/>
        <v>0</v>
      </c>
      <c r="CO57" s="194">
        <f>'Copia Provisional'!DN56</f>
        <v>0</v>
      </c>
      <c r="CP57" s="272">
        <f t="shared" si="72"/>
        <v>0</v>
      </c>
      <c r="CQ57" s="190" t="str">
        <f t="shared" si="73"/>
        <v>P</v>
      </c>
      <c r="CR57" s="179">
        <f t="shared" si="151"/>
        <v>0</v>
      </c>
      <c r="CS57" s="272">
        <f t="shared" si="74"/>
        <v>0</v>
      </c>
      <c r="CT57" s="194">
        <f>'Copia Provisional'!DO56</f>
        <v>0</v>
      </c>
      <c r="CU57" s="272">
        <f t="shared" si="75"/>
        <v>0</v>
      </c>
      <c r="CV57" s="190" t="str">
        <f t="shared" si="76"/>
        <v>P</v>
      </c>
      <c r="CW57" s="179">
        <f t="shared" si="152"/>
        <v>0</v>
      </c>
      <c r="CX57" s="272">
        <f t="shared" si="77"/>
        <v>0</v>
      </c>
      <c r="CY57" s="194">
        <f>'Copia Provisional'!DP56</f>
        <v>0</v>
      </c>
      <c r="CZ57" s="272">
        <f t="shared" si="78"/>
        <v>0</v>
      </c>
      <c r="DA57" s="190" t="str">
        <f t="shared" si="79"/>
        <v>P</v>
      </c>
      <c r="DB57" s="179">
        <f t="shared" si="153"/>
        <v>0</v>
      </c>
      <c r="DC57" s="272">
        <f t="shared" si="80"/>
        <v>0</v>
      </c>
      <c r="DD57" s="194">
        <f>'Copia Provisional'!DQ56</f>
        <v>0</v>
      </c>
      <c r="DE57" s="272">
        <f t="shared" si="81"/>
        <v>0</v>
      </c>
      <c r="DF57" s="190" t="str">
        <f t="shared" si="82"/>
        <v>P</v>
      </c>
      <c r="DG57" s="179">
        <f t="shared" si="154"/>
        <v>0</v>
      </c>
      <c r="DH57" s="272">
        <f t="shared" si="83"/>
        <v>0</v>
      </c>
      <c r="DI57" s="194">
        <f>'Copia Provisional'!DR56</f>
        <v>0</v>
      </c>
      <c r="DJ57" s="272">
        <f t="shared" si="84"/>
        <v>0</v>
      </c>
      <c r="DK57" s="190" t="str">
        <f t="shared" si="85"/>
        <v>P</v>
      </c>
      <c r="DL57" s="179">
        <f t="shared" si="155"/>
        <v>0</v>
      </c>
      <c r="DM57" s="193">
        <f t="shared" si="86"/>
        <v>0</v>
      </c>
      <c r="DN57" s="194">
        <f>'Copia Provisional'!DS56</f>
        <v>0</v>
      </c>
      <c r="DO57" s="189">
        <f t="shared" si="87"/>
        <v>0</v>
      </c>
      <c r="DP57" s="190" t="str">
        <f t="shared" si="88"/>
        <v>P</v>
      </c>
      <c r="DQ57" s="179">
        <f t="shared" si="156"/>
        <v>0</v>
      </c>
      <c r="DR57" s="189">
        <f t="shared" si="89"/>
        <v>0</v>
      </c>
      <c r="DS57" s="194">
        <f>'Copia Provisional'!DT56</f>
        <v>0</v>
      </c>
      <c r="DT57" s="189">
        <f t="shared" si="90"/>
        <v>0</v>
      </c>
      <c r="DU57" s="190" t="str">
        <f t="shared" si="91"/>
        <v>P</v>
      </c>
      <c r="DV57" s="179">
        <f t="shared" si="157"/>
        <v>0</v>
      </c>
      <c r="DW57" s="189">
        <f t="shared" si="92"/>
        <v>0</v>
      </c>
      <c r="DX57" s="194">
        <f>'Copia Provisional'!DU56</f>
        <v>0</v>
      </c>
      <c r="DY57" s="189">
        <f t="shared" si="93"/>
        <v>0</v>
      </c>
      <c r="DZ57" s="190" t="str">
        <f t="shared" si="94"/>
        <v>P</v>
      </c>
      <c r="EA57" s="179">
        <f t="shared" si="158"/>
        <v>0</v>
      </c>
      <c r="EB57" s="189">
        <f t="shared" si="95"/>
        <v>0</v>
      </c>
      <c r="EC57" s="194">
        <f>'Copia Provisional'!DV56</f>
        <v>0</v>
      </c>
      <c r="ED57" s="189">
        <f t="shared" si="96"/>
        <v>0</v>
      </c>
      <c r="EE57" s="190" t="str">
        <f t="shared" si="97"/>
        <v>P</v>
      </c>
      <c r="EF57" s="179">
        <f t="shared" si="159"/>
        <v>0</v>
      </c>
      <c r="EG57" s="189">
        <f t="shared" si="98"/>
        <v>0</v>
      </c>
      <c r="EH57" s="194">
        <f>'Copia Provisional'!DW56</f>
        <v>0</v>
      </c>
      <c r="EI57" s="189">
        <f t="shared" si="99"/>
        <v>0</v>
      </c>
      <c r="EJ57" s="190" t="str">
        <f t="shared" si="100"/>
        <v>P</v>
      </c>
      <c r="EK57" s="179">
        <f t="shared" si="160"/>
        <v>0</v>
      </c>
      <c r="EL57" s="189">
        <f t="shared" si="101"/>
        <v>0</v>
      </c>
      <c r="EM57" s="194">
        <f>'Copia Provisional'!DX56</f>
        <v>0</v>
      </c>
      <c r="EN57" s="189">
        <f t="shared" si="102"/>
        <v>0</v>
      </c>
      <c r="EO57" s="190" t="str">
        <f t="shared" si="103"/>
        <v>P</v>
      </c>
      <c r="EP57" s="179">
        <f t="shared" si="161"/>
        <v>0</v>
      </c>
      <c r="EQ57" s="189">
        <f t="shared" si="104"/>
        <v>0</v>
      </c>
      <c r="ER57" s="194">
        <f>'Copia Provisional'!DY56</f>
        <v>0</v>
      </c>
      <c r="ES57" s="189">
        <f t="shared" si="105"/>
        <v>0</v>
      </c>
      <c r="ET57" s="190" t="str">
        <f t="shared" si="106"/>
        <v>P</v>
      </c>
      <c r="EU57" s="179">
        <f t="shared" si="162"/>
        <v>0</v>
      </c>
      <c r="EV57" s="189">
        <f t="shared" si="107"/>
        <v>0</v>
      </c>
      <c r="EW57" s="194">
        <f>'Copia Provisional'!DZ56</f>
        <v>0</v>
      </c>
      <c r="EX57" s="189">
        <f t="shared" si="108"/>
        <v>0</v>
      </c>
      <c r="EY57" s="190" t="str">
        <f t="shared" si="109"/>
        <v>P</v>
      </c>
      <c r="EZ57" s="179">
        <f t="shared" si="163"/>
        <v>0</v>
      </c>
      <c r="FA57" s="170">
        <f t="shared" si="110"/>
        <v>0</v>
      </c>
      <c r="FB57" s="194">
        <f>'Copia Provisional'!EA56</f>
        <v>0</v>
      </c>
      <c r="FC57" s="170">
        <f t="shared" si="111"/>
        <v>0</v>
      </c>
      <c r="FD57" s="190" t="str">
        <f t="shared" si="112"/>
        <v>P</v>
      </c>
      <c r="FE57" s="179">
        <f t="shared" si="164"/>
        <v>0</v>
      </c>
      <c r="FF57" s="170">
        <f t="shared" si="113"/>
        <v>0</v>
      </c>
      <c r="FG57" s="194">
        <f>'Copia Provisional'!EB56</f>
        <v>0</v>
      </c>
      <c r="FH57" s="170">
        <f t="shared" si="114"/>
        <v>0</v>
      </c>
      <c r="FI57" s="190" t="str">
        <f t="shared" si="115"/>
        <v>P</v>
      </c>
      <c r="FJ57" s="179">
        <f t="shared" si="165"/>
        <v>0</v>
      </c>
      <c r="FK57" s="170">
        <f t="shared" si="116"/>
        <v>0</v>
      </c>
      <c r="FL57" s="194">
        <f>'Copia Provisional'!EC56</f>
        <v>0</v>
      </c>
      <c r="FM57" s="170">
        <f t="shared" si="117"/>
        <v>0</v>
      </c>
      <c r="FN57" s="190" t="str">
        <f t="shared" si="118"/>
        <v>P</v>
      </c>
      <c r="FO57" s="179">
        <f t="shared" si="166"/>
        <v>0</v>
      </c>
      <c r="FP57" s="170">
        <f t="shared" si="119"/>
        <v>0</v>
      </c>
      <c r="FQ57" s="194">
        <f>'Copia Provisional'!ED56</f>
        <v>0</v>
      </c>
      <c r="FR57" s="170">
        <f t="shared" si="120"/>
        <v>0</v>
      </c>
      <c r="FS57" s="190" t="str">
        <f t="shared" si="121"/>
        <v>P</v>
      </c>
      <c r="FT57" s="179">
        <f t="shared" si="167"/>
        <v>0</v>
      </c>
      <c r="FU57" s="170">
        <f t="shared" si="122"/>
        <v>0</v>
      </c>
      <c r="FV57" s="194">
        <f>'Copia Provisional'!EE56</f>
        <v>0</v>
      </c>
      <c r="FW57" s="170">
        <f t="shared" si="123"/>
        <v>0</v>
      </c>
      <c r="FX57" s="190" t="str">
        <f t="shared" si="124"/>
        <v>P</v>
      </c>
      <c r="FY57" s="179">
        <f t="shared" si="168"/>
        <v>0</v>
      </c>
      <c r="FZ57" s="170">
        <f t="shared" si="125"/>
        <v>0</v>
      </c>
      <c r="GA57" s="194">
        <f>'Copia Provisional'!EF56</f>
        <v>0</v>
      </c>
      <c r="GB57" s="170">
        <f t="shared" si="126"/>
        <v>0</v>
      </c>
      <c r="GC57" s="190" t="str">
        <f t="shared" si="127"/>
        <v>P</v>
      </c>
      <c r="GD57" s="179">
        <f t="shared" si="169"/>
        <v>0</v>
      </c>
      <c r="GE57" s="170">
        <f t="shared" si="128"/>
        <v>0</v>
      </c>
      <c r="GF57" s="194">
        <f>'Copia Provisional'!EG56</f>
        <v>0</v>
      </c>
      <c r="GG57" s="170">
        <f t="shared" si="129"/>
        <v>0</v>
      </c>
      <c r="GH57" s="170" t="str">
        <f t="shared" si="130"/>
        <v>P</v>
      </c>
      <c r="GI57" s="179">
        <f t="shared" si="170"/>
        <v>0</v>
      </c>
      <c r="GJ57" s="170">
        <f t="shared" si="131"/>
        <v>0</v>
      </c>
      <c r="GK57" s="194">
        <f>'Copia Provisional'!EH56</f>
        <v>0</v>
      </c>
      <c r="GL57" s="192">
        <f t="shared" si="132"/>
        <v>0</v>
      </c>
      <c r="GM57" s="170" t="str">
        <f t="shared" si="133"/>
        <v>P</v>
      </c>
      <c r="GN57" s="179">
        <f t="shared" si="171"/>
        <v>0</v>
      </c>
      <c r="GO57" s="170">
        <f t="shared" si="134"/>
        <v>0</v>
      </c>
      <c r="GP57" s="170">
        <f t="shared" si="135"/>
        <v>0</v>
      </c>
      <c r="GQ57" s="170">
        <f t="shared" si="136"/>
        <v>0</v>
      </c>
      <c r="GR57" s="170">
        <f t="shared" si="137"/>
        <v>0</v>
      </c>
      <c r="GS57" s="185">
        <f t="shared" si="172"/>
        <v>0</v>
      </c>
      <c r="GT57" s="185">
        <f t="shared" si="138"/>
        <v>0</v>
      </c>
    </row>
    <row r="58" spans="1:202">
      <c r="A58" s="183" t="str">
        <f>IF('Primera Fase'!A58="","",'Primera Fase'!A58)</f>
        <v/>
      </c>
      <c r="B58" s="178" t="str">
        <f>IF('Primera Fase'!B58="","",'Primera Fase'!B58)</f>
        <v/>
      </c>
      <c r="C58" s="188">
        <f>'Copia Provisional'!BW57</f>
        <v>0</v>
      </c>
      <c r="D58" s="188">
        <f>'Copia Provisional'!BX57</f>
        <v>0</v>
      </c>
      <c r="E58" s="188">
        <f>'Copia Provisional'!BY57</f>
        <v>0</v>
      </c>
      <c r="F58" s="188">
        <f>'Copia Provisional'!BZ57</f>
        <v>0</v>
      </c>
      <c r="G58" s="188">
        <f>'Copia Provisional'!CA57</f>
        <v>0</v>
      </c>
      <c r="H58" s="188">
        <f>'Copia Provisional'!CB57</f>
        <v>0</v>
      </c>
      <c r="I58" s="188">
        <f>'Copia Provisional'!CC57</f>
        <v>0</v>
      </c>
      <c r="J58" s="188">
        <f>'Copia Provisional'!CD57</f>
        <v>0</v>
      </c>
      <c r="K58" s="188">
        <f>'Copia Provisional'!CE57</f>
        <v>0</v>
      </c>
      <c r="L58" s="188">
        <f>'Copia Provisional'!CF57</f>
        <v>0</v>
      </c>
      <c r="M58" s="188">
        <f>'Copia Provisional'!CG57</f>
        <v>0</v>
      </c>
      <c r="N58" s="188">
        <f>'Copia Provisional'!CH57</f>
        <v>0</v>
      </c>
      <c r="O58" s="188">
        <f>'Copia Provisional'!CI57</f>
        <v>0</v>
      </c>
      <c r="P58" s="188">
        <f>'Copia Provisional'!CJ57</f>
        <v>0</v>
      </c>
      <c r="Q58" s="188">
        <f>'Copia Provisional'!CK57</f>
        <v>0</v>
      </c>
      <c r="R58" s="188">
        <f>'Copia Provisional'!CL57</f>
        <v>0</v>
      </c>
      <c r="S58" s="188">
        <f>'Copia Provisional'!CM57</f>
        <v>0</v>
      </c>
      <c r="T58" s="188">
        <f>'Copia Provisional'!CN57</f>
        <v>0</v>
      </c>
      <c r="U58" s="188">
        <f>'Copia Provisional'!CO57</f>
        <v>0</v>
      </c>
      <c r="V58" s="188">
        <f>'Copia Provisional'!CP57</f>
        <v>0</v>
      </c>
      <c r="W58" s="188">
        <f>'Copia Provisional'!CQ57</f>
        <v>0</v>
      </c>
      <c r="X58" s="188">
        <f>'Copia Provisional'!CR57</f>
        <v>0</v>
      </c>
      <c r="Y58" s="188">
        <f>'Copia Provisional'!CS57</f>
        <v>0</v>
      </c>
      <c r="Z58" s="188">
        <f>'Copia Provisional'!CT57</f>
        <v>0</v>
      </c>
      <c r="AA58" s="188">
        <f>'Copia Provisional'!CU57</f>
        <v>0</v>
      </c>
      <c r="AB58" s="188">
        <f>'Copia Provisional'!CV57</f>
        <v>0</v>
      </c>
      <c r="AC58" s="188">
        <f>'Copia Provisional'!CW57</f>
        <v>0</v>
      </c>
      <c r="AD58" s="188">
        <f>'Copia Provisional'!CX57</f>
        <v>0</v>
      </c>
      <c r="AE58" s="188">
        <f>'Copia Provisional'!CY57</f>
        <v>0</v>
      </c>
      <c r="AF58" s="188">
        <f>'Copia Provisional'!CZ57</f>
        <v>0</v>
      </c>
      <c r="AG58" s="188">
        <f>'Copia Provisional'!DA57</f>
        <v>0</v>
      </c>
      <c r="AH58" s="188">
        <f>'Copia Provisional'!DB57</f>
        <v>0</v>
      </c>
      <c r="AI58" s="188">
        <f t="shared" si="139"/>
        <v>0</v>
      </c>
      <c r="AJ58" s="178">
        <f t="shared" si="140"/>
        <v>0</v>
      </c>
      <c r="AK58" s="271">
        <f t="shared" si="38"/>
        <v>0</v>
      </c>
      <c r="AL58" s="194">
        <f>'Copia Provisional'!DC57</f>
        <v>0</v>
      </c>
      <c r="AM58" s="272">
        <f t="shared" si="39"/>
        <v>0</v>
      </c>
      <c r="AN58" s="190" t="str">
        <f t="shared" si="40"/>
        <v>P</v>
      </c>
      <c r="AO58" s="179" cm="1">
        <f t="array" ref="AO58">IF(AK58=_Cla2,IF(AM58=_Clb2,10+IF(AL58=_RES73,20,0),0),0)</f>
        <v>0</v>
      </c>
      <c r="AP58" s="272">
        <f t="shared" si="41"/>
        <v>0</v>
      </c>
      <c r="AQ58" s="194">
        <f>'Copia Provisional'!DD57</f>
        <v>0</v>
      </c>
      <c r="AR58" s="272">
        <f t="shared" si="42"/>
        <v>0</v>
      </c>
      <c r="AS58" s="190" t="str">
        <f t="shared" si="43"/>
        <v>P</v>
      </c>
      <c r="AT58" s="179">
        <f t="shared" si="141"/>
        <v>0</v>
      </c>
      <c r="AU58" s="272">
        <f t="shared" si="44"/>
        <v>0</v>
      </c>
      <c r="AV58" s="194">
        <f>'Copia Provisional'!DE57</f>
        <v>0</v>
      </c>
      <c r="AW58" s="272">
        <f t="shared" si="45"/>
        <v>0</v>
      </c>
      <c r="AX58" s="190" t="str">
        <f t="shared" si="46"/>
        <v>P</v>
      </c>
      <c r="AY58" s="179">
        <f t="shared" si="142"/>
        <v>0</v>
      </c>
      <c r="AZ58" s="272">
        <f t="shared" si="47"/>
        <v>0</v>
      </c>
      <c r="BA58" s="194">
        <f>'Copia Provisional'!DF57</f>
        <v>0</v>
      </c>
      <c r="BB58" s="272">
        <f t="shared" si="48"/>
        <v>0</v>
      </c>
      <c r="BC58" s="190" t="str">
        <f t="shared" si="49"/>
        <v>P</v>
      </c>
      <c r="BD58" s="179">
        <f t="shared" si="143"/>
        <v>0</v>
      </c>
      <c r="BE58" s="272">
        <f t="shared" si="50"/>
        <v>0</v>
      </c>
      <c r="BF58" s="194">
        <f>'Copia Provisional'!DG57</f>
        <v>0</v>
      </c>
      <c r="BG58" s="272">
        <f t="shared" si="51"/>
        <v>0</v>
      </c>
      <c r="BH58" s="190" t="str">
        <f t="shared" si="52"/>
        <v>P</v>
      </c>
      <c r="BI58" s="179">
        <f t="shared" si="144"/>
        <v>0</v>
      </c>
      <c r="BJ58" s="272">
        <f t="shared" si="53"/>
        <v>0</v>
      </c>
      <c r="BK58" s="194">
        <f>'Copia Provisional'!DH57</f>
        <v>0</v>
      </c>
      <c r="BL58" s="272">
        <f t="shared" si="54"/>
        <v>0</v>
      </c>
      <c r="BM58" s="190" t="str">
        <f t="shared" si="55"/>
        <v>P</v>
      </c>
      <c r="BN58" s="179">
        <f t="shared" si="145"/>
        <v>0</v>
      </c>
      <c r="BO58" s="272">
        <f t="shared" si="56"/>
        <v>0</v>
      </c>
      <c r="BP58" s="194">
        <f>'Copia Provisional'!DI57</f>
        <v>0</v>
      </c>
      <c r="BQ58" s="272">
        <f t="shared" si="57"/>
        <v>0</v>
      </c>
      <c r="BR58" s="190" t="str">
        <f t="shared" si="58"/>
        <v>P</v>
      </c>
      <c r="BS58" s="179">
        <f t="shared" si="146"/>
        <v>0</v>
      </c>
      <c r="BT58" s="272">
        <f t="shared" si="59"/>
        <v>0</v>
      </c>
      <c r="BU58" s="194">
        <f>'Copia Provisional'!DJ57</f>
        <v>0</v>
      </c>
      <c r="BV58" s="272">
        <f t="shared" si="60"/>
        <v>0</v>
      </c>
      <c r="BW58" s="190" t="str">
        <f t="shared" si="61"/>
        <v>P</v>
      </c>
      <c r="BX58" s="179">
        <f t="shared" si="147"/>
        <v>0</v>
      </c>
      <c r="BY58" s="271">
        <f t="shared" si="62"/>
        <v>0</v>
      </c>
      <c r="BZ58" s="194">
        <f>'Copia Provisional'!DK57</f>
        <v>0</v>
      </c>
      <c r="CA58" s="272">
        <f t="shared" si="63"/>
        <v>0</v>
      </c>
      <c r="CB58" s="190" t="str">
        <f t="shared" si="64"/>
        <v>P</v>
      </c>
      <c r="CC58" s="179">
        <f t="shared" si="148"/>
        <v>0</v>
      </c>
      <c r="CD58" s="272">
        <f t="shared" si="65"/>
        <v>0</v>
      </c>
      <c r="CE58" s="194">
        <f>'Copia Provisional'!DL57</f>
        <v>0</v>
      </c>
      <c r="CF58" s="272">
        <f t="shared" si="66"/>
        <v>0</v>
      </c>
      <c r="CG58" s="190" t="str">
        <f t="shared" si="67"/>
        <v>P</v>
      </c>
      <c r="CH58" s="179">
        <f t="shared" si="149"/>
        <v>0</v>
      </c>
      <c r="CI58" s="272">
        <f t="shared" si="68"/>
        <v>0</v>
      </c>
      <c r="CJ58" s="194">
        <f>'Copia Provisional'!DM57</f>
        <v>0</v>
      </c>
      <c r="CK58" s="272">
        <f t="shared" si="69"/>
        <v>0</v>
      </c>
      <c r="CL58" s="190" t="str">
        <f t="shared" si="70"/>
        <v>P</v>
      </c>
      <c r="CM58" s="179">
        <f t="shared" si="150"/>
        <v>0</v>
      </c>
      <c r="CN58" s="272">
        <f t="shared" si="71"/>
        <v>0</v>
      </c>
      <c r="CO58" s="194">
        <f>'Copia Provisional'!DN57</f>
        <v>0</v>
      </c>
      <c r="CP58" s="272">
        <f t="shared" si="72"/>
        <v>0</v>
      </c>
      <c r="CQ58" s="190" t="str">
        <f t="shared" si="73"/>
        <v>P</v>
      </c>
      <c r="CR58" s="179">
        <f t="shared" si="151"/>
        <v>0</v>
      </c>
      <c r="CS58" s="272">
        <f t="shared" si="74"/>
        <v>0</v>
      </c>
      <c r="CT58" s="194">
        <f>'Copia Provisional'!DO57</f>
        <v>0</v>
      </c>
      <c r="CU58" s="272">
        <f t="shared" si="75"/>
        <v>0</v>
      </c>
      <c r="CV58" s="190" t="str">
        <f t="shared" si="76"/>
        <v>P</v>
      </c>
      <c r="CW58" s="179">
        <f t="shared" si="152"/>
        <v>0</v>
      </c>
      <c r="CX58" s="272">
        <f t="shared" si="77"/>
        <v>0</v>
      </c>
      <c r="CY58" s="194">
        <f>'Copia Provisional'!DP57</f>
        <v>0</v>
      </c>
      <c r="CZ58" s="272">
        <f t="shared" si="78"/>
        <v>0</v>
      </c>
      <c r="DA58" s="190" t="str">
        <f t="shared" si="79"/>
        <v>P</v>
      </c>
      <c r="DB58" s="179">
        <f t="shared" si="153"/>
        <v>0</v>
      </c>
      <c r="DC58" s="272">
        <f t="shared" si="80"/>
        <v>0</v>
      </c>
      <c r="DD58" s="194">
        <f>'Copia Provisional'!DQ57</f>
        <v>0</v>
      </c>
      <c r="DE58" s="272">
        <f t="shared" si="81"/>
        <v>0</v>
      </c>
      <c r="DF58" s="190" t="str">
        <f t="shared" si="82"/>
        <v>P</v>
      </c>
      <c r="DG58" s="179">
        <f t="shared" si="154"/>
        <v>0</v>
      </c>
      <c r="DH58" s="272">
        <f t="shared" si="83"/>
        <v>0</v>
      </c>
      <c r="DI58" s="194">
        <f>'Copia Provisional'!DR57</f>
        <v>0</v>
      </c>
      <c r="DJ58" s="272">
        <f t="shared" si="84"/>
        <v>0</v>
      </c>
      <c r="DK58" s="190" t="str">
        <f t="shared" si="85"/>
        <v>P</v>
      </c>
      <c r="DL58" s="179">
        <f t="shared" si="155"/>
        <v>0</v>
      </c>
      <c r="DM58" s="193">
        <f t="shared" si="86"/>
        <v>0</v>
      </c>
      <c r="DN58" s="194">
        <f>'Copia Provisional'!DS57</f>
        <v>0</v>
      </c>
      <c r="DO58" s="189">
        <f t="shared" si="87"/>
        <v>0</v>
      </c>
      <c r="DP58" s="190" t="str">
        <f t="shared" si="88"/>
        <v>P</v>
      </c>
      <c r="DQ58" s="179">
        <f t="shared" si="156"/>
        <v>0</v>
      </c>
      <c r="DR58" s="189">
        <f t="shared" si="89"/>
        <v>0</v>
      </c>
      <c r="DS58" s="194">
        <f>'Copia Provisional'!DT57</f>
        <v>0</v>
      </c>
      <c r="DT58" s="189">
        <f t="shared" si="90"/>
        <v>0</v>
      </c>
      <c r="DU58" s="190" t="str">
        <f t="shared" si="91"/>
        <v>P</v>
      </c>
      <c r="DV58" s="179">
        <f t="shared" si="157"/>
        <v>0</v>
      </c>
      <c r="DW58" s="189">
        <f t="shared" si="92"/>
        <v>0</v>
      </c>
      <c r="DX58" s="194">
        <f>'Copia Provisional'!DU57</f>
        <v>0</v>
      </c>
      <c r="DY58" s="189">
        <f t="shared" si="93"/>
        <v>0</v>
      </c>
      <c r="DZ58" s="190" t="str">
        <f t="shared" si="94"/>
        <v>P</v>
      </c>
      <c r="EA58" s="179">
        <f t="shared" si="158"/>
        <v>0</v>
      </c>
      <c r="EB58" s="189">
        <f t="shared" si="95"/>
        <v>0</v>
      </c>
      <c r="EC58" s="194">
        <f>'Copia Provisional'!DV57</f>
        <v>0</v>
      </c>
      <c r="ED58" s="189">
        <f t="shared" si="96"/>
        <v>0</v>
      </c>
      <c r="EE58" s="190" t="str">
        <f t="shared" si="97"/>
        <v>P</v>
      </c>
      <c r="EF58" s="179">
        <f t="shared" si="159"/>
        <v>0</v>
      </c>
      <c r="EG58" s="189">
        <f t="shared" si="98"/>
        <v>0</v>
      </c>
      <c r="EH58" s="194">
        <f>'Copia Provisional'!DW57</f>
        <v>0</v>
      </c>
      <c r="EI58" s="189">
        <f t="shared" si="99"/>
        <v>0</v>
      </c>
      <c r="EJ58" s="190" t="str">
        <f t="shared" si="100"/>
        <v>P</v>
      </c>
      <c r="EK58" s="179">
        <f t="shared" si="160"/>
        <v>0</v>
      </c>
      <c r="EL58" s="189">
        <f t="shared" si="101"/>
        <v>0</v>
      </c>
      <c r="EM58" s="194">
        <f>'Copia Provisional'!DX57</f>
        <v>0</v>
      </c>
      <c r="EN58" s="189">
        <f t="shared" si="102"/>
        <v>0</v>
      </c>
      <c r="EO58" s="190" t="str">
        <f t="shared" si="103"/>
        <v>P</v>
      </c>
      <c r="EP58" s="179">
        <f t="shared" si="161"/>
        <v>0</v>
      </c>
      <c r="EQ58" s="189">
        <f t="shared" si="104"/>
        <v>0</v>
      </c>
      <c r="ER58" s="194">
        <f>'Copia Provisional'!DY57</f>
        <v>0</v>
      </c>
      <c r="ES58" s="189">
        <f t="shared" si="105"/>
        <v>0</v>
      </c>
      <c r="ET58" s="190" t="str">
        <f t="shared" si="106"/>
        <v>P</v>
      </c>
      <c r="EU58" s="179">
        <f t="shared" si="162"/>
        <v>0</v>
      </c>
      <c r="EV58" s="189">
        <f t="shared" si="107"/>
        <v>0</v>
      </c>
      <c r="EW58" s="194">
        <f>'Copia Provisional'!DZ57</f>
        <v>0</v>
      </c>
      <c r="EX58" s="189">
        <f t="shared" si="108"/>
        <v>0</v>
      </c>
      <c r="EY58" s="190" t="str">
        <f t="shared" si="109"/>
        <v>P</v>
      </c>
      <c r="EZ58" s="179">
        <f t="shared" si="163"/>
        <v>0</v>
      </c>
      <c r="FA58" s="170">
        <f t="shared" si="110"/>
        <v>0</v>
      </c>
      <c r="FB58" s="194">
        <f>'Copia Provisional'!EA57</f>
        <v>0</v>
      </c>
      <c r="FC58" s="170">
        <f t="shared" si="111"/>
        <v>0</v>
      </c>
      <c r="FD58" s="190" t="str">
        <f t="shared" si="112"/>
        <v>P</v>
      </c>
      <c r="FE58" s="179">
        <f t="shared" si="164"/>
        <v>0</v>
      </c>
      <c r="FF58" s="170">
        <f t="shared" si="113"/>
        <v>0</v>
      </c>
      <c r="FG58" s="194">
        <f>'Copia Provisional'!EB57</f>
        <v>0</v>
      </c>
      <c r="FH58" s="170">
        <f t="shared" si="114"/>
        <v>0</v>
      </c>
      <c r="FI58" s="190" t="str">
        <f t="shared" si="115"/>
        <v>P</v>
      </c>
      <c r="FJ58" s="179">
        <f t="shared" si="165"/>
        <v>0</v>
      </c>
      <c r="FK58" s="170">
        <f t="shared" si="116"/>
        <v>0</v>
      </c>
      <c r="FL58" s="194">
        <f>'Copia Provisional'!EC57</f>
        <v>0</v>
      </c>
      <c r="FM58" s="170">
        <f t="shared" si="117"/>
        <v>0</v>
      </c>
      <c r="FN58" s="190" t="str">
        <f t="shared" si="118"/>
        <v>P</v>
      </c>
      <c r="FO58" s="179">
        <f t="shared" si="166"/>
        <v>0</v>
      </c>
      <c r="FP58" s="170">
        <f t="shared" si="119"/>
        <v>0</v>
      </c>
      <c r="FQ58" s="194">
        <f>'Copia Provisional'!ED57</f>
        <v>0</v>
      </c>
      <c r="FR58" s="170">
        <f t="shared" si="120"/>
        <v>0</v>
      </c>
      <c r="FS58" s="190" t="str">
        <f t="shared" si="121"/>
        <v>P</v>
      </c>
      <c r="FT58" s="179">
        <f t="shared" si="167"/>
        <v>0</v>
      </c>
      <c r="FU58" s="170">
        <f t="shared" si="122"/>
        <v>0</v>
      </c>
      <c r="FV58" s="194">
        <f>'Copia Provisional'!EE57</f>
        <v>0</v>
      </c>
      <c r="FW58" s="170">
        <f t="shared" si="123"/>
        <v>0</v>
      </c>
      <c r="FX58" s="190" t="str">
        <f t="shared" si="124"/>
        <v>P</v>
      </c>
      <c r="FY58" s="179">
        <f t="shared" si="168"/>
        <v>0</v>
      </c>
      <c r="FZ58" s="170">
        <f t="shared" si="125"/>
        <v>0</v>
      </c>
      <c r="GA58" s="194">
        <f>'Copia Provisional'!EF57</f>
        <v>0</v>
      </c>
      <c r="GB58" s="170">
        <f t="shared" si="126"/>
        <v>0</v>
      </c>
      <c r="GC58" s="190" t="str">
        <f t="shared" si="127"/>
        <v>P</v>
      </c>
      <c r="GD58" s="179">
        <f t="shared" si="169"/>
        <v>0</v>
      </c>
      <c r="GE58" s="170">
        <f t="shared" si="128"/>
        <v>0</v>
      </c>
      <c r="GF58" s="194">
        <f>'Copia Provisional'!EG57</f>
        <v>0</v>
      </c>
      <c r="GG58" s="170">
        <f t="shared" si="129"/>
        <v>0</v>
      </c>
      <c r="GH58" s="170" t="str">
        <f t="shared" si="130"/>
        <v>P</v>
      </c>
      <c r="GI58" s="179">
        <f t="shared" si="170"/>
        <v>0</v>
      </c>
      <c r="GJ58" s="170">
        <f t="shared" si="131"/>
        <v>0</v>
      </c>
      <c r="GK58" s="194">
        <f>'Copia Provisional'!EH57</f>
        <v>0</v>
      </c>
      <c r="GL58" s="192">
        <f t="shared" si="132"/>
        <v>0</v>
      </c>
      <c r="GM58" s="170" t="str">
        <f t="shared" si="133"/>
        <v>P</v>
      </c>
      <c r="GN58" s="179">
        <f t="shared" si="171"/>
        <v>0</v>
      </c>
      <c r="GO58" s="170">
        <f t="shared" si="134"/>
        <v>0</v>
      </c>
      <c r="GP58" s="170">
        <f t="shared" si="135"/>
        <v>0</v>
      </c>
      <c r="GQ58" s="170">
        <f t="shared" si="136"/>
        <v>0</v>
      </c>
      <c r="GR58" s="170">
        <f t="shared" si="137"/>
        <v>0</v>
      </c>
      <c r="GS58" s="185">
        <f t="shared" si="172"/>
        <v>0</v>
      </c>
      <c r="GT58" s="185">
        <f t="shared" si="138"/>
        <v>0</v>
      </c>
    </row>
    <row r="59" spans="1:202">
      <c r="A59" s="183" t="str">
        <f>IF('Primera Fase'!A59="","",'Primera Fase'!A59)</f>
        <v/>
      </c>
      <c r="B59" s="178" t="str">
        <f>IF('Primera Fase'!B59="","",'Primera Fase'!B59)</f>
        <v/>
      </c>
      <c r="C59" s="188">
        <f>'Copia Provisional'!BW58</f>
        <v>0</v>
      </c>
      <c r="D59" s="188">
        <f>'Copia Provisional'!BX58</f>
        <v>0</v>
      </c>
      <c r="E59" s="188">
        <f>'Copia Provisional'!BY58</f>
        <v>0</v>
      </c>
      <c r="F59" s="188">
        <f>'Copia Provisional'!BZ58</f>
        <v>0</v>
      </c>
      <c r="G59" s="188">
        <f>'Copia Provisional'!CA58</f>
        <v>0</v>
      </c>
      <c r="H59" s="188">
        <f>'Copia Provisional'!CB58</f>
        <v>0</v>
      </c>
      <c r="I59" s="188">
        <f>'Copia Provisional'!CC58</f>
        <v>0</v>
      </c>
      <c r="J59" s="188">
        <f>'Copia Provisional'!CD58</f>
        <v>0</v>
      </c>
      <c r="K59" s="188">
        <f>'Copia Provisional'!CE58</f>
        <v>0</v>
      </c>
      <c r="L59" s="188">
        <f>'Copia Provisional'!CF58</f>
        <v>0</v>
      </c>
      <c r="M59" s="188">
        <f>'Copia Provisional'!CG58</f>
        <v>0</v>
      </c>
      <c r="N59" s="188">
        <f>'Copia Provisional'!CH58</f>
        <v>0</v>
      </c>
      <c r="O59" s="188">
        <f>'Copia Provisional'!CI58</f>
        <v>0</v>
      </c>
      <c r="P59" s="188">
        <f>'Copia Provisional'!CJ58</f>
        <v>0</v>
      </c>
      <c r="Q59" s="188">
        <f>'Copia Provisional'!CK58</f>
        <v>0</v>
      </c>
      <c r="R59" s="188">
        <f>'Copia Provisional'!CL58</f>
        <v>0</v>
      </c>
      <c r="S59" s="188">
        <f>'Copia Provisional'!CM58</f>
        <v>0</v>
      </c>
      <c r="T59" s="188">
        <f>'Copia Provisional'!CN58</f>
        <v>0</v>
      </c>
      <c r="U59" s="188">
        <f>'Copia Provisional'!CO58</f>
        <v>0</v>
      </c>
      <c r="V59" s="188">
        <f>'Copia Provisional'!CP58</f>
        <v>0</v>
      </c>
      <c r="W59" s="188">
        <f>'Copia Provisional'!CQ58</f>
        <v>0</v>
      </c>
      <c r="X59" s="188">
        <f>'Copia Provisional'!CR58</f>
        <v>0</v>
      </c>
      <c r="Y59" s="188">
        <f>'Copia Provisional'!CS58</f>
        <v>0</v>
      </c>
      <c r="Z59" s="188">
        <f>'Copia Provisional'!CT58</f>
        <v>0</v>
      </c>
      <c r="AA59" s="188">
        <f>'Copia Provisional'!CU58</f>
        <v>0</v>
      </c>
      <c r="AB59" s="188">
        <f>'Copia Provisional'!CV58</f>
        <v>0</v>
      </c>
      <c r="AC59" s="188">
        <f>'Copia Provisional'!CW58</f>
        <v>0</v>
      </c>
      <c r="AD59" s="188">
        <f>'Copia Provisional'!CX58</f>
        <v>0</v>
      </c>
      <c r="AE59" s="188">
        <f>'Copia Provisional'!CY58</f>
        <v>0</v>
      </c>
      <c r="AF59" s="188">
        <f>'Copia Provisional'!CZ58</f>
        <v>0</v>
      </c>
      <c r="AG59" s="188">
        <f>'Copia Provisional'!DA58</f>
        <v>0</v>
      </c>
      <c r="AH59" s="188">
        <f>'Copia Provisional'!DB58</f>
        <v>0</v>
      </c>
      <c r="AI59" s="188">
        <f t="shared" si="139"/>
        <v>0</v>
      </c>
      <c r="AJ59" s="178">
        <f t="shared" si="140"/>
        <v>0</v>
      </c>
      <c r="AK59" s="271">
        <f t="shared" si="38"/>
        <v>0</v>
      </c>
      <c r="AL59" s="194">
        <f>'Copia Provisional'!DC58</f>
        <v>0</v>
      </c>
      <c r="AM59" s="272">
        <f t="shared" si="39"/>
        <v>0</v>
      </c>
      <c r="AN59" s="190" t="str">
        <f t="shared" si="40"/>
        <v>P</v>
      </c>
      <c r="AO59" s="179" cm="1">
        <f t="array" ref="AO59">IF(AK59=_Cla2,IF(AM59=_Clb2,10+IF(AL59=_RES73,20,0),0),0)</f>
        <v>0</v>
      </c>
      <c r="AP59" s="272">
        <f t="shared" si="41"/>
        <v>0</v>
      </c>
      <c r="AQ59" s="194">
        <f>'Copia Provisional'!DD58</f>
        <v>0</v>
      </c>
      <c r="AR59" s="272">
        <f t="shared" si="42"/>
        <v>0</v>
      </c>
      <c r="AS59" s="190" t="str">
        <f t="shared" si="43"/>
        <v>P</v>
      </c>
      <c r="AT59" s="179">
        <f t="shared" si="141"/>
        <v>0</v>
      </c>
      <c r="AU59" s="272">
        <f t="shared" si="44"/>
        <v>0</v>
      </c>
      <c r="AV59" s="194">
        <f>'Copia Provisional'!DE58</f>
        <v>0</v>
      </c>
      <c r="AW59" s="272">
        <f t="shared" si="45"/>
        <v>0</v>
      </c>
      <c r="AX59" s="190" t="str">
        <f t="shared" si="46"/>
        <v>P</v>
      </c>
      <c r="AY59" s="179">
        <f t="shared" si="142"/>
        <v>0</v>
      </c>
      <c r="AZ59" s="272">
        <f t="shared" si="47"/>
        <v>0</v>
      </c>
      <c r="BA59" s="194">
        <f>'Copia Provisional'!DF58</f>
        <v>0</v>
      </c>
      <c r="BB59" s="272">
        <f t="shared" si="48"/>
        <v>0</v>
      </c>
      <c r="BC59" s="190" t="str">
        <f t="shared" si="49"/>
        <v>P</v>
      </c>
      <c r="BD59" s="179">
        <f t="shared" si="143"/>
        <v>0</v>
      </c>
      <c r="BE59" s="272">
        <f t="shared" si="50"/>
        <v>0</v>
      </c>
      <c r="BF59" s="194">
        <f>'Copia Provisional'!DG58</f>
        <v>0</v>
      </c>
      <c r="BG59" s="272">
        <f t="shared" si="51"/>
        <v>0</v>
      </c>
      <c r="BH59" s="190" t="str">
        <f t="shared" si="52"/>
        <v>P</v>
      </c>
      <c r="BI59" s="179">
        <f t="shared" si="144"/>
        <v>0</v>
      </c>
      <c r="BJ59" s="272">
        <f t="shared" si="53"/>
        <v>0</v>
      </c>
      <c r="BK59" s="194">
        <f>'Copia Provisional'!DH58</f>
        <v>0</v>
      </c>
      <c r="BL59" s="272">
        <f t="shared" si="54"/>
        <v>0</v>
      </c>
      <c r="BM59" s="190" t="str">
        <f t="shared" si="55"/>
        <v>P</v>
      </c>
      <c r="BN59" s="179">
        <f t="shared" si="145"/>
        <v>0</v>
      </c>
      <c r="BO59" s="272">
        <f t="shared" si="56"/>
        <v>0</v>
      </c>
      <c r="BP59" s="194">
        <f>'Copia Provisional'!DI58</f>
        <v>0</v>
      </c>
      <c r="BQ59" s="272">
        <f t="shared" si="57"/>
        <v>0</v>
      </c>
      <c r="BR59" s="190" t="str">
        <f t="shared" si="58"/>
        <v>P</v>
      </c>
      <c r="BS59" s="179">
        <f t="shared" si="146"/>
        <v>0</v>
      </c>
      <c r="BT59" s="272">
        <f t="shared" si="59"/>
        <v>0</v>
      </c>
      <c r="BU59" s="194">
        <f>'Copia Provisional'!DJ58</f>
        <v>0</v>
      </c>
      <c r="BV59" s="272">
        <f t="shared" si="60"/>
        <v>0</v>
      </c>
      <c r="BW59" s="190" t="str">
        <f t="shared" si="61"/>
        <v>P</v>
      </c>
      <c r="BX59" s="179">
        <f t="shared" si="147"/>
        <v>0</v>
      </c>
      <c r="BY59" s="271">
        <f t="shared" si="62"/>
        <v>0</v>
      </c>
      <c r="BZ59" s="194">
        <f>'Copia Provisional'!DK58</f>
        <v>0</v>
      </c>
      <c r="CA59" s="272">
        <f t="shared" si="63"/>
        <v>0</v>
      </c>
      <c r="CB59" s="190" t="str">
        <f t="shared" si="64"/>
        <v>P</v>
      </c>
      <c r="CC59" s="179">
        <f t="shared" si="148"/>
        <v>0</v>
      </c>
      <c r="CD59" s="272">
        <f t="shared" si="65"/>
        <v>0</v>
      </c>
      <c r="CE59" s="194">
        <f>'Copia Provisional'!DL58</f>
        <v>0</v>
      </c>
      <c r="CF59" s="272">
        <f t="shared" si="66"/>
        <v>0</v>
      </c>
      <c r="CG59" s="190" t="str">
        <f t="shared" si="67"/>
        <v>P</v>
      </c>
      <c r="CH59" s="179">
        <f t="shared" si="149"/>
        <v>0</v>
      </c>
      <c r="CI59" s="272">
        <f t="shared" si="68"/>
        <v>0</v>
      </c>
      <c r="CJ59" s="194">
        <f>'Copia Provisional'!DM58</f>
        <v>0</v>
      </c>
      <c r="CK59" s="272">
        <f t="shared" si="69"/>
        <v>0</v>
      </c>
      <c r="CL59" s="190" t="str">
        <f t="shared" si="70"/>
        <v>P</v>
      </c>
      <c r="CM59" s="179">
        <f t="shared" si="150"/>
        <v>0</v>
      </c>
      <c r="CN59" s="272">
        <f t="shared" si="71"/>
        <v>0</v>
      </c>
      <c r="CO59" s="194">
        <f>'Copia Provisional'!DN58</f>
        <v>0</v>
      </c>
      <c r="CP59" s="272">
        <f t="shared" si="72"/>
        <v>0</v>
      </c>
      <c r="CQ59" s="190" t="str">
        <f t="shared" si="73"/>
        <v>P</v>
      </c>
      <c r="CR59" s="179">
        <f t="shared" si="151"/>
        <v>0</v>
      </c>
      <c r="CS59" s="272">
        <f t="shared" si="74"/>
        <v>0</v>
      </c>
      <c r="CT59" s="194">
        <f>'Copia Provisional'!DO58</f>
        <v>0</v>
      </c>
      <c r="CU59" s="272">
        <f t="shared" si="75"/>
        <v>0</v>
      </c>
      <c r="CV59" s="190" t="str">
        <f t="shared" si="76"/>
        <v>P</v>
      </c>
      <c r="CW59" s="179">
        <f t="shared" si="152"/>
        <v>0</v>
      </c>
      <c r="CX59" s="272">
        <f t="shared" si="77"/>
        <v>0</v>
      </c>
      <c r="CY59" s="194">
        <f>'Copia Provisional'!DP58</f>
        <v>0</v>
      </c>
      <c r="CZ59" s="272">
        <f t="shared" si="78"/>
        <v>0</v>
      </c>
      <c r="DA59" s="190" t="str">
        <f t="shared" si="79"/>
        <v>P</v>
      </c>
      <c r="DB59" s="179">
        <f t="shared" si="153"/>
        <v>0</v>
      </c>
      <c r="DC59" s="272">
        <f t="shared" si="80"/>
        <v>0</v>
      </c>
      <c r="DD59" s="194">
        <f>'Copia Provisional'!DQ58</f>
        <v>0</v>
      </c>
      <c r="DE59" s="272">
        <f t="shared" si="81"/>
        <v>0</v>
      </c>
      <c r="DF59" s="190" t="str">
        <f t="shared" si="82"/>
        <v>P</v>
      </c>
      <c r="DG59" s="179">
        <f t="shared" si="154"/>
        <v>0</v>
      </c>
      <c r="DH59" s="272">
        <f t="shared" si="83"/>
        <v>0</v>
      </c>
      <c r="DI59" s="194">
        <f>'Copia Provisional'!DR58</f>
        <v>0</v>
      </c>
      <c r="DJ59" s="272">
        <f t="shared" si="84"/>
        <v>0</v>
      </c>
      <c r="DK59" s="190" t="str">
        <f t="shared" si="85"/>
        <v>P</v>
      </c>
      <c r="DL59" s="179">
        <f t="shared" si="155"/>
        <v>0</v>
      </c>
      <c r="DM59" s="193">
        <f t="shared" si="86"/>
        <v>0</v>
      </c>
      <c r="DN59" s="194">
        <f>'Copia Provisional'!DS58</f>
        <v>0</v>
      </c>
      <c r="DO59" s="189">
        <f t="shared" si="87"/>
        <v>0</v>
      </c>
      <c r="DP59" s="190" t="str">
        <f t="shared" si="88"/>
        <v>P</v>
      </c>
      <c r="DQ59" s="179">
        <f t="shared" si="156"/>
        <v>0</v>
      </c>
      <c r="DR59" s="189">
        <f t="shared" si="89"/>
        <v>0</v>
      </c>
      <c r="DS59" s="194">
        <f>'Copia Provisional'!DT58</f>
        <v>0</v>
      </c>
      <c r="DT59" s="189">
        <f t="shared" si="90"/>
        <v>0</v>
      </c>
      <c r="DU59" s="190" t="str">
        <f t="shared" si="91"/>
        <v>P</v>
      </c>
      <c r="DV59" s="179">
        <f t="shared" si="157"/>
        <v>0</v>
      </c>
      <c r="DW59" s="189">
        <f t="shared" si="92"/>
        <v>0</v>
      </c>
      <c r="DX59" s="194">
        <f>'Copia Provisional'!DU58</f>
        <v>0</v>
      </c>
      <c r="DY59" s="189">
        <f t="shared" si="93"/>
        <v>0</v>
      </c>
      <c r="DZ59" s="190" t="str">
        <f t="shared" si="94"/>
        <v>P</v>
      </c>
      <c r="EA59" s="179">
        <f t="shared" si="158"/>
        <v>0</v>
      </c>
      <c r="EB59" s="189">
        <f t="shared" si="95"/>
        <v>0</v>
      </c>
      <c r="EC59" s="194">
        <f>'Copia Provisional'!DV58</f>
        <v>0</v>
      </c>
      <c r="ED59" s="189">
        <f t="shared" si="96"/>
        <v>0</v>
      </c>
      <c r="EE59" s="190" t="str">
        <f t="shared" si="97"/>
        <v>P</v>
      </c>
      <c r="EF59" s="179">
        <f t="shared" si="159"/>
        <v>0</v>
      </c>
      <c r="EG59" s="189">
        <f t="shared" si="98"/>
        <v>0</v>
      </c>
      <c r="EH59" s="194">
        <f>'Copia Provisional'!DW58</f>
        <v>0</v>
      </c>
      <c r="EI59" s="189">
        <f t="shared" si="99"/>
        <v>0</v>
      </c>
      <c r="EJ59" s="190" t="str">
        <f t="shared" si="100"/>
        <v>P</v>
      </c>
      <c r="EK59" s="179">
        <f t="shared" si="160"/>
        <v>0</v>
      </c>
      <c r="EL59" s="189">
        <f t="shared" si="101"/>
        <v>0</v>
      </c>
      <c r="EM59" s="194">
        <f>'Copia Provisional'!DX58</f>
        <v>0</v>
      </c>
      <c r="EN59" s="189">
        <f t="shared" si="102"/>
        <v>0</v>
      </c>
      <c r="EO59" s="190" t="str">
        <f t="shared" si="103"/>
        <v>P</v>
      </c>
      <c r="EP59" s="179">
        <f t="shared" si="161"/>
        <v>0</v>
      </c>
      <c r="EQ59" s="189">
        <f t="shared" si="104"/>
        <v>0</v>
      </c>
      <c r="ER59" s="194">
        <f>'Copia Provisional'!DY58</f>
        <v>0</v>
      </c>
      <c r="ES59" s="189">
        <f t="shared" si="105"/>
        <v>0</v>
      </c>
      <c r="ET59" s="190" t="str">
        <f t="shared" si="106"/>
        <v>P</v>
      </c>
      <c r="EU59" s="179">
        <f t="shared" si="162"/>
        <v>0</v>
      </c>
      <c r="EV59" s="189">
        <f t="shared" si="107"/>
        <v>0</v>
      </c>
      <c r="EW59" s="194">
        <f>'Copia Provisional'!DZ58</f>
        <v>0</v>
      </c>
      <c r="EX59" s="189">
        <f t="shared" si="108"/>
        <v>0</v>
      </c>
      <c r="EY59" s="190" t="str">
        <f t="shared" si="109"/>
        <v>P</v>
      </c>
      <c r="EZ59" s="179">
        <f t="shared" si="163"/>
        <v>0</v>
      </c>
      <c r="FA59" s="170">
        <f t="shared" si="110"/>
        <v>0</v>
      </c>
      <c r="FB59" s="194">
        <f>'Copia Provisional'!EA58</f>
        <v>0</v>
      </c>
      <c r="FC59" s="170">
        <f t="shared" si="111"/>
        <v>0</v>
      </c>
      <c r="FD59" s="190" t="str">
        <f t="shared" si="112"/>
        <v>P</v>
      </c>
      <c r="FE59" s="179">
        <f t="shared" si="164"/>
        <v>0</v>
      </c>
      <c r="FF59" s="170">
        <f t="shared" si="113"/>
        <v>0</v>
      </c>
      <c r="FG59" s="194">
        <f>'Copia Provisional'!EB58</f>
        <v>0</v>
      </c>
      <c r="FH59" s="170">
        <f t="shared" si="114"/>
        <v>0</v>
      </c>
      <c r="FI59" s="190" t="str">
        <f t="shared" si="115"/>
        <v>P</v>
      </c>
      <c r="FJ59" s="179">
        <f t="shared" si="165"/>
        <v>0</v>
      </c>
      <c r="FK59" s="170">
        <f t="shared" si="116"/>
        <v>0</v>
      </c>
      <c r="FL59" s="194">
        <f>'Copia Provisional'!EC58</f>
        <v>0</v>
      </c>
      <c r="FM59" s="170">
        <f t="shared" si="117"/>
        <v>0</v>
      </c>
      <c r="FN59" s="190" t="str">
        <f t="shared" si="118"/>
        <v>P</v>
      </c>
      <c r="FO59" s="179">
        <f t="shared" si="166"/>
        <v>0</v>
      </c>
      <c r="FP59" s="170">
        <f t="shared" si="119"/>
        <v>0</v>
      </c>
      <c r="FQ59" s="194">
        <f>'Copia Provisional'!ED58</f>
        <v>0</v>
      </c>
      <c r="FR59" s="170">
        <f t="shared" si="120"/>
        <v>0</v>
      </c>
      <c r="FS59" s="190" t="str">
        <f t="shared" si="121"/>
        <v>P</v>
      </c>
      <c r="FT59" s="179">
        <f t="shared" si="167"/>
        <v>0</v>
      </c>
      <c r="FU59" s="170">
        <f t="shared" si="122"/>
        <v>0</v>
      </c>
      <c r="FV59" s="194">
        <f>'Copia Provisional'!EE58</f>
        <v>0</v>
      </c>
      <c r="FW59" s="170">
        <f t="shared" si="123"/>
        <v>0</v>
      </c>
      <c r="FX59" s="190" t="str">
        <f t="shared" si="124"/>
        <v>P</v>
      </c>
      <c r="FY59" s="179">
        <f t="shared" si="168"/>
        <v>0</v>
      </c>
      <c r="FZ59" s="170">
        <f t="shared" si="125"/>
        <v>0</v>
      </c>
      <c r="GA59" s="194">
        <f>'Copia Provisional'!EF58</f>
        <v>0</v>
      </c>
      <c r="GB59" s="170">
        <f t="shared" si="126"/>
        <v>0</v>
      </c>
      <c r="GC59" s="190" t="str">
        <f t="shared" si="127"/>
        <v>P</v>
      </c>
      <c r="GD59" s="179">
        <f t="shared" si="169"/>
        <v>0</v>
      </c>
      <c r="GE59" s="170">
        <f t="shared" si="128"/>
        <v>0</v>
      </c>
      <c r="GF59" s="194">
        <f>'Copia Provisional'!EG58</f>
        <v>0</v>
      </c>
      <c r="GG59" s="170">
        <f t="shared" si="129"/>
        <v>0</v>
      </c>
      <c r="GH59" s="170" t="str">
        <f t="shared" si="130"/>
        <v>P</v>
      </c>
      <c r="GI59" s="179">
        <f t="shared" si="170"/>
        <v>0</v>
      </c>
      <c r="GJ59" s="170">
        <f t="shared" si="131"/>
        <v>0</v>
      </c>
      <c r="GK59" s="194">
        <f>'Copia Provisional'!EH58</f>
        <v>0</v>
      </c>
      <c r="GL59" s="192">
        <f t="shared" si="132"/>
        <v>0</v>
      </c>
      <c r="GM59" s="170" t="str">
        <f t="shared" si="133"/>
        <v>P</v>
      </c>
      <c r="GN59" s="179">
        <f t="shared" si="171"/>
        <v>0</v>
      </c>
      <c r="GO59" s="170">
        <f t="shared" si="134"/>
        <v>0</v>
      </c>
      <c r="GP59" s="170">
        <f t="shared" si="135"/>
        <v>0</v>
      </c>
      <c r="GQ59" s="170">
        <f t="shared" si="136"/>
        <v>0</v>
      </c>
      <c r="GR59" s="170">
        <f t="shared" si="137"/>
        <v>0</v>
      </c>
      <c r="GS59" s="185">
        <f t="shared" si="172"/>
        <v>0</v>
      </c>
      <c r="GT59" s="185">
        <f t="shared" si="138"/>
        <v>0</v>
      </c>
    </row>
    <row r="60" spans="1:202">
      <c r="A60" s="183" t="str">
        <f>IF('Primera Fase'!A60="","",'Primera Fase'!A60)</f>
        <v/>
      </c>
      <c r="B60" s="178" t="str">
        <f>IF('Primera Fase'!B60="","",'Primera Fase'!B60)</f>
        <v/>
      </c>
      <c r="C60" s="188">
        <f>'Copia Provisional'!BW59</f>
        <v>0</v>
      </c>
      <c r="D60" s="188">
        <f>'Copia Provisional'!BX59</f>
        <v>0</v>
      </c>
      <c r="E60" s="188">
        <f>'Copia Provisional'!BY59</f>
        <v>0</v>
      </c>
      <c r="F60" s="188">
        <f>'Copia Provisional'!BZ59</f>
        <v>0</v>
      </c>
      <c r="G60" s="188">
        <f>'Copia Provisional'!CA59</f>
        <v>0</v>
      </c>
      <c r="H60" s="188">
        <f>'Copia Provisional'!CB59</f>
        <v>0</v>
      </c>
      <c r="I60" s="188">
        <f>'Copia Provisional'!CC59</f>
        <v>0</v>
      </c>
      <c r="J60" s="188">
        <f>'Copia Provisional'!CD59</f>
        <v>0</v>
      </c>
      <c r="K60" s="188">
        <f>'Copia Provisional'!CE59</f>
        <v>0</v>
      </c>
      <c r="L60" s="188">
        <f>'Copia Provisional'!CF59</f>
        <v>0</v>
      </c>
      <c r="M60" s="188">
        <f>'Copia Provisional'!CG59</f>
        <v>0</v>
      </c>
      <c r="N60" s="188">
        <f>'Copia Provisional'!CH59</f>
        <v>0</v>
      </c>
      <c r="O60" s="188">
        <f>'Copia Provisional'!CI59</f>
        <v>0</v>
      </c>
      <c r="P60" s="188">
        <f>'Copia Provisional'!CJ59</f>
        <v>0</v>
      </c>
      <c r="Q60" s="188">
        <f>'Copia Provisional'!CK59</f>
        <v>0</v>
      </c>
      <c r="R60" s="188">
        <f>'Copia Provisional'!CL59</f>
        <v>0</v>
      </c>
      <c r="S60" s="188">
        <f>'Copia Provisional'!CM59</f>
        <v>0</v>
      </c>
      <c r="T60" s="188">
        <f>'Copia Provisional'!CN59</f>
        <v>0</v>
      </c>
      <c r="U60" s="188">
        <f>'Copia Provisional'!CO59</f>
        <v>0</v>
      </c>
      <c r="V60" s="188">
        <f>'Copia Provisional'!CP59</f>
        <v>0</v>
      </c>
      <c r="W60" s="188">
        <f>'Copia Provisional'!CQ59</f>
        <v>0</v>
      </c>
      <c r="X60" s="188">
        <f>'Copia Provisional'!CR59</f>
        <v>0</v>
      </c>
      <c r="Y60" s="188">
        <f>'Copia Provisional'!CS59</f>
        <v>0</v>
      </c>
      <c r="Z60" s="188">
        <f>'Copia Provisional'!CT59</f>
        <v>0</v>
      </c>
      <c r="AA60" s="188">
        <f>'Copia Provisional'!CU59</f>
        <v>0</v>
      </c>
      <c r="AB60" s="188">
        <f>'Copia Provisional'!CV59</f>
        <v>0</v>
      </c>
      <c r="AC60" s="188">
        <f>'Copia Provisional'!CW59</f>
        <v>0</v>
      </c>
      <c r="AD60" s="188">
        <f>'Copia Provisional'!CX59</f>
        <v>0</v>
      </c>
      <c r="AE60" s="188">
        <f>'Copia Provisional'!CY59</f>
        <v>0</v>
      </c>
      <c r="AF60" s="188">
        <f>'Copia Provisional'!CZ59</f>
        <v>0</v>
      </c>
      <c r="AG60" s="188">
        <f>'Copia Provisional'!DA59</f>
        <v>0</v>
      </c>
      <c r="AH60" s="188">
        <f>'Copia Provisional'!DB59</f>
        <v>0</v>
      </c>
      <c r="AI60" s="188">
        <f t="shared" si="139"/>
        <v>0</v>
      </c>
      <c r="AJ60" s="178">
        <f t="shared" si="140"/>
        <v>0</v>
      </c>
      <c r="AK60" s="271">
        <f t="shared" si="38"/>
        <v>0</v>
      </c>
      <c r="AL60" s="194">
        <f>'Copia Provisional'!DC59</f>
        <v>0</v>
      </c>
      <c r="AM60" s="272">
        <f t="shared" si="39"/>
        <v>0</v>
      </c>
      <c r="AN60" s="190" t="str">
        <f t="shared" si="40"/>
        <v>P</v>
      </c>
      <c r="AO60" s="179" cm="1">
        <f t="array" ref="AO60">IF(AK60=_Cla2,IF(AM60=_Clb2,10+IF(AL60=_RES73,20,0),0),0)</f>
        <v>0</v>
      </c>
      <c r="AP60" s="272">
        <f t="shared" si="41"/>
        <v>0</v>
      </c>
      <c r="AQ60" s="194">
        <f>'Copia Provisional'!DD59</f>
        <v>0</v>
      </c>
      <c r="AR60" s="272">
        <f t="shared" si="42"/>
        <v>0</v>
      </c>
      <c r="AS60" s="190" t="str">
        <f t="shared" si="43"/>
        <v>P</v>
      </c>
      <c r="AT60" s="179">
        <f t="shared" si="141"/>
        <v>0</v>
      </c>
      <c r="AU60" s="272">
        <f t="shared" si="44"/>
        <v>0</v>
      </c>
      <c r="AV60" s="194">
        <f>'Copia Provisional'!DE59</f>
        <v>0</v>
      </c>
      <c r="AW60" s="272">
        <f t="shared" si="45"/>
        <v>0</v>
      </c>
      <c r="AX60" s="190" t="str">
        <f t="shared" si="46"/>
        <v>P</v>
      </c>
      <c r="AY60" s="179">
        <f t="shared" si="142"/>
        <v>0</v>
      </c>
      <c r="AZ60" s="272">
        <f t="shared" si="47"/>
        <v>0</v>
      </c>
      <c r="BA60" s="194">
        <f>'Copia Provisional'!DF59</f>
        <v>0</v>
      </c>
      <c r="BB60" s="272">
        <f t="shared" si="48"/>
        <v>0</v>
      </c>
      <c r="BC60" s="190" t="str">
        <f t="shared" si="49"/>
        <v>P</v>
      </c>
      <c r="BD60" s="179">
        <f t="shared" si="143"/>
        <v>0</v>
      </c>
      <c r="BE60" s="272">
        <f t="shared" si="50"/>
        <v>0</v>
      </c>
      <c r="BF60" s="194">
        <f>'Copia Provisional'!DG59</f>
        <v>0</v>
      </c>
      <c r="BG60" s="272">
        <f t="shared" si="51"/>
        <v>0</v>
      </c>
      <c r="BH60" s="190" t="str">
        <f t="shared" si="52"/>
        <v>P</v>
      </c>
      <c r="BI60" s="179">
        <f t="shared" si="144"/>
        <v>0</v>
      </c>
      <c r="BJ60" s="272">
        <f t="shared" si="53"/>
        <v>0</v>
      </c>
      <c r="BK60" s="194">
        <f>'Copia Provisional'!DH59</f>
        <v>0</v>
      </c>
      <c r="BL60" s="272">
        <f t="shared" si="54"/>
        <v>0</v>
      </c>
      <c r="BM60" s="190" t="str">
        <f t="shared" si="55"/>
        <v>P</v>
      </c>
      <c r="BN60" s="179">
        <f t="shared" si="145"/>
        <v>0</v>
      </c>
      <c r="BO60" s="272">
        <f t="shared" si="56"/>
        <v>0</v>
      </c>
      <c r="BP60" s="194">
        <f>'Copia Provisional'!DI59</f>
        <v>0</v>
      </c>
      <c r="BQ60" s="272">
        <f t="shared" si="57"/>
        <v>0</v>
      </c>
      <c r="BR60" s="190" t="str">
        <f t="shared" si="58"/>
        <v>P</v>
      </c>
      <c r="BS60" s="179">
        <f t="shared" si="146"/>
        <v>0</v>
      </c>
      <c r="BT60" s="272">
        <f t="shared" si="59"/>
        <v>0</v>
      </c>
      <c r="BU60" s="194">
        <f>'Copia Provisional'!DJ59</f>
        <v>0</v>
      </c>
      <c r="BV60" s="272">
        <f t="shared" si="60"/>
        <v>0</v>
      </c>
      <c r="BW60" s="190" t="str">
        <f t="shared" si="61"/>
        <v>P</v>
      </c>
      <c r="BX60" s="179">
        <f t="shared" si="147"/>
        <v>0</v>
      </c>
      <c r="BY60" s="271">
        <f t="shared" si="62"/>
        <v>0</v>
      </c>
      <c r="BZ60" s="194">
        <f>'Copia Provisional'!DK59</f>
        <v>0</v>
      </c>
      <c r="CA60" s="272">
        <f t="shared" si="63"/>
        <v>0</v>
      </c>
      <c r="CB60" s="190" t="str">
        <f t="shared" si="64"/>
        <v>P</v>
      </c>
      <c r="CC60" s="179">
        <f t="shared" si="148"/>
        <v>0</v>
      </c>
      <c r="CD60" s="272">
        <f t="shared" si="65"/>
        <v>0</v>
      </c>
      <c r="CE60" s="194">
        <f>'Copia Provisional'!DL59</f>
        <v>0</v>
      </c>
      <c r="CF60" s="272">
        <f t="shared" si="66"/>
        <v>0</v>
      </c>
      <c r="CG60" s="190" t="str">
        <f t="shared" si="67"/>
        <v>P</v>
      </c>
      <c r="CH60" s="179">
        <f t="shared" si="149"/>
        <v>0</v>
      </c>
      <c r="CI60" s="272">
        <f t="shared" si="68"/>
        <v>0</v>
      </c>
      <c r="CJ60" s="194">
        <f>'Copia Provisional'!DM59</f>
        <v>0</v>
      </c>
      <c r="CK60" s="272">
        <f t="shared" si="69"/>
        <v>0</v>
      </c>
      <c r="CL60" s="190" t="str">
        <f t="shared" si="70"/>
        <v>P</v>
      </c>
      <c r="CM60" s="179">
        <f t="shared" si="150"/>
        <v>0</v>
      </c>
      <c r="CN60" s="272">
        <f t="shared" si="71"/>
        <v>0</v>
      </c>
      <c r="CO60" s="194">
        <f>'Copia Provisional'!DN59</f>
        <v>0</v>
      </c>
      <c r="CP60" s="272">
        <f t="shared" si="72"/>
        <v>0</v>
      </c>
      <c r="CQ60" s="190" t="str">
        <f t="shared" si="73"/>
        <v>P</v>
      </c>
      <c r="CR60" s="179">
        <f t="shared" si="151"/>
        <v>0</v>
      </c>
      <c r="CS60" s="272">
        <f t="shared" si="74"/>
        <v>0</v>
      </c>
      <c r="CT60" s="194">
        <f>'Copia Provisional'!DO59</f>
        <v>0</v>
      </c>
      <c r="CU60" s="272">
        <f t="shared" si="75"/>
        <v>0</v>
      </c>
      <c r="CV60" s="190" t="str">
        <f t="shared" si="76"/>
        <v>P</v>
      </c>
      <c r="CW60" s="179">
        <f t="shared" si="152"/>
        <v>0</v>
      </c>
      <c r="CX60" s="272">
        <f t="shared" si="77"/>
        <v>0</v>
      </c>
      <c r="CY60" s="194">
        <f>'Copia Provisional'!DP59</f>
        <v>0</v>
      </c>
      <c r="CZ60" s="272">
        <f t="shared" si="78"/>
        <v>0</v>
      </c>
      <c r="DA60" s="190" t="str">
        <f t="shared" si="79"/>
        <v>P</v>
      </c>
      <c r="DB60" s="179">
        <f t="shared" si="153"/>
        <v>0</v>
      </c>
      <c r="DC60" s="272">
        <f t="shared" si="80"/>
        <v>0</v>
      </c>
      <c r="DD60" s="194">
        <f>'Copia Provisional'!DQ59</f>
        <v>0</v>
      </c>
      <c r="DE60" s="272">
        <f t="shared" si="81"/>
        <v>0</v>
      </c>
      <c r="DF60" s="190" t="str">
        <f t="shared" si="82"/>
        <v>P</v>
      </c>
      <c r="DG60" s="179">
        <f t="shared" si="154"/>
        <v>0</v>
      </c>
      <c r="DH60" s="272">
        <f t="shared" si="83"/>
        <v>0</v>
      </c>
      <c r="DI60" s="194">
        <f>'Copia Provisional'!DR59</f>
        <v>0</v>
      </c>
      <c r="DJ60" s="272">
        <f t="shared" si="84"/>
        <v>0</v>
      </c>
      <c r="DK60" s="190" t="str">
        <f t="shared" si="85"/>
        <v>P</v>
      </c>
      <c r="DL60" s="179">
        <f t="shared" si="155"/>
        <v>0</v>
      </c>
      <c r="DM60" s="193">
        <f t="shared" si="86"/>
        <v>0</v>
      </c>
      <c r="DN60" s="194">
        <f>'Copia Provisional'!DS59</f>
        <v>0</v>
      </c>
      <c r="DO60" s="189">
        <f t="shared" si="87"/>
        <v>0</v>
      </c>
      <c r="DP60" s="190" t="str">
        <f t="shared" si="88"/>
        <v>P</v>
      </c>
      <c r="DQ60" s="179">
        <f t="shared" si="156"/>
        <v>0</v>
      </c>
      <c r="DR60" s="189">
        <f t="shared" si="89"/>
        <v>0</v>
      </c>
      <c r="DS60" s="194">
        <f>'Copia Provisional'!DT59</f>
        <v>0</v>
      </c>
      <c r="DT60" s="189">
        <f t="shared" si="90"/>
        <v>0</v>
      </c>
      <c r="DU60" s="190" t="str">
        <f t="shared" si="91"/>
        <v>P</v>
      </c>
      <c r="DV60" s="179">
        <f t="shared" si="157"/>
        <v>0</v>
      </c>
      <c r="DW60" s="189">
        <f t="shared" si="92"/>
        <v>0</v>
      </c>
      <c r="DX60" s="194">
        <f>'Copia Provisional'!DU59</f>
        <v>0</v>
      </c>
      <c r="DY60" s="189">
        <f t="shared" si="93"/>
        <v>0</v>
      </c>
      <c r="DZ60" s="190" t="str">
        <f t="shared" si="94"/>
        <v>P</v>
      </c>
      <c r="EA60" s="179">
        <f t="shared" si="158"/>
        <v>0</v>
      </c>
      <c r="EB60" s="189">
        <f t="shared" si="95"/>
        <v>0</v>
      </c>
      <c r="EC60" s="194">
        <f>'Copia Provisional'!DV59</f>
        <v>0</v>
      </c>
      <c r="ED60" s="189">
        <f t="shared" si="96"/>
        <v>0</v>
      </c>
      <c r="EE60" s="190" t="str">
        <f t="shared" si="97"/>
        <v>P</v>
      </c>
      <c r="EF60" s="179">
        <f t="shared" si="159"/>
        <v>0</v>
      </c>
      <c r="EG60" s="189">
        <f t="shared" si="98"/>
        <v>0</v>
      </c>
      <c r="EH60" s="194">
        <f>'Copia Provisional'!DW59</f>
        <v>0</v>
      </c>
      <c r="EI60" s="189">
        <f t="shared" si="99"/>
        <v>0</v>
      </c>
      <c r="EJ60" s="190" t="str">
        <f t="shared" si="100"/>
        <v>P</v>
      </c>
      <c r="EK60" s="179">
        <f t="shared" si="160"/>
        <v>0</v>
      </c>
      <c r="EL60" s="189">
        <f t="shared" si="101"/>
        <v>0</v>
      </c>
      <c r="EM60" s="194">
        <f>'Copia Provisional'!DX59</f>
        <v>0</v>
      </c>
      <c r="EN60" s="189">
        <f t="shared" si="102"/>
        <v>0</v>
      </c>
      <c r="EO60" s="190" t="str">
        <f t="shared" si="103"/>
        <v>P</v>
      </c>
      <c r="EP60" s="179">
        <f t="shared" si="161"/>
        <v>0</v>
      </c>
      <c r="EQ60" s="189">
        <f t="shared" si="104"/>
        <v>0</v>
      </c>
      <c r="ER60" s="194">
        <f>'Copia Provisional'!DY59</f>
        <v>0</v>
      </c>
      <c r="ES60" s="189">
        <f t="shared" si="105"/>
        <v>0</v>
      </c>
      <c r="ET60" s="190" t="str">
        <f t="shared" si="106"/>
        <v>P</v>
      </c>
      <c r="EU60" s="179">
        <f t="shared" si="162"/>
        <v>0</v>
      </c>
      <c r="EV60" s="189">
        <f t="shared" si="107"/>
        <v>0</v>
      </c>
      <c r="EW60" s="194">
        <f>'Copia Provisional'!DZ59</f>
        <v>0</v>
      </c>
      <c r="EX60" s="189">
        <f t="shared" si="108"/>
        <v>0</v>
      </c>
      <c r="EY60" s="190" t="str">
        <f t="shared" si="109"/>
        <v>P</v>
      </c>
      <c r="EZ60" s="179">
        <f t="shared" si="163"/>
        <v>0</v>
      </c>
      <c r="FA60" s="170">
        <f t="shared" si="110"/>
        <v>0</v>
      </c>
      <c r="FB60" s="194">
        <f>'Copia Provisional'!EA59</f>
        <v>0</v>
      </c>
      <c r="FC60" s="170">
        <f t="shared" si="111"/>
        <v>0</v>
      </c>
      <c r="FD60" s="190" t="str">
        <f t="shared" si="112"/>
        <v>P</v>
      </c>
      <c r="FE60" s="179">
        <f t="shared" si="164"/>
        <v>0</v>
      </c>
      <c r="FF60" s="170">
        <f t="shared" si="113"/>
        <v>0</v>
      </c>
      <c r="FG60" s="194">
        <f>'Copia Provisional'!EB59</f>
        <v>0</v>
      </c>
      <c r="FH60" s="170">
        <f t="shared" si="114"/>
        <v>0</v>
      </c>
      <c r="FI60" s="190" t="str">
        <f t="shared" si="115"/>
        <v>P</v>
      </c>
      <c r="FJ60" s="179">
        <f t="shared" si="165"/>
        <v>0</v>
      </c>
      <c r="FK60" s="170">
        <f t="shared" si="116"/>
        <v>0</v>
      </c>
      <c r="FL60" s="194">
        <f>'Copia Provisional'!EC59</f>
        <v>0</v>
      </c>
      <c r="FM60" s="170">
        <f t="shared" si="117"/>
        <v>0</v>
      </c>
      <c r="FN60" s="190" t="str">
        <f t="shared" si="118"/>
        <v>P</v>
      </c>
      <c r="FO60" s="179">
        <f t="shared" si="166"/>
        <v>0</v>
      </c>
      <c r="FP60" s="170">
        <f t="shared" si="119"/>
        <v>0</v>
      </c>
      <c r="FQ60" s="194">
        <f>'Copia Provisional'!ED59</f>
        <v>0</v>
      </c>
      <c r="FR60" s="170">
        <f t="shared" si="120"/>
        <v>0</v>
      </c>
      <c r="FS60" s="190" t="str">
        <f t="shared" si="121"/>
        <v>P</v>
      </c>
      <c r="FT60" s="179">
        <f t="shared" si="167"/>
        <v>0</v>
      </c>
      <c r="FU60" s="170">
        <f t="shared" si="122"/>
        <v>0</v>
      </c>
      <c r="FV60" s="194">
        <f>'Copia Provisional'!EE59</f>
        <v>0</v>
      </c>
      <c r="FW60" s="170">
        <f t="shared" si="123"/>
        <v>0</v>
      </c>
      <c r="FX60" s="190" t="str">
        <f t="shared" si="124"/>
        <v>P</v>
      </c>
      <c r="FY60" s="179">
        <f t="shared" si="168"/>
        <v>0</v>
      </c>
      <c r="FZ60" s="170">
        <f t="shared" si="125"/>
        <v>0</v>
      </c>
      <c r="GA60" s="194">
        <f>'Copia Provisional'!EF59</f>
        <v>0</v>
      </c>
      <c r="GB60" s="170">
        <f t="shared" si="126"/>
        <v>0</v>
      </c>
      <c r="GC60" s="190" t="str">
        <f t="shared" si="127"/>
        <v>P</v>
      </c>
      <c r="GD60" s="179">
        <f t="shared" si="169"/>
        <v>0</v>
      </c>
      <c r="GE60" s="170">
        <f t="shared" si="128"/>
        <v>0</v>
      </c>
      <c r="GF60" s="194">
        <f>'Copia Provisional'!EG59</f>
        <v>0</v>
      </c>
      <c r="GG60" s="170">
        <f t="shared" si="129"/>
        <v>0</v>
      </c>
      <c r="GH60" s="170" t="str">
        <f t="shared" si="130"/>
        <v>P</v>
      </c>
      <c r="GI60" s="179">
        <f t="shared" si="170"/>
        <v>0</v>
      </c>
      <c r="GJ60" s="170">
        <f t="shared" si="131"/>
        <v>0</v>
      </c>
      <c r="GK60" s="194">
        <f>'Copia Provisional'!EH59</f>
        <v>0</v>
      </c>
      <c r="GL60" s="192">
        <f t="shared" si="132"/>
        <v>0</v>
      </c>
      <c r="GM60" s="170" t="str">
        <f t="shared" si="133"/>
        <v>P</v>
      </c>
      <c r="GN60" s="179">
        <f t="shared" si="171"/>
        <v>0</v>
      </c>
      <c r="GO60" s="170">
        <f t="shared" si="134"/>
        <v>0</v>
      </c>
      <c r="GP60" s="170">
        <f t="shared" si="135"/>
        <v>0</v>
      </c>
      <c r="GQ60" s="170">
        <f t="shared" si="136"/>
        <v>0</v>
      </c>
      <c r="GR60" s="170">
        <f t="shared" si="137"/>
        <v>0</v>
      </c>
      <c r="GS60" s="185">
        <f t="shared" si="172"/>
        <v>0</v>
      </c>
      <c r="GT60" s="185">
        <f t="shared" si="138"/>
        <v>0</v>
      </c>
    </row>
  </sheetData>
  <mergeCells count="97">
    <mergeCell ref="GJ2:GK2"/>
    <mergeCell ref="GL2:GM2"/>
    <mergeCell ref="FR2:FS2"/>
    <mergeCell ref="FU2:FV2"/>
    <mergeCell ref="FW2:FX2"/>
    <mergeCell ref="FZ2:GA2"/>
    <mergeCell ref="GB2:GC2"/>
    <mergeCell ref="GE2:GF2"/>
    <mergeCell ref="FH2:FI2"/>
    <mergeCell ref="FK2:FL2"/>
    <mergeCell ref="FM2:FN2"/>
    <mergeCell ref="FP2:FQ2"/>
    <mergeCell ref="GG2:GH2"/>
    <mergeCell ref="EV2:EW2"/>
    <mergeCell ref="EX2:EY2"/>
    <mergeCell ref="FA2:FB2"/>
    <mergeCell ref="FC2:FD2"/>
    <mergeCell ref="FF2:FG2"/>
    <mergeCell ref="GJ1:GM1"/>
    <mergeCell ref="GO1:GR1"/>
    <mergeCell ref="DM2:DN2"/>
    <mergeCell ref="DO2:DP2"/>
    <mergeCell ref="DR2:DS2"/>
    <mergeCell ref="DT2:DU2"/>
    <mergeCell ref="DW2:DX2"/>
    <mergeCell ref="DY2:DZ2"/>
    <mergeCell ref="EB2:EC2"/>
    <mergeCell ref="ED2:EE2"/>
    <mergeCell ref="EG2:EH2"/>
    <mergeCell ref="EI2:EJ2"/>
    <mergeCell ref="EL2:EM2"/>
    <mergeCell ref="EN2:EO2"/>
    <mergeCell ref="EQ2:ER2"/>
    <mergeCell ref="ES2:ET2"/>
    <mergeCell ref="FK1:FN1"/>
    <mergeCell ref="FP1:FS1"/>
    <mergeCell ref="FU1:FX1"/>
    <mergeCell ref="FZ1:GC1"/>
    <mergeCell ref="GE1:GH1"/>
    <mergeCell ref="EL1:EO1"/>
    <mergeCell ref="EQ1:ET1"/>
    <mergeCell ref="EV1:EY1"/>
    <mergeCell ref="FA1:FD1"/>
    <mergeCell ref="FF1:FI1"/>
    <mergeCell ref="DM1:DP1"/>
    <mergeCell ref="DR1:DU1"/>
    <mergeCell ref="DW1:DZ1"/>
    <mergeCell ref="EB1:EE1"/>
    <mergeCell ref="EG1:EJ1"/>
    <mergeCell ref="AK1:AN1"/>
    <mergeCell ref="AP1:AS1"/>
    <mergeCell ref="AU1:AX1"/>
    <mergeCell ref="AZ1:BC1"/>
    <mergeCell ref="BE1:BH1"/>
    <mergeCell ref="BJ1:BM1"/>
    <mergeCell ref="BO1:BR1"/>
    <mergeCell ref="BT1:BW1"/>
    <mergeCell ref="AK2:AL2"/>
    <mergeCell ref="AM2:AN2"/>
    <mergeCell ref="AP2:AQ2"/>
    <mergeCell ref="AR2:AS2"/>
    <mergeCell ref="AU2:AV2"/>
    <mergeCell ref="AW2:AX2"/>
    <mergeCell ref="AZ2:BA2"/>
    <mergeCell ref="BB2:BC2"/>
    <mergeCell ref="BE2:BF2"/>
    <mergeCell ref="BG2:BH2"/>
    <mergeCell ref="BJ2:BK2"/>
    <mergeCell ref="BL2:BM2"/>
    <mergeCell ref="BO2:BP2"/>
    <mergeCell ref="BQ2:BR2"/>
    <mergeCell ref="BT2:BU2"/>
    <mergeCell ref="BV2:BW2"/>
    <mergeCell ref="BY1:CB1"/>
    <mergeCell ref="CD1:CG1"/>
    <mergeCell ref="DH2:DI2"/>
    <mergeCell ref="CI1:CL1"/>
    <mergeCell ref="CN1:CQ1"/>
    <mergeCell ref="CS1:CV1"/>
    <mergeCell ref="CX1:DA1"/>
    <mergeCell ref="DC1:DF1"/>
    <mergeCell ref="DJ2:DK2"/>
    <mergeCell ref="DH1:DK1"/>
    <mergeCell ref="BY2:BZ2"/>
    <mergeCell ref="CA2:CB2"/>
    <mergeCell ref="CD2:CE2"/>
    <mergeCell ref="CF2:CG2"/>
    <mergeCell ref="CI2:CJ2"/>
    <mergeCell ref="CK2:CL2"/>
    <mergeCell ref="CN2:CO2"/>
    <mergeCell ref="CP2:CQ2"/>
    <mergeCell ref="CS2:CT2"/>
    <mergeCell ref="CU2:CV2"/>
    <mergeCell ref="CX2:CY2"/>
    <mergeCell ref="CZ2:DA2"/>
    <mergeCell ref="DC2:DD2"/>
    <mergeCell ref="DE2:DF2"/>
  </mergeCells>
  <phoneticPr fontId="80" type="noConversion"/>
  <dataValidations disablePrompts="1" count="1">
    <dataValidation type="list" allowBlank="1" showInputMessage="1" showErrorMessage="1" sqref="E61:E69" xr:uid="{00000000-0002-0000-1000-000001000000}">
      <formula1>$MH$10:$MH$13</formula1>
    </dataValidation>
  </dataValidations>
  <printOptions horizontalCentered="1" verticalCentered="1" gridLines="1"/>
  <pageMargins left="0.75" right="0.75" top="1" bottom="1" header="0" footer="0"/>
  <pageSetup scale="55" orientation="landscape" blackAndWhite="1" horizontalDpi="300" verticalDpi="300"/>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O51"/>
  <sheetViews>
    <sheetView showGridLines="0" workbookViewId="0">
      <pane xSplit="2" ySplit="1" topLeftCell="C2" activePane="bottomRight" state="frozen"/>
      <selection activeCell="M81" sqref="M81:M82"/>
      <selection pane="topRight" activeCell="M81" sqref="M81:M82"/>
      <selection pane="bottomLeft" activeCell="M81" sqref="M81:M82"/>
      <selection pane="bottomRight" activeCell="A2" sqref="A2"/>
    </sheetView>
  </sheetViews>
  <sheetFormatPr baseColWidth="10" defaultRowHeight="13"/>
  <cols>
    <col min="1" max="1" width="3.33203125" customWidth="1"/>
    <col min="2" max="2" width="17.6640625" customWidth="1"/>
    <col min="3" max="14" width="4.6640625" customWidth="1"/>
    <col min="15" max="50" width="4.83203125" bestFit="1" customWidth="1"/>
    <col min="51" max="74" width="4.83203125" customWidth="1"/>
    <col min="107" max="122" width="5.5" customWidth="1"/>
    <col min="123" max="123" width="8" bestFit="1" customWidth="1"/>
    <col min="124" max="133" width="4.83203125" bestFit="1" customWidth="1"/>
    <col min="134" max="138" width="6.33203125" customWidth="1"/>
    <col min="139" max="139" width="12.1640625" customWidth="1"/>
  </cols>
  <sheetData>
    <row r="1" spans="1:145" ht="34">
      <c r="B1" s="198" t="s">
        <v>64</v>
      </c>
      <c r="C1" s="198" t="s">
        <v>219</v>
      </c>
      <c r="D1" s="198" t="s">
        <v>220</v>
      </c>
      <c r="E1" s="198" t="s">
        <v>221</v>
      </c>
      <c r="F1" s="198" t="s">
        <v>222</v>
      </c>
      <c r="G1" s="198" t="s">
        <v>223</v>
      </c>
      <c r="H1" s="198" t="s">
        <v>224</v>
      </c>
      <c r="I1" s="198" t="s">
        <v>225</v>
      </c>
      <c r="J1" s="198" t="s">
        <v>226</v>
      </c>
      <c r="K1" s="198" t="s">
        <v>227</v>
      </c>
      <c r="L1" s="198" t="s">
        <v>228</v>
      </c>
      <c r="M1" s="198" t="s">
        <v>229</v>
      </c>
      <c r="N1" s="198" t="s">
        <v>230</v>
      </c>
      <c r="O1" s="198" t="s">
        <v>231</v>
      </c>
      <c r="P1" s="198" t="s">
        <v>232</v>
      </c>
      <c r="Q1" s="198" t="s">
        <v>233</v>
      </c>
      <c r="R1" s="198" t="s">
        <v>234</v>
      </c>
      <c r="S1" s="198" t="s">
        <v>235</v>
      </c>
      <c r="T1" s="198" t="s">
        <v>236</v>
      </c>
      <c r="U1" s="198" t="s">
        <v>237</v>
      </c>
      <c r="V1" s="198" t="s">
        <v>238</v>
      </c>
      <c r="W1" s="198" t="s">
        <v>239</v>
      </c>
      <c r="X1" s="198" t="s">
        <v>240</v>
      </c>
      <c r="Y1" s="198" t="s">
        <v>241</v>
      </c>
      <c r="Z1" s="198" t="s">
        <v>242</v>
      </c>
      <c r="AA1" s="198" t="s">
        <v>243</v>
      </c>
      <c r="AB1" s="198" t="s">
        <v>244</v>
      </c>
      <c r="AC1" s="198" t="s">
        <v>245</v>
      </c>
      <c r="AD1" s="198" t="s">
        <v>246</v>
      </c>
      <c r="AE1" s="198" t="s">
        <v>247</v>
      </c>
      <c r="AF1" s="198" t="s">
        <v>248</v>
      </c>
      <c r="AG1" s="198" t="s">
        <v>249</v>
      </c>
      <c r="AH1" s="198" t="s">
        <v>250</v>
      </c>
      <c r="AI1" s="198" t="s">
        <v>251</v>
      </c>
      <c r="AJ1" s="198" t="s">
        <v>252</v>
      </c>
      <c r="AK1" s="198" t="s">
        <v>253</v>
      </c>
      <c r="AL1" s="198" t="s">
        <v>254</v>
      </c>
      <c r="AM1" s="198" t="s">
        <v>255</v>
      </c>
      <c r="AN1" s="198" t="s">
        <v>256</v>
      </c>
      <c r="AO1" s="198" t="s">
        <v>257</v>
      </c>
      <c r="AP1" s="198" t="s">
        <v>258</v>
      </c>
      <c r="AQ1" s="198" t="s">
        <v>259</v>
      </c>
      <c r="AR1" s="198" t="s">
        <v>260</v>
      </c>
      <c r="AS1" s="198" t="s">
        <v>261</v>
      </c>
      <c r="AT1" s="198" t="s">
        <v>262</v>
      </c>
      <c r="AU1" s="198" t="s">
        <v>263</v>
      </c>
      <c r="AV1" s="198" t="s">
        <v>264</v>
      </c>
      <c r="AW1" s="198" t="s">
        <v>265</v>
      </c>
      <c r="AX1" s="198" t="s">
        <v>266</v>
      </c>
      <c r="AY1" s="198" t="s">
        <v>267</v>
      </c>
      <c r="AZ1" s="198" t="s">
        <v>268</v>
      </c>
      <c r="BA1" s="198" t="s">
        <v>269</v>
      </c>
      <c r="BB1" s="198" t="s">
        <v>270</v>
      </c>
      <c r="BC1" s="198" t="s">
        <v>271</v>
      </c>
      <c r="BD1" s="198" t="s">
        <v>272</v>
      </c>
      <c r="BE1" s="198" t="s">
        <v>273</v>
      </c>
      <c r="BF1" s="198" t="s">
        <v>274</v>
      </c>
      <c r="BG1" s="198" t="s">
        <v>275</v>
      </c>
      <c r="BH1" s="198" t="s">
        <v>276</v>
      </c>
      <c r="BI1" s="198" t="s">
        <v>277</v>
      </c>
      <c r="BJ1" s="198" t="s">
        <v>278</v>
      </c>
      <c r="BK1" s="198" t="s">
        <v>279</v>
      </c>
      <c r="BL1" s="198" t="s">
        <v>280</v>
      </c>
      <c r="BM1" s="198" t="s">
        <v>281</v>
      </c>
      <c r="BN1" s="198" t="s">
        <v>282</v>
      </c>
      <c r="BO1" s="198" t="s">
        <v>414</v>
      </c>
      <c r="BP1" s="198" t="s">
        <v>415</v>
      </c>
      <c r="BQ1" s="198" t="s">
        <v>416</v>
      </c>
      <c r="BR1" s="198" t="s">
        <v>417</v>
      </c>
      <c r="BS1" s="198" t="s">
        <v>418</v>
      </c>
      <c r="BT1" s="198" t="s">
        <v>419</v>
      </c>
      <c r="BU1" s="198" t="s">
        <v>420</v>
      </c>
      <c r="BV1" s="198" t="s">
        <v>421</v>
      </c>
      <c r="BW1" s="198" t="s">
        <v>42</v>
      </c>
      <c r="BX1" s="198" t="s">
        <v>43</v>
      </c>
      <c r="BY1" s="198" t="s">
        <v>44</v>
      </c>
      <c r="BZ1" s="198" t="s">
        <v>45</v>
      </c>
      <c r="CA1" s="198" t="s">
        <v>46</v>
      </c>
      <c r="CB1" s="198" t="s">
        <v>47</v>
      </c>
      <c r="CC1" s="198" t="s">
        <v>48</v>
      </c>
      <c r="CD1" s="198" t="s">
        <v>49</v>
      </c>
      <c r="CE1" s="198" t="s">
        <v>50</v>
      </c>
      <c r="CF1" s="198" t="s">
        <v>51</v>
      </c>
      <c r="CG1" s="198" t="s">
        <v>52</v>
      </c>
      <c r="CH1" s="198" t="s">
        <v>53</v>
      </c>
      <c r="CI1" s="198" t="s">
        <v>54</v>
      </c>
      <c r="CJ1" s="198" t="s">
        <v>55</v>
      </c>
      <c r="CK1" s="198" t="s">
        <v>56</v>
      </c>
      <c r="CL1" s="198" t="s">
        <v>57</v>
      </c>
      <c r="CM1" s="198" t="s">
        <v>430</v>
      </c>
      <c r="CN1" s="198" t="s">
        <v>431</v>
      </c>
      <c r="CO1" s="198" t="s">
        <v>432</v>
      </c>
      <c r="CP1" s="198" t="s">
        <v>433</v>
      </c>
      <c r="CQ1" s="198" t="s">
        <v>434</v>
      </c>
      <c r="CR1" s="198" t="s">
        <v>359</v>
      </c>
      <c r="CS1" s="198" t="s">
        <v>435</v>
      </c>
      <c r="CT1" s="198" t="s">
        <v>436</v>
      </c>
      <c r="CU1" s="198" t="s">
        <v>371</v>
      </c>
      <c r="CV1" s="198" t="s">
        <v>372</v>
      </c>
      <c r="CW1" s="198" t="s">
        <v>373</v>
      </c>
      <c r="CX1" s="198" t="s">
        <v>374</v>
      </c>
      <c r="CY1" s="198" t="s">
        <v>375</v>
      </c>
      <c r="CZ1" s="198" t="s">
        <v>376</v>
      </c>
      <c r="DA1" s="198" t="s">
        <v>377</v>
      </c>
      <c r="DB1" s="198" t="s">
        <v>378</v>
      </c>
      <c r="DC1" s="198" t="s">
        <v>461</v>
      </c>
      <c r="DD1" s="198" t="s">
        <v>460</v>
      </c>
      <c r="DE1" s="198" t="s">
        <v>459</v>
      </c>
      <c r="DF1" s="198" t="s">
        <v>458</v>
      </c>
      <c r="DG1" s="198" t="s">
        <v>457</v>
      </c>
      <c r="DH1" s="198" t="s">
        <v>456</v>
      </c>
      <c r="DI1" s="198" t="s">
        <v>455</v>
      </c>
      <c r="DJ1" s="198" t="s">
        <v>454</v>
      </c>
      <c r="DK1" s="198" t="s">
        <v>453</v>
      </c>
      <c r="DL1" s="198" t="s">
        <v>452</v>
      </c>
      <c r="DM1" s="198" t="s">
        <v>451</v>
      </c>
      <c r="DN1" s="198" t="s">
        <v>450</v>
      </c>
      <c r="DO1" s="198" t="s">
        <v>449</v>
      </c>
      <c r="DP1" s="198" t="s">
        <v>448</v>
      </c>
      <c r="DQ1" s="198" t="s">
        <v>447</v>
      </c>
      <c r="DR1" s="198" t="s">
        <v>446</v>
      </c>
      <c r="DS1" s="198" t="s">
        <v>486</v>
      </c>
      <c r="DT1" s="198" t="s">
        <v>487</v>
      </c>
      <c r="DU1" s="198" t="s">
        <v>488</v>
      </c>
      <c r="DV1" s="198" t="s">
        <v>489</v>
      </c>
      <c r="DW1" s="198" t="s">
        <v>490</v>
      </c>
      <c r="DX1" s="198" t="s">
        <v>491</v>
      </c>
      <c r="DY1" s="198" t="s">
        <v>492</v>
      </c>
      <c r="DZ1" s="198" t="s">
        <v>493</v>
      </c>
      <c r="EA1" s="198" t="s">
        <v>498</v>
      </c>
      <c r="EB1" s="198" t="s">
        <v>499</v>
      </c>
      <c r="EC1" s="198" t="s">
        <v>500</v>
      </c>
      <c r="ED1" s="198" t="s">
        <v>501</v>
      </c>
      <c r="EE1" s="198" t="s">
        <v>502</v>
      </c>
      <c r="EF1" s="198" t="s">
        <v>503</v>
      </c>
      <c r="EG1" s="198" t="s">
        <v>504</v>
      </c>
      <c r="EH1" s="198" t="s">
        <v>505</v>
      </c>
      <c r="EI1" s="198" t="s">
        <v>136</v>
      </c>
      <c r="EJ1" s="198" t="s">
        <v>59</v>
      </c>
      <c r="EK1" s="198" t="s">
        <v>60</v>
      </c>
      <c r="EL1" s="198" t="s">
        <v>61</v>
      </c>
    </row>
    <row r="2" spans="1:145">
      <c r="A2" s="208">
        <v>1</v>
      </c>
      <c r="B2" s="208">
        <f>Participantes!C2</f>
        <v>0</v>
      </c>
      <c r="C2" s="206" t="str">
        <f>_RES1</f>
        <v/>
      </c>
      <c r="D2" s="206" t="str">
        <f>_RES2</f>
        <v/>
      </c>
      <c r="E2" s="206" t="str">
        <f>_RES3</f>
        <v/>
      </c>
      <c r="F2" s="206" t="str">
        <f>_RES4</f>
        <v/>
      </c>
      <c r="G2" s="206" t="str">
        <f>_RES5</f>
        <v/>
      </c>
      <c r="H2" s="206" t="str">
        <f>_RES6</f>
        <v/>
      </c>
      <c r="I2" s="209" t="str">
        <f>_RES7</f>
        <v/>
      </c>
      <c r="J2" s="209" t="str">
        <f>_RES8</f>
        <v/>
      </c>
      <c r="K2" s="209" t="str">
        <f>_RES9</f>
        <v/>
      </c>
      <c r="L2" s="209" t="str">
        <f>_RES10</f>
        <v/>
      </c>
      <c r="M2" s="209" t="str">
        <f>_RES11</f>
        <v/>
      </c>
      <c r="N2" s="209" t="str">
        <f>_RES12</f>
        <v/>
      </c>
      <c r="O2" s="206" t="str">
        <f>_RES13</f>
        <v/>
      </c>
      <c r="P2" s="206" t="str">
        <f>_RES14</f>
        <v/>
      </c>
      <c r="Q2" s="206" t="str">
        <f>_RES15</f>
        <v/>
      </c>
      <c r="R2" s="206" t="str">
        <f>_RES16</f>
        <v/>
      </c>
      <c r="S2" s="206" t="str">
        <f>_RES17</f>
        <v/>
      </c>
      <c r="T2" s="206" t="str">
        <f>_RES18</f>
        <v/>
      </c>
      <c r="U2" s="209" t="str">
        <f>_RES19</f>
        <v/>
      </c>
      <c r="V2" s="209" t="str">
        <f>_RES20</f>
        <v/>
      </c>
      <c r="W2" s="209" t="str">
        <f>_RES21</f>
        <v/>
      </c>
      <c r="X2" s="209" t="str">
        <f>_RES22</f>
        <v/>
      </c>
      <c r="Y2" s="209" t="str">
        <f>_RES23</f>
        <v/>
      </c>
      <c r="Z2" s="209" t="str">
        <f>_RES24</f>
        <v/>
      </c>
      <c r="AA2" s="206" t="str">
        <f>_RES25</f>
        <v/>
      </c>
      <c r="AB2" s="206" t="str">
        <f>_RES26</f>
        <v/>
      </c>
      <c r="AC2" s="206" t="str">
        <f>_RES27</f>
        <v/>
      </c>
      <c r="AD2" s="206" t="str">
        <f>_RES28</f>
        <v/>
      </c>
      <c r="AE2" s="206" t="str">
        <f>_RES29</f>
        <v/>
      </c>
      <c r="AF2" s="206" t="str">
        <f>_RES30</f>
        <v/>
      </c>
      <c r="AG2" s="209" t="str">
        <f>_RES31</f>
        <v/>
      </c>
      <c r="AH2" s="209" t="str">
        <f>_RES32</f>
        <v/>
      </c>
      <c r="AI2" s="209" t="str">
        <f>_RES33</f>
        <v/>
      </c>
      <c r="AJ2" s="209" t="str">
        <f>_RES34</f>
        <v/>
      </c>
      <c r="AK2" s="209" t="str">
        <f>_RES35</f>
        <v/>
      </c>
      <c r="AL2" s="209" t="str">
        <f>_RES36</f>
        <v/>
      </c>
      <c r="AM2" s="206" t="str">
        <f>_RES37</f>
        <v/>
      </c>
      <c r="AN2" s="206" t="str">
        <f>_RES38</f>
        <v/>
      </c>
      <c r="AO2" s="206" t="str">
        <f>_RES39</f>
        <v/>
      </c>
      <c r="AP2" s="206" t="str">
        <f>_RES40</f>
        <v/>
      </c>
      <c r="AQ2" s="206" t="str">
        <f>_RES41</f>
        <v/>
      </c>
      <c r="AR2" s="206" t="str">
        <f>_RES42</f>
        <v/>
      </c>
      <c r="AS2" s="209" t="str">
        <f>_RES43</f>
        <v/>
      </c>
      <c r="AT2" s="209" t="str">
        <f>_RES44</f>
        <v/>
      </c>
      <c r="AU2" s="209" t="str">
        <f>_RES45</f>
        <v/>
      </c>
      <c r="AV2" s="209" t="str">
        <f>_RES46</f>
        <v/>
      </c>
      <c r="AW2" s="209" t="str">
        <f>_RES47</f>
        <v/>
      </c>
      <c r="AX2" s="209" t="str">
        <f>_RES48</f>
        <v/>
      </c>
      <c r="AY2" s="206" t="str">
        <f>_RES49</f>
        <v/>
      </c>
      <c r="AZ2" s="206" t="str">
        <f>_RES50</f>
        <v/>
      </c>
      <c r="BA2" s="206" t="str">
        <f>_RES51</f>
        <v/>
      </c>
      <c r="BB2" s="206" t="str">
        <f>_RES52</f>
        <v/>
      </c>
      <c r="BC2" s="206" t="str">
        <f>_RES53</f>
        <v/>
      </c>
      <c r="BD2" s="206" t="str">
        <f>_RES54</f>
        <v/>
      </c>
      <c r="BE2" s="209" t="str">
        <f>_RES55</f>
        <v/>
      </c>
      <c r="BF2" s="209" t="str">
        <f>_RES56</f>
        <v/>
      </c>
      <c r="BG2" s="209" t="str">
        <f>_RES57</f>
        <v/>
      </c>
      <c r="BH2" s="209" t="str">
        <f>_RES58</f>
        <v/>
      </c>
      <c r="BI2" s="209" t="str">
        <f>_RES59</f>
        <v/>
      </c>
      <c r="BJ2" s="209" t="str">
        <f>_RES60</f>
        <v/>
      </c>
      <c r="BK2" s="206" t="str">
        <f>_RES61</f>
        <v/>
      </c>
      <c r="BL2" s="206" t="str">
        <f>_RES62</f>
        <v/>
      </c>
      <c r="BM2" s="206" t="str">
        <f>_RES63</f>
        <v/>
      </c>
      <c r="BN2" s="206" t="str">
        <f>_RES64</f>
        <v/>
      </c>
      <c r="BO2" s="206" t="str">
        <f>_RES65</f>
        <v/>
      </c>
      <c r="BP2" s="206" t="str">
        <f>_RES66</f>
        <v/>
      </c>
      <c r="BQ2" s="209" t="str">
        <f>_RES67</f>
        <v/>
      </c>
      <c r="BR2" s="209" t="str">
        <f>_RES68</f>
        <v/>
      </c>
      <c r="BS2" s="209" t="str">
        <f>_RES69</f>
        <v/>
      </c>
      <c r="BT2" s="209" t="str">
        <f>_RES70</f>
        <v/>
      </c>
      <c r="BU2" s="209" t="str">
        <f>_RES71</f>
        <v/>
      </c>
      <c r="BV2" s="209" t="str">
        <f>_RES72</f>
        <v/>
      </c>
      <c r="BW2" s="210" t="str">
        <f>WinnerA1</f>
        <v>México</v>
      </c>
      <c r="BX2" s="210" t="str">
        <f>WinnerA2</f>
        <v>South Africa</v>
      </c>
      <c r="BY2" s="210" t="str">
        <f>WinnerB1</f>
        <v>Canada</v>
      </c>
      <c r="BZ2" s="210" t="str">
        <f>WinnerB2</f>
        <v>Bosnia -Herzegovina</v>
      </c>
      <c r="CA2" s="210" t="str">
        <f>WinnerC1</f>
        <v>Brazil</v>
      </c>
      <c r="CB2" s="210" t="str">
        <f>WinnerC2</f>
        <v>Marruecos</v>
      </c>
      <c r="CC2" s="210" t="str">
        <f>WinnerD1</f>
        <v>Estados Unidos</v>
      </c>
      <c r="CD2" s="210" t="str">
        <f>WinnerD2</f>
        <v>Paraguay</v>
      </c>
      <c r="CE2" s="210" t="str">
        <f>WinnerE1</f>
        <v>Alemania</v>
      </c>
      <c r="CF2" s="210" t="str">
        <f>WinnerE2</f>
        <v>Curazao</v>
      </c>
      <c r="CG2" s="210" t="str">
        <f>WinnerF1</f>
        <v>Paises Bajos</v>
      </c>
      <c r="CH2" s="210" t="str">
        <f>WinnerF2</f>
        <v>Japon</v>
      </c>
      <c r="CI2" s="210" t="str">
        <f>WinnerG1</f>
        <v>Belgica</v>
      </c>
      <c r="CJ2" s="210" t="str">
        <f>WinnerG2</f>
        <v>Egipto</v>
      </c>
      <c r="CK2" s="210" t="str">
        <f>WinnerH1</f>
        <v>España</v>
      </c>
      <c r="CL2" s="210" t="str">
        <f>WinnerH2</f>
        <v>Cabo Verde</v>
      </c>
      <c r="CM2" s="210" t="str">
        <f>WinnerI1</f>
        <v>Francia</v>
      </c>
      <c r="CN2" s="210" t="str">
        <f>WinnerI2</f>
        <v>Senegal</v>
      </c>
      <c r="CO2" s="210" t="str">
        <f>WinnerJ1</f>
        <v>Argentina</v>
      </c>
      <c r="CP2" s="210" t="str">
        <f>WinnerJ2</f>
        <v>Argelia</v>
      </c>
      <c r="CQ2" s="210" t="str">
        <f>WinnerK1</f>
        <v>Portugal</v>
      </c>
      <c r="CR2" s="210" t="str">
        <f>WinnerK2</f>
        <v xml:space="preserve">Congo </v>
      </c>
      <c r="CS2" s="210" t="str">
        <f>WinnerL1</f>
        <v>Inglaterra</v>
      </c>
      <c r="CT2" s="210" t="str">
        <f>WinnerL2</f>
        <v>Croacia</v>
      </c>
      <c r="CU2" s="210">
        <f>_TER1</f>
        <v>0</v>
      </c>
      <c r="CV2" s="210">
        <f>_TER2</f>
        <v>0</v>
      </c>
      <c r="CW2" s="210">
        <f>_TER3</f>
        <v>0</v>
      </c>
      <c r="CX2" s="210">
        <f>_TER4</f>
        <v>0</v>
      </c>
      <c r="CY2" s="210">
        <f>_TER5</f>
        <v>0</v>
      </c>
      <c r="CZ2" s="210">
        <f>_TER6</f>
        <v>0</v>
      </c>
      <c r="DA2" s="210">
        <f>_TER7</f>
        <v>0</v>
      </c>
      <c r="DB2" s="210">
        <f>_TER8</f>
        <v>0</v>
      </c>
      <c r="DC2" s="270" t="str">
        <f>_RES73</f>
        <v/>
      </c>
      <c r="DD2" s="270" t="str">
        <f>_RES74</f>
        <v/>
      </c>
      <c r="DE2" s="270" t="str">
        <f>_RES75</f>
        <v/>
      </c>
      <c r="DF2" s="270" t="str">
        <f>_RES76</f>
        <v/>
      </c>
      <c r="DG2" s="270" t="str">
        <f>_RES77</f>
        <v/>
      </c>
      <c r="DH2" s="270" t="str">
        <f>_RES78</f>
        <v/>
      </c>
      <c r="DI2" s="270" t="str">
        <f>_RES79</f>
        <v/>
      </c>
      <c r="DJ2" s="270" t="str">
        <f>_RES80</f>
        <v/>
      </c>
      <c r="DK2" s="270" t="str">
        <f>_RES81</f>
        <v/>
      </c>
      <c r="DL2" s="270" t="str">
        <f>_RES82</f>
        <v/>
      </c>
      <c r="DM2" s="270" t="str">
        <f>_RES83</f>
        <v/>
      </c>
      <c r="DN2" s="270" t="str">
        <f>_RES84</f>
        <v/>
      </c>
      <c r="DO2" s="270" t="str">
        <f>_RES85</f>
        <v/>
      </c>
      <c r="DP2" s="270" t="str">
        <f>_RES86</f>
        <v/>
      </c>
      <c r="DQ2" s="270" t="str">
        <f>_RES87</f>
        <v/>
      </c>
      <c r="DR2" s="270" t="str">
        <f>_RES88</f>
        <v/>
      </c>
      <c r="DS2" s="206" t="str" cm="1">
        <f t="array" ref="DS2">_RES89</f>
        <v/>
      </c>
      <c r="DT2" s="206" t="str">
        <f>_RES90</f>
        <v/>
      </c>
      <c r="DU2" s="206" t="str">
        <f>_RES91</f>
        <v/>
      </c>
      <c r="DV2" s="206" t="str">
        <f>_RES92</f>
        <v/>
      </c>
      <c r="DW2" s="206" t="str">
        <f>_RES93</f>
        <v/>
      </c>
      <c r="DX2" s="206" t="str">
        <f>_RES94</f>
        <v/>
      </c>
      <c r="DY2" s="206" t="str">
        <f>_RES95</f>
        <v/>
      </c>
      <c r="DZ2" s="206" t="str">
        <f>_RES96</f>
        <v/>
      </c>
      <c r="EA2" s="210" t="str">
        <f>_RES97</f>
        <v/>
      </c>
      <c r="EB2" s="210" t="str">
        <f>_RES98</f>
        <v/>
      </c>
      <c r="EC2" s="210" t="str">
        <f>_RES99</f>
        <v/>
      </c>
      <c r="ED2" s="210" t="str">
        <f>_RES100</f>
        <v/>
      </c>
      <c r="EE2" s="207" t="str">
        <f>_RES101</f>
        <v/>
      </c>
      <c r="EF2" s="207" t="str">
        <f>_RES102</f>
        <v/>
      </c>
      <c r="EG2" s="210" t="str">
        <f>_RES103</f>
        <v/>
      </c>
      <c r="EH2" s="210" t="str">
        <f>_RES104</f>
        <v/>
      </c>
      <c r="EI2" s="207" t="str">
        <f>PRIMERO</f>
        <v/>
      </c>
      <c r="EJ2" s="207" t="str">
        <f>SEGUNDO</f>
        <v/>
      </c>
      <c r="EK2" s="207" t="str">
        <f>TERCERO</f>
        <v/>
      </c>
      <c r="EL2" s="207" t="str">
        <f>CUARTO</f>
        <v/>
      </c>
    </row>
    <row r="3" spans="1:145">
      <c r="A3" s="208">
        <v>2</v>
      </c>
      <c r="B3" s="208">
        <f>Participantes!C3</f>
        <v>0</v>
      </c>
      <c r="C3" s="206"/>
      <c r="D3" s="206"/>
      <c r="E3" s="206"/>
      <c r="F3" s="206"/>
      <c r="G3" s="206"/>
      <c r="H3" s="206"/>
      <c r="I3" s="209"/>
      <c r="J3" s="209"/>
      <c r="K3" s="209"/>
      <c r="L3" s="209"/>
      <c r="M3" s="209"/>
      <c r="N3" s="209"/>
      <c r="O3" s="206"/>
      <c r="P3" s="206"/>
      <c r="Q3" s="206"/>
      <c r="R3" s="206"/>
      <c r="S3" s="206"/>
      <c r="T3" s="206"/>
      <c r="U3" s="209"/>
      <c r="V3" s="209"/>
      <c r="W3" s="209"/>
      <c r="X3" s="209"/>
      <c r="Y3" s="209"/>
      <c r="Z3" s="209"/>
      <c r="AA3" s="206"/>
      <c r="AB3" s="206"/>
      <c r="AC3" s="206"/>
      <c r="AD3" s="206"/>
      <c r="AE3" s="206"/>
      <c r="AF3" s="206"/>
      <c r="AG3" s="209"/>
      <c r="AH3" s="209"/>
      <c r="AI3" s="209"/>
      <c r="AJ3" s="209"/>
      <c r="AK3" s="209"/>
      <c r="AL3" s="209"/>
      <c r="AM3" s="206"/>
      <c r="AN3" s="206"/>
      <c r="AO3" s="206"/>
      <c r="AP3" s="206"/>
      <c r="AQ3" s="206"/>
      <c r="AR3" s="206"/>
      <c r="AS3" s="209"/>
      <c r="AT3" s="209"/>
      <c r="AU3" s="209"/>
      <c r="AV3" s="209"/>
      <c r="AW3" s="209"/>
      <c r="AX3" s="209"/>
      <c r="AY3" s="206"/>
      <c r="AZ3" s="206"/>
      <c r="BA3" s="206"/>
      <c r="BB3" s="206"/>
      <c r="BC3" s="206"/>
      <c r="BD3" s="206"/>
      <c r="BE3" s="209"/>
      <c r="BF3" s="209"/>
      <c r="BG3" s="209"/>
      <c r="BH3" s="209"/>
      <c r="BI3" s="209"/>
      <c r="BJ3" s="209"/>
      <c r="BK3" s="206"/>
      <c r="BL3" s="206"/>
      <c r="BM3" s="206"/>
      <c r="BN3" s="206"/>
      <c r="BO3" s="206"/>
      <c r="BP3" s="206"/>
      <c r="BQ3" s="209"/>
      <c r="BR3" s="209"/>
      <c r="BS3" s="209"/>
      <c r="BT3" s="209"/>
      <c r="BU3" s="209"/>
      <c r="BV3" s="209"/>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69"/>
      <c r="CV3" s="269"/>
      <c r="CW3" s="210"/>
      <c r="CX3" s="269"/>
      <c r="CY3" s="210"/>
      <c r="CZ3" s="269"/>
      <c r="DA3" s="269"/>
      <c r="DB3" s="210"/>
      <c r="DC3" s="270"/>
      <c r="DD3" s="270"/>
      <c r="DE3" s="270"/>
      <c r="DF3" s="270"/>
      <c r="DG3" s="270"/>
      <c r="DH3" s="270"/>
      <c r="DI3" s="270"/>
      <c r="DJ3" s="270"/>
      <c r="DK3" s="270"/>
      <c r="DL3" s="270"/>
      <c r="DM3" s="270"/>
      <c r="DN3" s="270"/>
      <c r="DO3" s="270"/>
      <c r="DP3" s="270"/>
      <c r="DQ3" s="270"/>
      <c r="DR3" s="270"/>
      <c r="DS3" s="207"/>
      <c r="DT3" s="207"/>
      <c r="DU3" s="207"/>
      <c r="DV3" s="207"/>
      <c r="DW3" s="207"/>
      <c r="DX3" s="207"/>
      <c r="DY3" s="207"/>
      <c r="DZ3" s="207"/>
      <c r="EA3" s="210"/>
      <c r="EB3" s="210"/>
      <c r="EC3" s="210"/>
      <c r="ED3" s="210"/>
      <c r="EE3" s="207"/>
      <c r="EF3" s="207"/>
      <c r="EG3" s="210"/>
      <c r="EH3" s="210"/>
      <c r="EI3" s="207"/>
      <c r="EJ3" s="207"/>
      <c r="EK3" s="207"/>
      <c r="EL3" s="207"/>
    </row>
    <row r="4" spans="1:145">
      <c r="A4" s="208">
        <v>3</v>
      </c>
      <c r="B4" s="208">
        <f>Participantes!C4</f>
        <v>0</v>
      </c>
      <c r="C4" s="206"/>
      <c r="D4" s="206"/>
      <c r="E4" s="206"/>
      <c r="F4" s="206"/>
      <c r="G4" s="206"/>
      <c r="H4" s="206"/>
      <c r="I4" s="209"/>
      <c r="J4" s="209"/>
      <c r="K4" s="209"/>
      <c r="L4" s="209"/>
      <c r="M4" s="209"/>
      <c r="N4" s="209"/>
      <c r="O4" s="206"/>
      <c r="P4" s="206"/>
      <c r="Q4" s="206"/>
      <c r="R4" s="206"/>
      <c r="S4" s="206"/>
      <c r="T4" s="206"/>
      <c r="U4" s="209"/>
      <c r="V4" s="209"/>
      <c r="W4" s="209"/>
      <c r="X4" s="209"/>
      <c r="Y4" s="209"/>
      <c r="Z4" s="209"/>
      <c r="AA4" s="206"/>
      <c r="AB4" s="206"/>
      <c r="AC4" s="206"/>
      <c r="AD4" s="206"/>
      <c r="AE4" s="206"/>
      <c r="AF4" s="206"/>
      <c r="AG4" s="209"/>
      <c r="AH4" s="209"/>
      <c r="AI4" s="209"/>
      <c r="AJ4" s="209"/>
      <c r="AK4" s="209"/>
      <c r="AL4" s="209"/>
      <c r="AM4" s="206"/>
      <c r="AN4" s="206"/>
      <c r="AO4" s="206"/>
      <c r="AP4" s="206"/>
      <c r="AQ4" s="206"/>
      <c r="AR4" s="206"/>
      <c r="AS4" s="209"/>
      <c r="AT4" s="209"/>
      <c r="AU4" s="209"/>
      <c r="AV4" s="209"/>
      <c r="AW4" s="209"/>
      <c r="AX4" s="209"/>
      <c r="AY4" s="206"/>
      <c r="AZ4" s="206"/>
      <c r="BA4" s="206"/>
      <c r="BB4" s="206"/>
      <c r="BC4" s="206"/>
      <c r="BD4" s="206"/>
      <c r="BE4" s="209"/>
      <c r="BF4" s="209"/>
      <c r="BG4" s="209"/>
      <c r="BH4" s="209"/>
      <c r="BI4" s="209"/>
      <c r="BJ4" s="209"/>
      <c r="BK4" s="206"/>
      <c r="BL4" s="206"/>
      <c r="BM4" s="206"/>
      <c r="BN4" s="206"/>
      <c r="BO4" s="206"/>
      <c r="BP4" s="206"/>
      <c r="BQ4" s="209"/>
      <c r="BR4" s="209"/>
      <c r="BS4" s="209"/>
      <c r="BT4" s="209"/>
      <c r="BU4" s="209"/>
      <c r="BV4" s="209"/>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69"/>
      <c r="CV4" s="210"/>
      <c r="CW4" s="210"/>
      <c r="CX4" s="210"/>
      <c r="CY4" s="210"/>
      <c r="CZ4" s="210"/>
      <c r="DA4" s="210"/>
      <c r="DB4" s="210"/>
      <c r="DC4" s="270"/>
      <c r="DD4" s="270"/>
      <c r="DE4" s="270"/>
      <c r="DF4" s="270"/>
      <c r="DG4" s="270"/>
      <c r="DH4" s="270"/>
      <c r="DI4" s="270"/>
      <c r="DJ4" s="270"/>
      <c r="DK4" s="270"/>
      <c r="DL4" s="270"/>
      <c r="DM4" s="270"/>
      <c r="DN4" s="270"/>
      <c r="DO4" s="270"/>
      <c r="DP4" s="270"/>
      <c r="DQ4" s="270"/>
      <c r="DR4" s="270"/>
      <c r="DS4" s="207"/>
      <c r="DT4" s="207"/>
      <c r="DU4" s="207"/>
      <c r="DV4" s="207"/>
      <c r="DW4" s="207"/>
      <c r="DX4" s="207"/>
      <c r="DY4" s="207"/>
      <c r="DZ4" s="207"/>
      <c r="EA4" s="210"/>
      <c r="EB4" s="210"/>
      <c r="EC4" s="210"/>
      <c r="ED4" s="210"/>
      <c r="EE4" s="207"/>
      <c r="EF4" s="207"/>
      <c r="EG4" s="210"/>
      <c r="EH4" s="210"/>
      <c r="EI4" s="207"/>
      <c r="EJ4" s="207"/>
      <c r="EK4" s="207"/>
      <c r="EL4" s="207"/>
    </row>
    <row r="5" spans="1:145">
      <c r="A5" s="208">
        <v>4</v>
      </c>
      <c r="B5" s="208">
        <f>Participantes!C5</f>
        <v>0</v>
      </c>
      <c r="C5" s="206"/>
      <c r="D5" s="206"/>
      <c r="E5" s="206"/>
      <c r="F5" s="206"/>
      <c r="G5" s="206"/>
      <c r="H5" s="206"/>
      <c r="I5" s="209"/>
      <c r="J5" s="209"/>
      <c r="K5" s="209"/>
      <c r="L5" s="209"/>
      <c r="M5" s="209"/>
      <c r="N5" s="209"/>
      <c r="O5" s="206"/>
      <c r="P5" s="206"/>
      <c r="Q5" s="206"/>
      <c r="R5" s="206"/>
      <c r="S5" s="206"/>
      <c r="T5" s="206"/>
      <c r="U5" s="209"/>
      <c r="V5" s="209"/>
      <c r="W5" s="209"/>
      <c r="X5" s="209"/>
      <c r="Y5" s="209"/>
      <c r="Z5" s="209"/>
      <c r="AA5" s="206"/>
      <c r="AB5" s="206"/>
      <c r="AC5" s="206"/>
      <c r="AD5" s="206"/>
      <c r="AE5" s="206"/>
      <c r="AF5" s="206"/>
      <c r="AG5" s="209"/>
      <c r="AH5" s="209"/>
      <c r="AI5" s="209"/>
      <c r="AJ5" s="209"/>
      <c r="AK5" s="209"/>
      <c r="AL5" s="209"/>
      <c r="AM5" s="206"/>
      <c r="AN5" s="206"/>
      <c r="AO5" s="206"/>
      <c r="AP5" s="206"/>
      <c r="AQ5" s="206"/>
      <c r="AR5" s="206"/>
      <c r="AS5" s="209"/>
      <c r="AT5" s="209"/>
      <c r="AU5" s="209"/>
      <c r="AV5" s="209"/>
      <c r="AW5" s="209"/>
      <c r="AX5" s="209"/>
      <c r="AY5" s="206"/>
      <c r="AZ5" s="206"/>
      <c r="BA5" s="206"/>
      <c r="BB5" s="206"/>
      <c r="BC5" s="206"/>
      <c r="BD5" s="206"/>
      <c r="BE5" s="209"/>
      <c r="BF5" s="209"/>
      <c r="BG5" s="209"/>
      <c r="BH5" s="209"/>
      <c r="BI5" s="209"/>
      <c r="BJ5" s="209"/>
      <c r="BK5" s="206"/>
      <c r="BL5" s="206"/>
      <c r="BM5" s="206"/>
      <c r="BN5" s="206"/>
      <c r="BO5" s="206"/>
      <c r="BP5" s="206"/>
      <c r="BQ5" s="209"/>
      <c r="BR5" s="209"/>
      <c r="BS5" s="209"/>
      <c r="BT5" s="209"/>
      <c r="BU5" s="209"/>
      <c r="BV5" s="209"/>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c r="CW5" s="210"/>
      <c r="CX5" s="210"/>
      <c r="CY5" s="210"/>
      <c r="CZ5" s="210"/>
      <c r="DA5" s="210"/>
      <c r="DB5" s="210"/>
      <c r="DC5" s="270"/>
      <c r="DD5" s="270"/>
      <c r="DE5" s="270"/>
      <c r="DF5" s="270"/>
      <c r="DG5" s="270"/>
      <c r="DH5" s="270"/>
      <c r="DI5" s="270"/>
      <c r="DJ5" s="270"/>
      <c r="DK5" s="270"/>
      <c r="DL5" s="270"/>
      <c r="DM5" s="270"/>
      <c r="DN5" s="270"/>
      <c r="DO5" s="270"/>
      <c r="DP5" s="270"/>
      <c r="DQ5" s="270"/>
      <c r="DR5" s="270"/>
      <c r="DS5" s="207"/>
      <c r="DT5" s="207"/>
      <c r="DU5" s="207"/>
      <c r="DV5" s="207"/>
      <c r="DW5" s="207"/>
      <c r="DX5" s="207"/>
      <c r="DY5" s="207"/>
      <c r="DZ5" s="207"/>
      <c r="EA5" s="210"/>
      <c r="EB5" s="210"/>
      <c r="EC5" s="210"/>
      <c r="ED5" s="210"/>
      <c r="EE5" s="207"/>
      <c r="EF5" s="207"/>
      <c r="EG5" s="210"/>
      <c r="EH5" s="210"/>
      <c r="EI5" s="207"/>
      <c r="EJ5" s="207"/>
      <c r="EK5" s="207"/>
      <c r="EL5" s="207"/>
      <c r="EM5" s="1"/>
      <c r="EN5" s="1"/>
      <c r="EO5" s="1"/>
    </row>
    <row r="6" spans="1:145">
      <c r="A6" s="208">
        <v>5</v>
      </c>
      <c r="B6" s="208">
        <f>Participantes!C6</f>
        <v>0</v>
      </c>
      <c r="C6" s="206"/>
      <c r="D6" s="206"/>
      <c r="E6" s="206"/>
      <c r="F6" s="206"/>
      <c r="G6" s="206"/>
      <c r="H6" s="206"/>
      <c r="I6" s="209"/>
      <c r="J6" s="209"/>
      <c r="K6" s="209"/>
      <c r="L6" s="209"/>
      <c r="M6" s="209"/>
      <c r="N6" s="209"/>
      <c r="O6" s="206"/>
      <c r="P6" s="206"/>
      <c r="Q6" s="206"/>
      <c r="R6" s="206"/>
      <c r="S6" s="206"/>
      <c r="T6" s="206"/>
      <c r="U6" s="209"/>
      <c r="V6" s="209"/>
      <c r="W6" s="209"/>
      <c r="X6" s="209"/>
      <c r="Y6" s="209"/>
      <c r="Z6" s="209"/>
      <c r="AA6" s="206"/>
      <c r="AB6" s="206"/>
      <c r="AC6" s="206"/>
      <c r="AD6" s="206"/>
      <c r="AE6" s="206"/>
      <c r="AF6" s="206"/>
      <c r="AG6" s="209"/>
      <c r="AH6" s="209"/>
      <c r="AI6" s="209"/>
      <c r="AJ6" s="209"/>
      <c r="AK6" s="209"/>
      <c r="AL6" s="209"/>
      <c r="AM6" s="206"/>
      <c r="AN6" s="206"/>
      <c r="AO6" s="206"/>
      <c r="AP6" s="206"/>
      <c r="AQ6" s="206"/>
      <c r="AR6" s="206"/>
      <c r="AS6" s="209"/>
      <c r="AT6" s="209"/>
      <c r="AU6" s="209"/>
      <c r="AV6" s="209"/>
      <c r="AW6" s="209"/>
      <c r="AX6" s="209"/>
      <c r="AY6" s="206"/>
      <c r="AZ6" s="206"/>
      <c r="BA6" s="206"/>
      <c r="BB6" s="206"/>
      <c r="BC6" s="206"/>
      <c r="BD6" s="206"/>
      <c r="BE6" s="209"/>
      <c r="BF6" s="209"/>
      <c r="BG6" s="209"/>
      <c r="BH6" s="209"/>
      <c r="BI6" s="209"/>
      <c r="BJ6" s="209"/>
      <c r="BK6" s="206"/>
      <c r="BL6" s="206"/>
      <c r="BM6" s="206"/>
      <c r="BN6" s="206"/>
      <c r="BO6" s="206"/>
      <c r="BP6" s="206"/>
      <c r="BQ6" s="209"/>
      <c r="BR6" s="209"/>
      <c r="BS6" s="209"/>
      <c r="BT6" s="209"/>
      <c r="BU6" s="209"/>
      <c r="BV6" s="209"/>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c r="CW6" s="210"/>
      <c r="CX6" s="210"/>
      <c r="CY6" s="210"/>
      <c r="CZ6" s="210"/>
      <c r="DA6" s="210"/>
      <c r="DB6" s="210"/>
      <c r="DC6" s="270"/>
      <c r="DD6" s="270"/>
      <c r="DE6" s="270"/>
      <c r="DF6" s="270"/>
      <c r="DG6" s="270"/>
      <c r="DH6" s="270"/>
      <c r="DI6" s="270"/>
      <c r="DJ6" s="270"/>
      <c r="DK6" s="270"/>
      <c r="DL6" s="270"/>
      <c r="DM6" s="270"/>
      <c r="DN6" s="270"/>
      <c r="DO6" s="270"/>
      <c r="DP6" s="270"/>
      <c r="DQ6" s="270"/>
      <c r="DR6" s="270"/>
      <c r="DS6" s="207"/>
      <c r="DT6" s="207"/>
      <c r="DU6" s="207"/>
      <c r="DV6" s="207"/>
      <c r="DW6" s="207"/>
      <c r="DX6" s="207"/>
      <c r="DY6" s="207"/>
      <c r="DZ6" s="207"/>
      <c r="EA6" s="210"/>
      <c r="EB6" s="210"/>
      <c r="EC6" s="210"/>
      <c r="ED6" s="210"/>
      <c r="EE6" s="207"/>
      <c r="EF6" s="207"/>
      <c r="EG6" s="210"/>
      <c r="EH6" s="210"/>
      <c r="EI6" s="207"/>
      <c r="EJ6" s="207"/>
      <c r="EK6" s="207"/>
      <c r="EL6" s="207"/>
      <c r="EM6" s="1"/>
      <c r="EN6" s="1"/>
      <c r="EO6" s="1"/>
    </row>
    <row r="7" spans="1:145">
      <c r="A7" s="208">
        <v>6</v>
      </c>
      <c r="B7" s="208">
        <f>Participantes!C7</f>
        <v>0</v>
      </c>
      <c r="C7" s="206"/>
      <c r="D7" s="206"/>
      <c r="E7" s="206"/>
      <c r="F7" s="206"/>
      <c r="G7" s="206"/>
      <c r="H7" s="206"/>
      <c r="I7" s="209"/>
      <c r="J7" s="209"/>
      <c r="K7" s="209"/>
      <c r="L7" s="209"/>
      <c r="M7" s="209"/>
      <c r="N7" s="209"/>
      <c r="O7" s="206"/>
      <c r="P7" s="206"/>
      <c r="Q7" s="206"/>
      <c r="R7" s="206"/>
      <c r="S7" s="206"/>
      <c r="T7" s="206"/>
      <c r="U7" s="209"/>
      <c r="V7" s="209"/>
      <c r="W7" s="209"/>
      <c r="X7" s="209"/>
      <c r="Y7" s="209"/>
      <c r="Z7" s="209"/>
      <c r="AA7" s="206"/>
      <c r="AB7" s="206"/>
      <c r="AC7" s="206"/>
      <c r="AD7" s="206"/>
      <c r="AE7" s="206"/>
      <c r="AF7" s="206"/>
      <c r="AG7" s="209"/>
      <c r="AH7" s="209"/>
      <c r="AI7" s="209"/>
      <c r="AJ7" s="209"/>
      <c r="AK7" s="209"/>
      <c r="AL7" s="209"/>
      <c r="AM7" s="206"/>
      <c r="AN7" s="206"/>
      <c r="AO7" s="206"/>
      <c r="AP7" s="206"/>
      <c r="AQ7" s="206"/>
      <c r="AR7" s="206"/>
      <c r="AS7" s="209"/>
      <c r="AT7" s="209"/>
      <c r="AU7" s="209"/>
      <c r="AV7" s="209"/>
      <c r="AW7" s="209"/>
      <c r="AX7" s="209"/>
      <c r="AY7" s="206"/>
      <c r="AZ7" s="206"/>
      <c r="BA7" s="206"/>
      <c r="BB7" s="206"/>
      <c r="BC7" s="206"/>
      <c r="BD7" s="206"/>
      <c r="BE7" s="209"/>
      <c r="BF7" s="209"/>
      <c r="BG7" s="209"/>
      <c r="BH7" s="209"/>
      <c r="BI7" s="209"/>
      <c r="BJ7" s="209"/>
      <c r="BK7" s="206"/>
      <c r="BL7" s="206"/>
      <c r="BM7" s="206"/>
      <c r="BN7" s="206"/>
      <c r="BO7" s="206"/>
      <c r="BP7" s="206"/>
      <c r="BQ7" s="209"/>
      <c r="BR7" s="209"/>
      <c r="BS7" s="209"/>
      <c r="BT7" s="209"/>
      <c r="BU7" s="209"/>
      <c r="BV7" s="209"/>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70"/>
      <c r="DD7" s="270"/>
      <c r="DE7" s="270"/>
      <c r="DF7" s="270"/>
      <c r="DG7" s="270"/>
      <c r="DH7" s="270"/>
      <c r="DI7" s="270"/>
      <c r="DJ7" s="270"/>
      <c r="DK7" s="270"/>
      <c r="DL7" s="270"/>
      <c r="DM7" s="270"/>
      <c r="DN7" s="270"/>
      <c r="DO7" s="270"/>
      <c r="DP7" s="270"/>
      <c r="DQ7" s="270"/>
      <c r="DR7" s="270"/>
      <c r="DS7" s="207"/>
      <c r="DT7" s="207"/>
      <c r="DU7" s="207"/>
      <c r="DV7" s="207"/>
      <c r="DW7" s="207"/>
      <c r="DX7" s="207"/>
      <c r="DY7" s="207"/>
      <c r="DZ7" s="207"/>
      <c r="EA7" s="210"/>
      <c r="EB7" s="210"/>
      <c r="EC7" s="210"/>
      <c r="ED7" s="210"/>
      <c r="EE7" s="207"/>
      <c r="EF7" s="207"/>
      <c r="EG7" s="210"/>
      <c r="EH7" s="210"/>
      <c r="EI7" s="207"/>
      <c r="EJ7" s="207"/>
      <c r="EK7" s="207"/>
      <c r="EL7" s="207"/>
      <c r="EM7" s="1"/>
      <c r="EN7" s="1"/>
      <c r="EO7" s="1"/>
    </row>
    <row r="8" spans="1:145">
      <c r="A8" s="208">
        <v>7</v>
      </c>
      <c r="B8" s="208">
        <f>Participantes!C8</f>
        <v>0</v>
      </c>
      <c r="C8" s="206"/>
      <c r="D8" s="206"/>
      <c r="E8" s="206"/>
      <c r="F8" s="206"/>
      <c r="G8" s="206"/>
      <c r="H8" s="206"/>
      <c r="I8" s="209"/>
      <c r="J8" s="209"/>
      <c r="K8" s="209"/>
      <c r="L8" s="209"/>
      <c r="M8" s="209"/>
      <c r="N8" s="209"/>
      <c r="O8" s="206"/>
      <c r="P8" s="206"/>
      <c r="Q8" s="206"/>
      <c r="R8" s="206"/>
      <c r="S8" s="206"/>
      <c r="T8" s="206"/>
      <c r="U8" s="209"/>
      <c r="V8" s="209"/>
      <c r="W8" s="209"/>
      <c r="X8" s="209"/>
      <c r="Y8" s="209"/>
      <c r="Z8" s="209"/>
      <c r="AA8" s="206"/>
      <c r="AB8" s="206"/>
      <c r="AC8" s="206"/>
      <c r="AD8" s="206"/>
      <c r="AE8" s="206"/>
      <c r="AF8" s="206"/>
      <c r="AG8" s="209"/>
      <c r="AH8" s="209"/>
      <c r="AI8" s="209"/>
      <c r="AJ8" s="209"/>
      <c r="AK8" s="209"/>
      <c r="AL8" s="209"/>
      <c r="AM8" s="206"/>
      <c r="AN8" s="206"/>
      <c r="AO8" s="206"/>
      <c r="AP8" s="206"/>
      <c r="AQ8" s="206"/>
      <c r="AR8" s="206"/>
      <c r="AS8" s="209"/>
      <c r="AT8" s="209"/>
      <c r="AU8" s="209"/>
      <c r="AV8" s="209"/>
      <c r="AW8" s="209"/>
      <c r="AX8" s="209"/>
      <c r="AY8" s="206"/>
      <c r="AZ8" s="206"/>
      <c r="BA8" s="206"/>
      <c r="BB8" s="206"/>
      <c r="BC8" s="206"/>
      <c r="BD8" s="206"/>
      <c r="BE8" s="209"/>
      <c r="BF8" s="209"/>
      <c r="BG8" s="209"/>
      <c r="BH8" s="209"/>
      <c r="BI8" s="209"/>
      <c r="BJ8" s="209"/>
      <c r="BK8" s="206"/>
      <c r="BL8" s="206"/>
      <c r="BM8" s="206"/>
      <c r="BN8" s="206"/>
      <c r="BO8" s="206"/>
      <c r="BP8" s="206"/>
      <c r="BQ8" s="209"/>
      <c r="BR8" s="209"/>
      <c r="BS8" s="209"/>
      <c r="BT8" s="209"/>
      <c r="BU8" s="209"/>
      <c r="BV8" s="209"/>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70"/>
      <c r="DD8" s="270"/>
      <c r="DE8" s="270"/>
      <c r="DF8" s="270"/>
      <c r="DG8" s="270"/>
      <c r="DH8" s="270"/>
      <c r="DI8" s="270"/>
      <c r="DJ8" s="270"/>
      <c r="DK8" s="270"/>
      <c r="DL8" s="270"/>
      <c r="DM8" s="270"/>
      <c r="DN8" s="270"/>
      <c r="DO8" s="270"/>
      <c r="DP8" s="270"/>
      <c r="DQ8" s="270"/>
      <c r="DR8" s="270"/>
      <c r="DS8" s="207"/>
      <c r="DT8" s="207"/>
      <c r="DU8" s="207"/>
      <c r="DV8" s="207"/>
      <c r="DW8" s="207"/>
      <c r="DX8" s="207"/>
      <c r="DY8" s="207"/>
      <c r="DZ8" s="207"/>
      <c r="EA8" s="210"/>
      <c r="EB8" s="210"/>
      <c r="EC8" s="210"/>
      <c r="ED8" s="210"/>
      <c r="EE8" s="207"/>
      <c r="EF8" s="207"/>
      <c r="EG8" s="210"/>
      <c r="EH8" s="210"/>
      <c r="EI8" s="207"/>
      <c r="EJ8" s="207"/>
      <c r="EK8" s="207"/>
      <c r="EL8" s="207"/>
      <c r="EM8" s="1"/>
      <c r="EN8" s="1"/>
      <c r="EO8" s="1"/>
    </row>
    <row r="9" spans="1:145">
      <c r="A9" s="208">
        <v>8</v>
      </c>
      <c r="B9" s="208">
        <f>Participantes!C9</f>
        <v>0</v>
      </c>
      <c r="C9" s="206"/>
      <c r="D9" s="206"/>
      <c r="E9" s="206"/>
      <c r="F9" s="206"/>
      <c r="G9" s="206"/>
      <c r="H9" s="206"/>
      <c r="I9" s="209"/>
      <c r="J9" s="209"/>
      <c r="K9" s="209"/>
      <c r="L9" s="209"/>
      <c r="M9" s="209"/>
      <c r="N9" s="209"/>
      <c r="O9" s="206"/>
      <c r="P9" s="206"/>
      <c r="Q9" s="206"/>
      <c r="R9" s="206"/>
      <c r="S9" s="206"/>
      <c r="T9" s="206"/>
      <c r="U9" s="209"/>
      <c r="V9" s="209"/>
      <c r="W9" s="209"/>
      <c r="X9" s="209"/>
      <c r="Y9" s="209"/>
      <c r="Z9" s="209"/>
      <c r="AA9" s="206"/>
      <c r="AB9" s="206"/>
      <c r="AC9" s="206"/>
      <c r="AD9" s="206"/>
      <c r="AE9" s="206"/>
      <c r="AF9" s="206"/>
      <c r="AG9" s="209"/>
      <c r="AH9" s="209"/>
      <c r="AI9" s="209"/>
      <c r="AJ9" s="209"/>
      <c r="AK9" s="209"/>
      <c r="AL9" s="209"/>
      <c r="AM9" s="206"/>
      <c r="AN9" s="206"/>
      <c r="AO9" s="206"/>
      <c r="AP9" s="206"/>
      <c r="AQ9" s="206"/>
      <c r="AR9" s="206"/>
      <c r="AS9" s="209"/>
      <c r="AT9" s="209"/>
      <c r="AU9" s="209"/>
      <c r="AV9" s="209"/>
      <c r="AW9" s="209"/>
      <c r="AX9" s="209"/>
      <c r="AY9" s="206"/>
      <c r="AZ9" s="206"/>
      <c r="BA9" s="206"/>
      <c r="BB9" s="206"/>
      <c r="BC9" s="206"/>
      <c r="BD9" s="206"/>
      <c r="BE9" s="209"/>
      <c r="BF9" s="209"/>
      <c r="BG9" s="209"/>
      <c r="BH9" s="209"/>
      <c r="BI9" s="209"/>
      <c r="BJ9" s="209"/>
      <c r="BK9" s="206"/>
      <c r="BL9" s="206"/>
      <c r="BM9" s="206"/>
      <c r="BN9" s="206"/>
      <c r="BO9" s="206"/>
      <c r="BP9" s="206"/>
      <c r="BQ9" s="209"/>
      <c r="BR9" s="209"/>
      <c r="BS9" s="209"/>
      <c r="BT9" s="209"/>
      <c r="BU9" s="209"/>
      <c r="BV9" s="209"/>
      <c r="BW9" s="210"/>
      <c r="BX9" s="210"/>
      <c r="BY9" s="210"/>
      <c r="BZ9" s="210"/>
      <c r="CA9" s="210"/>
      <c r="CB9" s="210"/>
      <c r="CC9" s="210"/>
      <c r="CD9" s="210"/>
      <c r="CE9" s="210"/>
      <c r="CF9" s="210"/>
      <c r="CG9" s="210"/>
      <c r="CH9" s="210"/>
      <c r="CI9" s="210"/>
      <c r="CJ9" s="210"/>
      <c r="CK9" s="210"/>
      <c r="CL9" s="210"/>
      <c r="CM9" s="210"/>
      <c r="CN9" s="210"/>
      <c r="CO9" s="210"/>
      <c r="CP9" s="210"/>
      <c r="CQ9" s="210"/>
      <c r="CR9" s="210"/>
      <c r="CS9" s="210"/>
      <c r="CT9" s="210"/>
      <c r="CU9" s="210"/>
      <c r="CV9" s="210"/>
      <c r="CW9" s="210"/>
      <c r="CX9" s="210"/>
      <c r="CY9" s="210"/>
      <c r="CZ9" s="210"/>
      <c r="DA9" s="210"/>
      <c r="DB9" s="210"/>
      <c r="DC9" s="270"/>
      <c r="DD9" s="270"/>
      <c r="DE9" s="270"/>
      <c r="DF9" s="270"/>
      <c r="DG9" s="270"/>
      <c r="DH9" s="270"/>
      <c r="DI9" s="270"/>
      <c r="DJ9" s="270"/>
      <c r="DK9" s="270"/>
      <c r="DL9" s="270"/>
      <c r="DM9" s="270"/>
      <c r="DN9" s="270"/>
      <c r="DO9" s="270"/>
      <c r="DP9" s="270"/>
      <c r="DQ9" s="270"/>
      <c r="DR9" s="270"/>
      <c r="DS9" s="207"/>
      <c r="DT9" s="207"/>
      <c r="DU9" s="207"/>
      <c r="DV9" s="207"/>
      <c r="DW9" s="207"/>
      <c r="DX9" s="207"/>
      <c r="DY9" s="207"/>
      <c r="DZ9" s="207"/>
      <c r="EA9" s="210"/>
      <c r="EB9" s="210"/>
      <c r="EC9" s="210"/>
      <c r="ED9" s="210"/>
      <c r="EE9" s="207"/>
      <c r="EF9" s="207"/>
      <c r="EG9" s="210"/>
      <c r="EH9" s="210"/>
      <c r="EI9" s="207"/>
      <c r="EJ9" s="207"/>
      <c r="EK9" s="207"/>
      <c r="EL9" s="207"/>
      <c r="EM9" s="1"/>
      <c r="EN9" s="1"/>
      <c r="EO9" s="1"/>
    </row>
    <row r="10" spans="1:145">
      <c r="A10" s="208">
        <v>9</v>
      </c>
      <c r="B10" s="208">
        <f>Participantes!C10</f>
        <v>0</v>
      </c>
      <c r="C10" s="206"/>
      <c r="D10" s="206"/>
      <c r="E10" s="206"/>
      <c r="F10" s="206"/>
      <c r="G10" s="206"/>
      <c r="H10" s="206"/>
      <c r="I10" s="209"/>
      <c r="J10" s="209"/>
      <c r="K10" s="209"/>
      <c r="L10" s="209"/>
      <c r="M10" s="209"/>
      <c r="N10" s="209"/>
      <c r="O10" s="206"/>
      <c r="P10" s="206"/>
      <c r="Q10" s="206"/>
      <c r="R10" s="206"/>
      <c r="S10" s="206"/>
      <c r="T10" s="206"/>
      <c r="U10" s="209"/>
      <c r="V10" s="209"/>
      <c r="W10" s="209"/>
      <c r="X10" s="209"/>
      <c r="Y10" s="209"/>
      <c r="Z10" s="209"/>
      <c r="AA10" s="206"/>
      <c r="AB10" s="206"/>
      <c r="AC10" s="206"/>
      <c r="AD10" s="206"/>
      <c r="AE10" s="206"/>
      <c r="AF10" s="206"/>
      <c r="AG10" s="209"/>
      <c r="AH10" s="209"/>
      <c r="AI10" s="209"/>
      <c r="AJ10" s="209"/>
      <c r="AK10" s="209"/>
      <c r="AL10" s="209"/>
      <c r="AM10" s="206"/>
      <c r="AN10" s="206"/>
      <c r="AO10" s="206"/>
      <c r="AP10" s="206"/>
      <c r="AQ10" s="206"/>
      <c r="AR10" s="206"/>
      <c r="AS10" s="209"/>
      <c r="AT10" s="209"/>
      <c r="AU10" s="209"/>
      <c r="AV10" s="209"/>
      <c r="AW10" s="209"/>
      <c r="AX10" s="209"/>
      <c r="AY10" s="206"/>
      <c r="AZ10" s="206"/>
      <c r="BA10" s="206"/>
      <c r="BB10" s="206"/>
      <c r="BC10" s="206"/>
      <c r="BD10" s="206"/>
      <c r="BE10" s="209"/>
      <c r="BF10" s="209"/>
      <c r="BG10" s="209"/>
      <c r="BH10" s="209"/>
      <c r="BI10" s="209"/>
      <c r="BJ10" s="209"/>
      <c r="BK10" s="206"/>
      <c r="BL10" s="206"/>
      <c r="BM10" s="206"/>
      <c r="BN10" s="206"/>
      <c r="BO10" s="206"/>
      <c r="BP10" s="206"/>
      <c r="BQ10" s="209"/>
      <c r="BR10" s="209"/>
      <c r="BS10" s="209"/>
      <c r="BT10" s="209"/>
      <c r="BU10" s="209"/>
      <c r="BV10" s="209"/>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70"/>
      <c r="DD10" s="270"/>
      <c r="DE10" s="270"/>
      <c r="DF10" s="270"/>
      <c r="DG10" s="270"/>
      <c r="DH10" s="270"/>
      <c r="DI10" s="270"/>
      <c r="DJ10" s="270"/>
      <c r="DK10" s="270"/>
      <c r="DL10" s="270"/>
      <c r="DM10" s="270"/>
      <c r="DN10" s="270"/>
      <c r="DO10" s="270"/>
      <c r="DP10" s="270"/>
      <c r="DQ10" s="270"/>
      <c r="DR10" s="270"/>
      <c r="DS10" s="207"/>
      <c r="DT10" s="207"/>
      <c r="DU10" s="207"/>
      <c r="DV10" s="207"/>
      <c r="DW10" s="207"/>
      <c r="DX10" s="207"/>
      <c r="DY10" s="207"/>
      <c r="DZ10" s="207"/>
      <c r="EA10" s="210"/>
      <c r="EB10" s="210"/>
      <c r="EC10" s="210"/>
      <c r="ED10" s="210"/>
      <c r="EE10" s="207"/>
      <c r="EF10" s="207"/>
      <c r="EG10" s="210"/>
      <c r="EH10" s="210"/>
      <c r="EI10" s="207"/>
      <c r="EJ10" s="207"/>
      <c r="EK10" s="207"/>
      <c r="EL10" s="207"/>
      <c r="EM10" s="1"/>
      <c r="EN10" s="1"/>
      <c r="EO10" s="1"/>
    </row>
    <row r="11" spans="1:145">
      <c r="A11" s="208">
        <v>10</v>
      </c>
      <c r="B11" s="208">
        <f>Participantes!C11</f>
        <v>0</v>
      </c>
      <c r="C11" s="206"/>
      <c r="D11" s="206"/>
      <c r="E11" s="206"/>
      <c r="F11" s="206"/>
      <c r="G11" s="206"/>
      <c r="H11" s="206"/>
      <c r="I11" s="209"/>
      <c r="J11" s="209"/>
      <c r="K11" s="209"/>
      <c r="L11" s="209"/>
      <c r="M11" s="209"/>
      <c r="N11" s="209"/>
      <c r="O11" s="206"/>
      <c r="P11" s="206"/>
      <c r="Q11" s="206"/>
      <c r="R11" s="206"/>
      <c r="S11" s="206"/>
      <c r="T11" s="206"/>
      <c r="U11" s="209"/>
      <c r="V11" s="209"/>
      <c r="W11" s="209"/>
      <c r="X11" s="209"/>
      <c r="Y11" s="209"/>
      <c r="Z11" s="209"/>
      <c r="AA11" s="206"/>
      <c r="AB11" s="206"/>
      <c r="AC11" s="206"/>
      <c r="AD11" s="206"/>
      <c r="AE11" s="206"/>
      <c r="AF11" s="206"/>
      <c r="AG11" s="209"/>
      <c r="AH11" s="209"/>
      <c r="AI11" s="209"/>
      <c r="AJ11" s="209"/>
      <c r="AK11" s="209"/>
      <c r="AL11" s="209"/>
      <c r="AM11" s="206"/>
      <c r="AN11" s="206"/>
      <c r="AO11" s="206"/>
      <c r="AP11" s="206"/>
      <c r="AQ11" s="206"/>
      <c r="AR11" s="206"/>
      <c r="AS11" s="209"/>
      <c r="AT11" s="209"/>
      <c r="AU11" s="209"/>
      <c r="AV11" s="209"/>
      <c r="AW11" s="209"/>
      <c r="AX11" s="209"/>
      <c r="AY11" s="206"/>
      <c r="AZ11" s="206"/>
      <c r="BA11" s="206"/>
      <c r="BB11" s="206"/>
      <c r="BC11" s="206"/>
      <c r="BD11" s="206"/>
      <c r="BE11" s="209"/>
      <c r="BF11" s="209"/>
      <c r="BG11" s="209"/>
      <c r="BH11" s="209"/>
      <c r="BI11" s="209"/>
      <c r="BJ11" s="209"/>
      <c r="BK11" s="206"/>
      <c r="BL11" s="206"/>
      <c r="BM11" s="206"/>
      <c r="BN11" s="206"/>
      <c r="BO11" s="206"/>
      <c r="BP11" s="206"/>
      <c r="BQ11" s="209"/>
      <c r="BR11" s="209"/>
      <c r="BS11" s="209"/>
      <c r="BT11" s="209"/>
      <c r="BU11" s="209"/>
      <c r="BV11" s="209"/>
      <c r="BW11" s="210"/>
      <c r="BX11" s="210"/>
      <c r="BY11" s="210"/>
      <c r="BZ11" s="210"/>
      <c r="CA11" s="210"/>
      <c r="CB11" s="210"/>
      <c r="CC11" s="210"/>
      <c r="CD11" s="210"/>
      <c r="CE11" s="210"/>
      <c r="CF11" s="210"/>
      <c r="CG11" s="210"/>
      <c r="CH11" s="210"/>
      <c r="CI11" s="210"/>
      <c r="CJ11" s="210"/>
      <c r="CK11" s="210"/>
      <c r="CL11" s="210"/>
      <c r="CM11" s="210"/>
      <c r="CN11" s="210"/>
      <c r="CO11" s="210"/>
      <c r="CP11" s="210"/>
      <c r="CQ11" s="210"/>
      <c r="CR11" s="210"/>
      <c r="CS11" s="210"/>
      <c r="CT11" s="210"/>
      <c r="CU11" s="210"/>
      <c r="CV11" s="210"/>
      <c r="CW11" s="210"/>
      <c r="CX11" s="210"/>
      <c r="CY11" s="210"/>
      <c r="CZ11" s="210"/>
      <c r="DA11" s="210"/>
      <c r="DB11" s="210"/>
      <c r="DC11" s="270"/>
      <c r="DD11" s="270"/>
      <c r="DE11" s="270"/>
      <c r="DF11" s="270"/>
      <c r="DG11" s="270"/>
      <c r="DH11" s="270"/>
      <c r="DI11" s="270"/>
      <c r="DJ11" s="270"/>
      <c r="DK11" s="270"/>
      <c r="DL11" s="270"/>
      <c r="DM11" s="270"/>
      <c r="DN11" s="270"/>
      <c r="DO11" s="270"/>
      <c r="DP11" s="270"/>
      <c r="DQ11" s="270"/>
      <c r="DR11" s="270"/>
      <c r="DS11" s="207"/>
      <c r="DT11" s="207"/>
      <c r="DU11" s="207"/>
      <c r="DV11" s="207"/>
      <c r="DW11" s="207"/>
      <c r="DX11" s="207"/>
      <c r="DY11" s="207"/>
      <c r="DZ11" s="207"/>
      <c r="EA11" s="210"/>
      <c r="EB11" s="210"/>
      <c r="EC11" s="210"/>
      <c r="ED11" s="210"/>
      <c r="EE11" s="207"/>
      <c r="EF11" s="207"/>
      <c r="EG11" s="210"/>
      <c r="EH11" s="210"/>
      <c r="EI11" s="207"/>
      <c r="EJ11" s="207"/>
      <c r="EK11" s="207"/>
      <c r="EL11" s="207"/>
      <c r="EM11" s="1"/>
      <c r="EN11" s="1"/>
      <c r="EO11" s="1"/>
    </row>
    <row r="12" spans="1:145">
      <c r="A12" s="208">
        <v>11</v>
      </c>
      <c r="B12" s="208">
        <f>Participantes!C12</f>
        <v>0</v>
      </c>
      <c r="C12" s="206"/>
      <c r="D12" s="206"/>
      <c r="E12" s="206"/>
      <c r="F12" s="206"/>
      <c r="G12" s="206"/>
      <c r="H12" s="206"/>
      <c r="I12" s="209"/>
      <c r="J12" s="209"/>
      <c r="K12" s="209"/>
      <c r="L12" s="209"/>
      <c r="M12" s="209"/>
      <c r="N12" s="209"/>
      <c r="O12" s="206"/>
      <c r="P12" s="206"/>
      <c r="Q12" s="206"/>
      <c r="R12" s="206"/>
      <c r="S12" s="206"/>
      <c r="T12" s="206"/>
      <c r="U12" s="209"/>
      <c r="V12" s="209"/>
      <c r="W12" s="209"/>
      <c r="X12" s="209"/>
      <c r="Y12" s="209"/>
      <c r="Z12" s="209"/>
      <c r="AA12" s="206"/>
      <c r="AB12" s="206"/>
      <c r="AC12" s="206"/>
      <c r="AD12" s="206"/>
      <c r="AE12" s="206"/>
      <c r="AF12" s="206"/>
      <c r="AG12" s="209"/>
      <c r="AH12" s="209"/>
      <c r="AI12" s="209"/>
      <c r="AJ12" s="209"/>
      <c r="AK12" s="209"/>
      <c r="AL12" s="209"/>
      <c r="AM12" s="206"/>
      <c r="AN12" s="206"/>
      <c r="AO12" s="206"/>
      <c r="AP12" s="206"/>
      <c r="AQ12" s="206"/>
      <c r="AR12" s="206"/>
      <c r="AS12" s="209"/>
      <c r="AT12" s="209"/>
      <c r="AU12" s="209"/>
      <c r="AV12" s="209"/>
      <c r="AW12" s="209"/>
      <c r="AX12" s="209"/>
      <c r="AY12" s="206"/>
      <c r="AZ12" s="206"/>
      <c r="BA12" s="206"/>
      <c r="BB12" s="206"/>
      <c r="BC12" s="206"/>
      <c r="BD12" s="206"/>
      <c r="BE12" s="209"/>
      <c r="BF12" s="209"/>
      <c r="BG12" s="209"/>
      <c r="BH12" s="209"/>
      <c r="BI12" s="209"/>
      <c r="BJ12" s="209"/>
      <c r="BK12" s="206"/>
      <c r="BL12" s="206"/>
      <c r="BM12" s="206"/>
      <c r="BN12" s="206"/>
      <c r="BO12" s="206"/>
      <c r="BP12" s="206"/>
      <c r="BQ12" s="209"/>
      <c r="BR12" s="209"/>
      <c r="BS12" s="209"/>
      <c r="BT12" s="209"/>
      <c r="BU12" s="209"/>
      <c r="BV12" s="209"/>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70"/>
      <c r="DD12" s="270"/>
      <c r="DE12" s="270"/>
      <c r="DF12" s="270"/>
      <c r="DG12" s="270"/>
      <c r="DH12" s="270"/>
      <c r="DI12" s="270"/>
      <c r="DJ12" s="270"/>
      <c r="DK12" s="270"/>
      <c r="DL12" s="270"/>
      <c r="DM12" s="270"/>
      <c r="DN12" s="270"/>
      <c r="DO12" s="270"/>
      <c r="DP12" s="270"/>
      <c r="DQ12" s="270"/>
      <c r="DR12" s="270"/>
      <c r="DS12" s="207"/>
      <c r="DT12" s="207"/>
      <c r="DU12" s="207"/>
      <c r="DV12" s="207"/>
      <c r="DW12" s="207"/>
      <c r="DX12" s="207"/>
      <c r="DY12" s="207"/>
      <c r="DZ12" s="207"/>
      <c r="EA12" s="210"/>
      <c r="EB12" s="210"/>
      <c r="EC12" s="210"/>
      <c r="ED12" s="210"/>
      <c r="EE12" s="207"/>
      <c r="EF12" s="207"/>
      <c r="EG12" s="210"/>
      <c r="EH12" s="210"/>
      <c r="EI12" s="207"/>
      <c r="EJ12" s="207"/>
      <c r="EK12" s="207"/>
      <c r="EL12" s="207"/>
      <c r="EM12" s="1"/>
      <c r="EN12" s="1"/>
      <c r="EO12" s="1"/>
    </row>
    <row r="13" spans="1:145">
      <c r="A13" s="208">
        <v>12</v>
      </c>
      <c r="B13" s="208">
        <f>Participantes!C13</f>
        <v>0</v>
      </c>
      <c r="C13" s="206"/>
      <c r="D13" s="206"/>
      <c r="E13" s="206"/>
      <c r="F13" s="206"/>
      <c r="G13" s="206"/>
      <c r="H13" s="206"/>
      <c r="I13" s="209"/>
      <c r="J13" s="209"/>
      <c r="K13" s="209"/>
      <c r="L13" s="209"/>
      <c r="M13" s="209"/>
      <c r="N13" s="209"/>
      <c r="O13" s="206"/>
      <c r="P13" s="206"/>
      <c r="Q13" s="206"/>
      <c r="R13" s="206"/>
      <c r="S13" s="206"/>
      <c r="T13" s="206"/>
      <c r="U13" s="209"/>
      <c r="V13" s="209"/>
      <c r="W13" s="209"/>
      <c r="X13" s="209"/>
      <c r="Y13" s="209"/>
      <c r="Z13" s="209"/>
      <c r="AA13" s="206"/>
      <c r="AB13" s="206"/>
      <c r="AC13" s="206"/>
      <c r="AD13" s="206"/>
      <c r="AE13" s="206"/>
      <c r="AF13" s="206"/>
      <c r="AG13" s="209"/>
      <c r="AH13" s="209"/>
      <c r="AI13" s="209"/>
      <c r="AJ13" s="209"/>
      <c r="AK13" s="209"/>
      <c r="AL13" s="209"/>
      <c r="AM13" s="206"/>
      <c r="AN13" s="206"/>
      <c r="AO13" s="206"/>
      <c r="AP13" s="206"/>
      <c r="AQ13" s="206"/>
      <c r="AR13" s="206"/>
      <c r="AS13" s="209"/>
      <c r="AT13" s="209"/>
      <c r="AU13" s="209"/>
      <c r="AV13" s="209"/>
      <c r="AW13" s="209"/>
      <c r="AX13" s="209"/>
      <c r="AY13" s="206"/>
      <c r="AZ13" s="206"/>
      <c r="BA13" s="206"/>
      <c r="BB13" s="206"/>
      <c r="BC13" s="206"/>
      <c r="BD13" s="206"/>
      <c r="BE13" s="209"/>
      <c r="BF13" s="209"/>
      <c r="BG13" s="209"/>
      <c r="BH13" s="209"/>
      <c r="BI13" s="209"/>
      <c r="BJ13" s="209"/>
      <c r="BK13" s="206"/>
      <c r="BL13" s="206"/>
      <c r="BM13" s="206"/>
      <c r="BN13" s="206"/>
      <c r="BO13" s="206"/>
      <c r="BP13" s="206"/>
      <c r="BQ13" s="209"/>
      <c r="BR13" s="209"/>
      <c r="BS13" s="209"/>
      <c r="BT13" s="209"/>
      <c r="BU13" s="209"/>
      <c r="BV13" s="209"/>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70"/>
      <c r="DD13" s="270"/>
      <c r="DE13" s="270"/>
      <c r="DF13" s="270"/>
      <c r="DG13" s="270"/>
      <c r="DH13" s="270"/>
      <c r="DI13" s="270"/>
      <c r="DJ13" s="270"/>
      <c r="DK13" s="270"/>
      <c r="DL13" s="270"/>
      <c r="DM13" s="270"/>
      <c r="DN13" s="270"/>
      <c r="DO13" s="270"/>
      <c r="DP13" s="270"/>
      <c r="DQ13" s="270"/>
      <c r="DR13" s="270"/>
      <c r="DS13" s="207"/>
      <c r="DT13" s="207"/>
      <c r="DU13" s="207"/>
      <c r="DV13" s="207"/>
      <c r="DW13" s="207"/>
      <c r="DX13" s="207"/>
      <c r="DY13" s="207"/>
      <c r="DZ13" s="207"/>
      <c r="EA13" s="210"/>
      <c r="EB13" s="210"/>
      <c r="EC13" s="210"/>
      <c r="ED13" s="210"/>
      <c r="EE13" s="207"/>
      <c r="EF13" s="207"/>
      <c r="EG13" s="210"/>
      <c r="EH13" s="210"/>
      <c r="EI13" s="207"/>
      <c r="EJ13" s="207"/>
      <c r="EK13" s="207"/>
      <c r="EL13" s="207"/>
      <c r="EM13" s="1"/>
      <c r="EN13" s="1"/>
      <c r="EO13" s="1"/>
    </row>
    <row r="14" spans="1:145">
      <c r="A14" s="208">
        <v>13</v>
      </c>
      <c r="B14" s="208">
        <f>Participantes!C14</f>
        <v>0</v>
      </c>
      <c r="C14" s="206"/>
      <c r="D14" s="206"/>
      <c r="E14" s="206"/>
      <c r="F14" s="206"/>
      <c r="G14" s="206"/>
      <c r="H14" s="206"/>
      <c r="I14" s="209"/>
      <c r="J14" s="209"/>
      <c r="K14" s="209"/>
      <c r="L14" s="209"/>
      <c r="M14" s="209"/>
      <c r="N14" s="209"/>
      <c r="O14" s="206"/>
      <c r="P14" s="206"/>
      <c r="Q14" s="206"/>
      <c r="R14" s="206"/>
      <c r="S14" s="206"/>
      <c r="T14" s="206"/>
      <c r="U14" s="209"/>
      <c r="V14" s="209"/>
      <c r="W14" s="209"/>
      <c r="X14" s="209"/>
      <c r="Y14" s="209"/>
      <c r="Z14" s="209"/>
      <c r="AA14" s="206"/>
      <c r="AB14" s="206"/>
      <c r="AC14" s="206"/>
      <c r="AD14" s="206"/>
      <c r="AE14" s="206"/>
      <c r="AF14" s="206"/>
      <c r="AG14" s="209"/>
      <c r="AH14" s="209"/>
      <c r="AI14" s="209"/>
      <c r="AJ14" s="209"/>
      <c r="AK14" s="209"/>
      <c r="AL14" s="209"/>
      <c r="AM14" s="206"/>
      <c r="AN14" s="206"/>
      <c r="AO14" s="206"/>
      <c r="AP14" s="206"/>
      <c r="AQ14" s="206"/>
      <c r="AR14" s="206"/>
      <c r="AS14" s="209"/>
      <c r="AT14" s="209"/>
      <c r="AU14" s="209"/>
      <c r="AV14" s="209"/>
      <c r="AW14" s="209"/>
      <c r="AX14" s="209"/>
      <c r="AY14" s="206"/>
      <c r="AZ14" s="206"/>
      <c r="BA14" s="206"/>
      <c r="BB14" s="206"/>
      <c r="BC14" s="206"/>
      <c r="BD14" s="206"/>
      <c r="BE14" s="209"/>
      <c r="BF14" s="209"/>
      <c r="BG14" s="209"/>
      <c r="BH14" s="209"/>
      <c r="BI14" s="209"/>
      <c r="BJ14" s="209"/>
      <c r="BK14" s="206"/>
      <c r="BL14" s="206"/>
      <c r="BM14" s="206"/>
      <c r="BN14" s="206"/>
      <c r="BO14" s="206"/>
      <c r="BP14" s="206"/>
      <c r="BQ14" s="209"/>
      <c r="BR14" s="209"/>
      <c r="BS14" s="209"/>
      <c r="BT14" s="209"/>
      <c r="BU14" s="209"/>
      <c r="BV14" s="209"/>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70"/>
      <c r="DD14" s="270"/>
      <c r="DE14" s="270"/>
      <c r="DF14" s="270"/>
      <c r="DG14" s="270"/>
      <c r="DH14" s="270"/>
      <c r="DI14" s="270"/>
      <c r="DJ14" s="270"/>
      <c r="DK14" s="270"/>
      <c r="DL14" s="270"/>
      <c r="DM14" s="270"/>
      <c r="DN14" s="270"/>
      <c r="DO14" s="270"/>
      <c r="DP14" s="270"/>
      <c r="DQ14" s="270"/>
      <c r="DR14" s="270"/>
      <c r="DS14" s="207"/>
      <c r="DT14" s="207"/>
      <c r="DU14" s="207"/>
      <c r="DV14" s="207"/>
      <c r="DW14" s="207"/>
      <c r="DX14" s="207"/>
      <c r="DY14" s="207"/>
      <c r="DZ14" s="207"/>
      <c r="EA14" s="210"/>
      <c r="EB14" s="210"/>
      <c r="EC14" s="210"/>
      <c r="ED14" s="210"/>
      <c r="EE14" s="207"/>
      <c r="EF14" s="207"/>
      <c r="EG14" s="210"/>
      <c r="EH14" s="210"/>
      <c r="EI14" s="207"/>
      <c r="EJ14" s="207"/>
      <c r="EK14" s="207"/>
      <c r="EL14" s="207"/>
      <c r="EM14" s="1"/>
      <c r="EN14" s="1"/>
      <c r="EO14" s="1"/>
    </row>
    <row r="15" spans="1:145">
      <c r="A15" s="208">
        <v>14</v>
      </c>
      <c r="B15" s="208">
        <f>Participantes!C15</f>
        <v>0</v>
      </c>
      <c r="C15" s="206"/>
      <c r="D15" s="206"/>
      <c r="E15" s="206"/>
      <c r="F15" s="206"/>
      <c r="G15" s="206"/>
      <c r="H15" s="206"/>
      <c r="I15" s="209"/>
      <c r="J15" s="209"/>
      <c r="K15" s="209"/>
      <c r="L15" s="209"/>
      <c r="M15" s="209"/>
      <c r="N15" s="209"/>
      <c r="O15" s="206"/>
      <c r="P15" s="206"/>
      <c r="Q15" s="206"/>
      <c r="R15" s="206"/>
      <c r="S15" s="206"/>
      <c r="T15" s="206"/>
      <c r="U15" s="209"/>
      <c r="V15" s="209"/>
      <c r="W15" s="209"/>
      <c r="X15" s="209"/>
      <c r="Y15" s="209"/>
      <c r="Z15" s="209"/>
      <c r="AA15" s="206"/>
      <c r="AB15" s="206"/>
      <c r="AC15" s="206"/>
      <c r="AD15" s="206"/>
      <c r="AE15" s="206"/>
      <c r="AF15" s="206"/>
      <c r="AG15" s="209"/>
      <c r="AH15" s="209"/>
      <c r="AI15" s="209"/>
      <c r="AJ15" s="209"/>
      <c r="AK15" s="209"/>
      <c r="AL15" s="209"/>
      <c r="AM15" s="206"/>
      <c r="AN15" s="206"/>
      <c r="AO15" s="206"/>
      <c r="AP15" s="206"/>
      <c r="AQ15" s="206"/>
      <c r="AR15" s="206"/>
      <c r="AS15" s="209"/>
      <c r="AT15" s="209"/>
      <c r="AU15" s="209"/>
      <c r="AV15" s="209"/>
      <c r="AW15" s="209"/>
      <c r="AX15" s="209"/>
      <c r="AY15" s="206"/>
      <c r="AZ15" s="206"/>
      <c r="BA15" s="206"/>
      <c r="BB15" s="206"/>
      <c r="BC15" s="206"/>
      <c r="BD15" s="206"/>
      <c r="BE15" s="209"/>
      <c r="BF15" s="209"/>
      <c r="BG15" s="209"/>
      <c r="BH15" s="209"/>
      <c r="BI15" s="209"/>
      <c r="BJ15" s="209"/>
      <c r="BK15" s="206"/>
      <c r="BL15" s="206"/>
      <c r="BM15" s="206"/>
      <c r="BN15" s="206"/>
      <c r="BO15" s="206"/>
      <c r="BP15" s="206"/>
      <c r="BQ15" s="209"/>
      <c r="BR15" s="209"/>
      <c r="BS15" s="209"/>
      <c r="BT15" s="209"/>
      <c r="BU15" s="209"/>
      <c r="BV15" s="209"/>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70"/>
      <c r="DD15" s="270"/>
      <c r="DE15" s="270"/>
      <c r="DF15" s="270"/>
      <c r="DG15" s="270"/>
      <c r="DH15" s="270"/>
      <c r="DI15" s="270"/>
      <c r="DJ15" s="270"/>
      <c r="DK15" s="270"/>
      <c r="DL15" s="270"/>
      <c r="DM15" s="270"/>
      <c r="DN15" s="270"/>
      <c r="DO15" s="270"/>
      <c r="DP15" s="270"/>
      <c r="DQ15" s="270"/>
      <c r="DR15" s="270"/>
      <c r="DS15" s="207"/>
      <c r="DT15" s="207"/>
      <c r="DU15" s="207"/>
      <c r="DV15" s="207"/>
      <c r="DW15" s="207"/>
      <c r="DX15" s="207"/>
      <c r="DY15" s="207"/>
      <c r="DZ15" s="207"/>
      <c r="EA15" s="210"/>
      <c r="EB15" s="210"/>
      <c r="EC15" s="210"/>
      <c r="ED15" s="210"/>
      <c r="EE15" s="207"/>
      <c r="EF15" s="207"/>
      <c r="EG15" s="210"/>
      <c r="EH15" s="210"/>
      <c r="EI15" s="207"/>
      <c r="EJ15" s="207"/>
      <c r="EK15" s="207"/>
      <c r="EL15" s="207"/>
      <c r="EM15" s="1"/>
      <c r="EN15" s="1"/>
      <c r="EO15" s="1"/>
    </row>
    <row r="16" spans="1:145">
      <c r="A16" s="208">
        <v>15</v>
      </c>
      <c r="B16" s="208">
        <f>Participantes!C16</f>
        <v>0</v>
      </c>
      <c r="C16" s="206"/>
      <c r="D16" s="206"/>
      <c r="E16" s="206"/>
      <c r="F16" s="206"/>
      <c r="G16" s="206"/>
      <c r="H16" s="206"/>
      <c r="I16" s="209"/>
      <c r="J16" s="209"/>
      <c r="K16" s="209"/>
      <c r="L16" s="209"/>
      <c r="M16" s="209"/>
      <c r="N16" s="209"/>
      <c r="O16" s="206"/>
      <c r="P16" s="206"/>
      <c r="Q16" s="206"/>
      <c r="R16" s="206"/>
      <c r="S16" s="206"/>
      <c r="T16" s="206"/>
      <c r="U16" s="209"/>
      <c r="V16" s="209"/>
      <c r="W16" s="209"/>
      <c r="X16" s="209"/>
      <c r="Y16" s="209"/>
      <c r="Z16" s="209"/>
      <c r="AA16" s="206"/>
      <c r="AB16" s="206"/>
      <c r="AC16" s="206"/>
      <c r="AD16" s="206"/>
      <c r="AE16" s="206"/>
      <c r="AF16" s="206"/>
      <c r="AG16" s="209"/>
      <c r="AH16" s="209"/>
      <c r="AI16" s="209"/>
      <c r="AJ16" s="209"/>
      <c r="AK16" s="209"/>
      <c r="AL16" s="209"/>
      <c r="AM16" s="206"/>
      <c r="AN16" s="206"/>
      <c r="AO16" s="206"/>
      <c r="AP16" s="206"/>
      <c r="AQ16" s="206"/>
      <c r="AR16" s="206"/>
      <c r="AS16" s="209"/>
      <c r="AT16" s="209"/>
      <c r="AU16" s="209"/>
      <c r="AV16" s="209"/>
      <c r="AW16" s="209"/>
      <c r="AX16" s="209"/>
      <c r="AY16" s="206"/>
      <c r="AZ16" s="206"/>
      <c r="BA16" s="206"/>
      <c r="BB16" s="206"/>
      <c r="BC16" s="206"/>
      <c r="BD16" s="206"/>
      <c r="BE16" s="209"/>
      <c r="BF16" s="209"/>
      <c r="BG16" s="209"/>
      <c r="BH16" s="209"/>
      <c r="BI16" s="209"/>
      <c r="BJ16" s="209"/>
      <c r="BK16" s="206"/>
      <c r="BL16" s="206"/>
      <c r="BM16" s="206"/>
      <c r="BN16" s="206"/>
      <c r="BO16" s="206"/>
      <c r="BP16" s="206"/>
      <c r="BQ16" s="209"/>
      <c r="BR16" s="209"/>
      <c r="BS16" s="209"/>
      <c r="BT16" s="209"/>
      <c r="BU16" s="209"/>
      <c r="BV16" s="209"/>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70"/>
      <c r="DD16" s="270"/>
      <c r="DE16" s="270"/>
      <c r="DF16" s="270"/>
      <c r="DG16" s="270"/>
      <c r="DH16" s="270"/>
      <c r="DI16" s="270"/>
      <c r="DJ16" s="270"/>
      <c r="DK16" s="270"/>
      <c r="DL16" s="270"/>
      <c r="DM16" s="270"/>
      <c r="DN16" s="270"/>
      <c r="DO16" s="270"/>
      <c r="DP16" s="270"/>
      <c r="DQ16" s="270"/>
      <c r="DR16" s="270"/>
      <c r="DS16" s="207"/>
      <c r="DT16" s="207"/>
      <c r="DU16" s="207"/>
      <c r="DV16" s="207"/>
      <c r="DW16" s="207"/>
      <c r="DX16" s="207"/>
      <c r="DY16" s="207"/>
      <c r="DZ16" s="207"/>
      <c r="EA16" s="210"/>
      <c r="EB16" s="210"/>
      <c r="EC16" s="210"/>
      <c r="ED16" s="210"/>
      <c r="EE16" s="207"/>
      <c r="EF16" s="207"/>
      <c r="EG16" s="210"/>
      <c r="EH16" s="210"/>
      <c r="EI16" s="207"/>
      <c r="EJ16" s="207"/>
      <c r="EK16" s="207"/>
      <c r="EL16" s="207"/>
      <c r="EM16" s="1"/>
      <c r="EN16" s="1"/>
      <c r="EO16" s="1"/>
    </row>
    <row r="17" spans="1:145">
      <c r="A17" s="208">
        <v>16</v>
      </c>
      <c r="B17" s="208">
        <f>Participantes!C17</f>
        <v>0</v>
      </c>
      <c r="C17" s="206"/>
      <c r="D17" s="206"/>
      <c r="E17" s="206"/>
      <c r="F17" s="206"/>
      <c r="G17" s="206"/>
      <c r="H17" s="206"/>
      <c r="I17" s="209"/>
      <c r="J17" s="209"/>
      <c r="K17" s="209"/>
      <c r="L17" s="209"/>
      <c r="M17" s="209"/>
      <c r="N17" s="209"/>
      <c r="O17" s="206"/>
      <c r="P17" s="206"/>
      <c r="Q17" s="206"/>
      <c r="R17" s="206"/>
      <c r="S17" s="206"/>
      <c r="T17" s="206"/>
      <c r="U17" s="209"/>
      <c r="V17" s="209"/>
      <c r="W17" s="209"/>
      <c r="X17" s="209"/>
      <c r="Y17" s="209"/>
      <c r="Z17" s="209"/>
      <c r="AA17" s="206"/>
      <c r="AB17" s="206"/>
      <c r="AC17" s="206"/>
      <c r="AD17" s="206"/>
      <c r="AE17" s="206"/>
      <c r="AF17" s="206"/>
      <c r="AG17" s="209"/>
      <c r="AH17" s="209"/>
      <c r="AI17" s="209"/>
      <c r="AJ17" s="209"/>
      <c r="AK17" s="209"/>
      <c r="AL17" s="209"/>
      <c r="AM17" s="206"/>
      <c r="AN17" s="206"/>
      <c r="AO17" s="206"/>
      <c r="AP17" s="206"/>
      <c r="AQ17" s="206"/>
      <c r="AR17" s="206"/>
      <c r="AS17" s="209"/>
      <c r="AT17" s="209"/>
      <c r="AU17" s="209"/>
      <c r="AV17" s="209"/>
      <c r="AW17" s="209"/>
      <c r="AX17" s="209"/>
      <c r="AY17" s="206"/>
      <c r="AZ17" s="206"/>
      <c r="BA17" s="206"/>
      <c r="BB17" s="206"/>
      <c r="BC17" s="206"/>
      <c r="BD17" s="206"/>
      <c r="BE17" s="209"/>
      <c r="BF17" s="209"/>
      <c r="BG17" s="209"/>
      <c r="BH17" s="209"/>
      <c r="BI17" s="209"/>
      <c r="BJ17" s="209"/>
      <c r="BK17" s="206"/>
      <c r="BL17" s="206"/>
      <c r="BM17" s="206"/>
      <c r="BN17" s="206"/>
      <c r="BO17" s="206"/>
      <c r="BP17" s="206"/>
      <c r="BQ17" s="209"/>
      <c r="BR17" s="209"/>
      <c r="BS17" s="209"/>
      <c r="BT17" s="209"/>
      <c r="BU17" s="209"/>
      <c r="BV17" s="209"/>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70"/>
      <c r="DD17" s="270"/>
      <c r="DE17" s="270"/>
      <c r="DF17" s="270"/>
      <c r="DG17" s="270"/>
      <c r="DH17" s="270"/>
      <c r="DI17" s="270"/>
      <c r="DJ17" s="270"/>
      <c r="DK17" s="270"/>
      <c r="DL17" s="270"/>
      <c r="DM17" s="270"/>
      <c r="DN17" s="270"/>
      <c r="DO17" s="270"/>
      <c r="DP17" s="270"/>
      <c r="DQ17" s="270"/>
      <c r="DR17" s="270"/>
      <c r="DS17" s="207"/>
      <c r="DT17" s="207"/>
      <c r="DU17" s="207"/>
      <c r="DV17" s="207"/>
      <c r="DW17" s="207"/>
      <c r="DX17" s="207"/>
      <c r="DY17" s="207"/>
      <c r="DZ17" s="207"/>
      <c r="EA17" s="210"/>
      <c r="EB17" s="210"/>
      <c r="EC17" s="210"/>
      <c r="ED17" s="210"/>
      <c r="EE17" s="207"/>
      <c r="EF17" s="207"/>
      <c r="EG17" s="210"/>
      <c r="EH17" s="210"/>
      <c r="EI17" s="207"/>
      <c r="EJ17" s="207"/>
      <c r="EK17" s="207"/>
      <c r="EL17" s="207"/>
      <c r="EM17" s="1"/>
      <c r="EN17" s="1"/>
      <c r="EO17" s="1"/>
    </row>
    <row r="18" spans="1:145">
      <c r="A18" s="208">
        <v>17</v>
      </c>
      <c r="B18" s="208">
        <f>Participantes!C18</f>
        <v>0</v>
      </c>
      <c r="C18" s="206"/>
      <c r="D18" s="206"/>
      <c r="E18" s="206"/>
      <c r="F18" s="206"/>
      <c r="G18" s="206"/>
      <c r="H18" s="206"/>
      <c r="I18" s="209"/>
      <c r="J18" s="209"/>
      <c r="K18" s="209"/>
      <c r="L18" s="209"/>
      <c r="M18" s="209"/>
      <c r="N18" s="209"/>
      <c r="O18" s="206"/>
      <c r="P18" s="206"/>
      <c r="Q18" s="206"/>
      <c r="R18" s="206"/>
      <c r="S18" s="206"/>
      <c r="T18" s="206"/>
      <c r="U18" s="209"/>
      <c r="V18" s="209"/>
      <c r="W18" s="209"/>
      <c r="X18" s="209"/>
      <c r="Y18" s="209"/>
      <c r="Z18" s="209"/>
      <c r="AA18" s="206"/>
      <c r="AB18" s="206"/>
      <c r="AC18" s="206"/>
      <c r="AD18" s="206"/>
      <c r="AE18" s="206"/>
      <c r="AF18" s="206"/>
      <c r="AG18" s="209"/>
      <c r="AH18" s="209"/>
      <c r="AI18" s="209"/>
      <c r="AJ18" s="209"/>
      <c r="AK18" s="209"/>
      <c r="AL18" s="209"/>
      <c r="AM18" s="206"/>
      <c r="AN18" s="206"/>
      <c r="AO18" s="206"/>
      <c r="AP18" s="206"/>
      <c r="AQ18" s="206"/>
      <c r="AR18" s="206"/>
      <c r="AS18" s="209"/>
      <c r="AT18" s="209"/>
      <c r="AU18" s="209"/>
      <c r="AV18" s="209"/>
      <c r="AW18" s="209"/>
      <c r="AX18" s="209"/>
      <c r="AY18" s="206"/>
      <c r="AZ18" s="206"/>
      <c r="BA18" s="206"/>
      <c r="BB18" s="206"/>
      <c r="BC18" s="206"/>
      <c r="BD18" s="206"/>
      <c r="BE18" s="209"/>
      <c r="BF18" s="209"/>
      <c r="BG18" s="209"/>
      <c r="BH18" s="209"/>
      <c r="BI18" s="209"/>
      <c r="BJ18" s="209"/>
      <c r="BK18" s="206"/>
      <c r="BL18" s="206"/>
      <c r="BM18" s="206"/>
      <c r="BN18" s="206"/>
      <c r="BO18" s="206"/>
      <c r="BP18" s="206"/>
      <c r="BQ18" s="209"/>
      <c r="BR18" s="209"/>
      <c r="BS18" s="209"/>
      <c r="BT18" s="209"/>
      <c r="BU18" s="209"/>
      <c r="BV18" s="209"/>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70"/>
      <c r="DD18" s="270"/>
      <c r="DE18" s="270"/>
      <c r="DF18" s="270"/>
      <c r="DG18" s="270"/>
      <c r="DH18" s="270"/>
      <c r="DI18" s="270"/>
      <c r="DJ18" s="270"/>
      <c r="DK18" s="270"/>
      <c r="DL18" s="270"/>
      <c r="DM18" s="270"/>
      <c r="DN18" s="270"/>
      <c r="DO18" s="270"/>
      <c r="DP18" s="270"/>
      <c r="DQ18" s="270"/>
      <c r="DR18" s="270"/>
      <c r="DS18" s="207"/>
      <c r="DT18" s="207"/>
      <c r="DU18" s="207"/>
      <c r="DV18" s="207"/>
      <c r="DW18" s="207"/>
      <c r="DX18" s="207"/>
      <c r="DY18" s="207"/>
      <c r="DZ18" s="207"/>
      <c r="EA18" s="210"/>
      <c r="EB18" s="210"/>
      <c r="EC18" s="210"/>
      <c r="ED18" s="210"/>
      <c r="EE18" s="207"/>
      <c r="EF18" s="207"/>
      <c r="EG18" s="210"/>
      <c r="EH18" s="210"/>
      <c r="EI18" s="207"/>
      <c r="EJ18" s="207"/>
      <c r="EK18" s="207"/>
      <c r="EL18" s="207"/>
      <c r="EM18" s="1"/>
      <c r="EN18" s="1"/>
      <c r="EO18" s="1"/>
    </row>
    <row r="19" spans="1:145">
      <c r="A19" s="208">
        <v>18</v>
      </c>
      <c r="B19" s="208">
        <f>Participantes!C19</f>
        <v>0</v>
      </c>
      <c r="C19" s="206"/>
      <c r="D19" s="206"/>
      <c r="E19" s="206"/>
      <c r="F19" s="206"/>
      <c r="G19" s="206"/>
      <c r="H19" s="206"/>
      <c r="I19" s="209"/>
      <c r="J19" s="209"/>
      <c r="K19" s="209"/>
      <c r="L19" s="209"/>
      <c r="M19" s="209"/>
      <c r="N19" s="209"/>
      <c r="O19" s="206"/>
      <c r="P19" s="206"/>
      <c r="Q19" s="206"/>
      <c r="R19" s="206"/>
      <c r="S19" s="206"/>
      <c r="T19" s="206"/>
      <c r="U19" s="209"/>
      <c r="V19" s="209"/>
      <c r="W19" s="209"/>
      <c r="X19" s="209"/>
      <c r="Y19" s="209"/>
      <c r="Z19" s="209"/>
      <c r="AA19" s="206"/>
      <c r="AB19" s="206"/>
      <c r="AC19" s="206"/>
      <c r="AD19" s="206"/>
      <c r="AE19" s="206"/>
      <c r="AF19" s="206"/>
      <c r="AG19" s="209"/>
      <c r="AH19" s="209"/>
      <c r="AI19" s="209"/>
      <c r="AJ19" s="209"/>
      <c r="AK19" s="209"/>
      <c r="AL19" s="209"/>
      <c r="AM19" s="206"/>
      <c r="AN19" s="206"/>
      <c r="AO19" s="206"/>
      <c r="AP19" s="206"/>
      <c r="AQ19" s="206"/>
      <c r="AR19" s="206"/>
      <c r="AS19" s="209"/>
      <c r="AT19" s="209"/>
      <c r="AU19" s="209"/>
      <c r="AV19" s="209"/>
      <c r="AW19" s="209"/>
      <c r="AX19" s="209"/>
      <c r="AY19" s="206"/>
      <c r="AZ19" s="206"/>
      <c r="BA19" s="206"/>
      <c r="BB19" s="206"/>
      <c r="BC19" s="206"/>
      <c r="BD19" s="206"/>
      <c r="BE19" s="209"/>
      <c r="BF19" s="209"/>
      <c r="BG19" s="209"/>
      <c r="BH19" s="209"/>
      <c r="BI19" s="209"/>
      <c r="BJ19" s="209"/>
      <c r="BK19" s="206"/>
      <c r="BL19" s="206"/>
      <c r="BM19" s="206"/>
      <c r="BN19" s="206"/>
      <c r="BO19" s="206"/>
      <c r="BP19" s="206"/>
      <c r="BQ19" s="209"/>
      <c r="BR19" s="209"/>
      <c r="BS19" s="209"/>
      <c r="BT19" s="209"/>
      <c r="BU19" s="209"/>
      <c r="BV19" s="209"/>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70"/>
      <c r="DD19" s="270"/>
      <c r="DE19" s="270"/>
      <c r="DF19" s="270"/>
      <c r="DG19" s="270"/>
      <c r="DH19" s="270"/>
      <c r="DI19" s="270"/>
      <c r="DJ19" s="270"/>
      <c r="DK19" s="270"/>
      <c r="DL19" s="270"/>
      <c r="DM19" s="270"/>
      <c r="DN19" s="270"/>
      <c r="DO19" s="270"/>
      <c r="DP19" s="270"/>
      <c r="DQ19" s="270"/>
      <c r="DR19" s="270"/>
      <c r="DS19" s="207"/>
      <c r="DT19" s="207"/>
      <c r="DU19" s="207"/>
      <c r="DV19" s="207"/>
      <c r="DW19" s="207"/>
      <c r="DX19" s="207"/>
      <c r="DY19" s="207"/>
      <c r="DZ19" s="207"/>
      <c r="EA19" s="210"/>
      <c r="EB19" s="210"/>
      <c r="EC19" s="210"/>
      <c r="ED19" s="210"/>
      <c r="EE19" s="207"/>
      <c r="EF19" s="207"/>
      <c r="EG19" s="210"/>
      <c r="EH19" s="210"/>
      <c r="EI19" s="207"/>
      <c r="EJ19" s="207"/>
      <c r="EK19" s="207"/>
      <c r="EL19" s="207"/>
      <c r="EM19" s="1"/>
      <c r="EN19" s="1"/>
      <c r="EO19" s="1"/>
    </row>
    <row r="20" spans="1:145">
      <c r="A20" s="208">
        <v>19</v>
      </c>
      <c r="B20" s="208">
        <f>Participantes!C20</f>
        <v>0</v>
      </c>
      <c r="C20" s="206"/>
      <c r="D20" s="206"/>
      <c r="E20" s="206"/>
      <c r="F20" s="206"/>
      <c r="G20" s="206"/>
      <c r="H20" s="206"/>
      <c r="I20" s="209"/>
      <c r="J20" s="209"/>
      <c r="K20" s="209"/>
      <c r="L20" s="209"/>
      <c r="M20" s="209"/>
      <c r="N20" s="209"/>
      <c r="O20" s="206"/>
      <c r="P20" s="206"/>
      <c r="Q20" s="206"/>
      <c r="R20" s="206"/>
      <c r="S20" s="206"/>
      <c r="T20" s="206"/>
      <c r="U20" s="209"/>
      <c r="V20" s="209"/>
      <c r="W20" s="209"/>
      <c r="X20" s="209"/>
      <c r="Y20" s="209"/>
      <c r="Z20" s="209"/>
      <c r="AA20" s="206"/>
      <c r="AB20" s="206"/>
      <c r="AC20" s="206"/>
      <c r="AD20" s="206"/>
      <c r="AE20" s="206"/>
      <c r="AF20" s="206"/>
      <c r="AG20" s="209"/>
      <c r="AH20" s="209"/>
      <c r="AI20" s="209"/>
      <c r="AJ20" s="209"/>
      <c r="AK20" s="209"/>
      <c r="AL20" s="209"/>
      <c r="AM20" s="206"/>
      <c r="AN20" s="206"/>
      <c r="AO20" s="206"/>
      <c r="AP20" s="206"/>
      <c r="AQ20" s="206"/>
      <c r="AR20" s="206"/>
      <c r="AS20" s="209"/>
      <c r="AT20" s="209"/>
      <c r="AU20" s="209"/>
      <c r="AV20" s="209"/>
      <c r="AW20" s="209"/>
      <c r="AX20" s="209"/>
      <c r="AY20" s="206"/>
      <c r="AZ20" s="206"/>
      <c r="BA20" s="206"/>
      <c r="BB20" s="206"/>
      <c r="BC20" s="206"/>
      <c r="BD20" s="206"/>
      <c r="BE20" s="209"/>
      <c r="BF20" s="209"/>
      <c r="BG20" s="209"/>
      <c r="BH20" s="209"/>
      <c r="BI20" s="209"/>
      <c r="BJ20" s="209"/>
      <c r="BK20" s="206"/>
      <c r="BL20" s="206"/>
      <c r="BM20" s="206"/>
      <c r="BN20" s="206"/>
      <c r="BO20" s="206"/>
      <c r="BP20" s="206"/>
      <c r="BQ20" s="209"/>
      <c r="BR20" s="209"/>
      <c r="BS20" s="209"/>
      <c r="BT20" s="209"/>
      <c r="BU20" s="209"/>
      <c r="BV20" s="209"/>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70"/>
      <c r="DD20" s="270"/>
      <c r="DE20" s="270"/>
      <c r="DF20" s="270"/>
      <c r="DG20" s="270"/>
      <c r="DH20" s="270"/>
      <c r="DI20" s="270"/>
      <c r="DJ20" s="270"/>
      <c r="DK20" s="270"/>
      <c r="DL20" s="270"/>
      <c r="DM20" s="270"/>
      <c r="DN20" s="270"/>
      <c r="DO20" s="270"/>
      <c r="DP20" s="270"/>
      <c r="DQ20" s="270"/>
      <c r="DR20" s="270"/>
      <c r="DS20" s="207"/>
      <c r="DT20" s="207"/>
      <c r="DU20" s="207"/>
      <c r="DV20" s="207"/>
      <c r="DW20" s="207"/>
      <c r="DX20" s="207"/>
      <c r="DY20" s="207"/>
      <c r="DZ20" s="207"/>
      <c r="EA20" s="210"/>
      <c r="EB20" s="210"/>
      <c r="EC20" s="210"/>
      <c r="ED20" s="210"/>
      <c r="EE20" s="207"/>
      <c r="EF20" s="207"/>
      <c r="EG20" s="210"/>
      <c r="EH20" s="210"/>
      <c r="EI20" s="207"/>
      <c r="EJ20" s="207"/>
      <c r="EK20" s="207"/>
      <c r="EL20" s="207"/>
      <c r="EM20" s="1"/>
      <c r="EN20" s="1"/>
      <c r="EO20" s="1"/>
    </row>
    <row r="21" spans="1:145">
      <c r="A21" s="208">
        <v>20</v>
      </c>
      <c r="B21" s="208">
        <f>Participantes!C21</f>
        <v>0</v>
      </c>
      <c r="C21" s="206"/>
      <c r="D21" s="206"/>
      <c r="E21" s="206"/>
      <c r="F21" s="206"/>
      <c r="G21" s="206"/>
      <c r="H21" s="206"/>
      <c r="I21" s="209"/>
      <c r="J21" s="209"/>
      <c r="K21" s="209"/>
      <c r="L21" s="209"/>
      <c r="M21" s="209"/>
      <c r="N21" s="209"/>
      <c r="O21" s="206"/>
      <c r="P21" s="206"/>
      <c r="Q21" s="206"/>
      <c r="R21" s="206"/>
      <c r="S21" s="206"/>
      <c r="T21" s="206"/>
      <c r="U21" s="209"/>
      <c r="V21" s="209"/>
      <c r="W21" s="209"/>
      <c r="X21" s="209"/>
      <c r="Y21" s="209"/>
      <c r="Z21" s="209"/>
      <c r="AA21" s="206"/>
      <c r="AB21" s="206"/>
      <c r="AC21" s="206"/>
      <c r="AD21" s="206"/>
      <c r="AE21" s="206"/>
      <c r="AF21" s="206"/>
      <c r="AG21" s="209"/>
      <c r="AH21" s="209"/>
      <c r="AI21" s="209"/>
      <c r="AJ21" s="209"/>
      <c r="AK21" s="209"/>
      <c r="AL21" s="209"/>
      <c r="AM21" s="206"/>
      <c r="AN21" s="206"/>
      <c r="AO21" s="206"/>
      <c r="AP21" s="206"/>
      <c r="AQ21" s="206"/>
      <c r="AR21" s="206"/>
      <c r="AS21" s="209"/>
      <c r="AT21" s="209"/>
      <c r="AU21" s="209"/>
      <c r="AV21" s="209"/>
      <c r="AW21" s="209"/>
      <c r="AX21" s="209"/>
      <c r="AY21" s="206"/>
      <c r="AZ21" s="206"/>
      <c r="BA21" s="206"/>
      <c r="BB21" s="206"/>
      <c r="BC21" s="206"/>
      <c r="BD21" s="206"/>
      <c r="BE21" s="209"/>
      <c r="BF21" s="209"/>
      <c r="BG21" s="209"/>
      <c r="BH21" s="209"/>
      <c r="BI21" s="209"/>
      <c r="BJ21" s="209"/>
      <c r="BK21" s="206"/>
      <c r="BL21" s="206"/>
      <c r="BM21" s="206"/>
      <c r="BN21" s="206"/>
      <c r="BO21" s="206"/>
      <c r="BP21" s="206"/>
      <c r="BQ21" s="209"/>
      <c r="BR21" s="209"/>
      <c r="BS21" s="209"/>
      <c r="BT21" s="209"/>
      <c r="BU21" s="209"/>
      <c r="BV21" s="209"/>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70"/>
      <c r="DD21" s="270"/>
      <c r="DE21" s="270"/>
      <c r="DF21" s="270"/>
      <c r="DG21" s="270"/>
      <c r="DH21" s="270"/>
      <c r="DI21" s="270"/>
      <c r="DJ21" s="270"/>
      <c r="DK21" s="270"/>
      <c r="DL21" s="270"/>
      <c r="DM21" s="270"/>
      <c r="DN21" s="270"/>
      <c r="DO21" s="270"/>
      <c r="DP21" s="270"/>
      <c r="DQ21" s="270"/>
      <c r="DR21" s="270"/>
      <c r="DS21" s="207"/>
      <c r="DT21" s="207"/>
      <c r="DU21" s="207"/>
      <c r="DV21" s="207"/>
      <c r="DW21" s="207"/>
      <c r="DX21" s="207"/>
      <c r="DY21" s="207"/>
      <c r="DZ21" s="207"/>
      <c r="EA21" s="210"/>
      <c r="EB21" s="210"/>
      <c r="EC21" s="210"/>
      <c r="ED21" s="210"/>
      <c r="EE21" s="207"/>
      <c r="EF21" s="207"/>
      <c r="EG21" s="210"/>
      <c r="EH21" s="210"/>
      <c r="EI21" s="207"/>
      <c r="EJ21" s="207"/>
      <c r="EK21" s="207"/>
      <c r="EL21" s="207"/>
      <c r="EM21" s="1"/>
      <c r="EN21" s="1"/>
      <c r="EO21" s="1"/>
    </row>
    <row r="22" spans="1:145">
      <c r="A22" s="208">
        <v>21</v>
      </c>
      <c r="B22" s="208">
        <f>Participantes!C22</f>
        <v>0</v>
      </c>
      <c r="C22" s="206"/>
      <c r="D22" s="206"/>
      <c r="E22" s="206"/>
      <c r="F22" s="206"/>
      <c r="G22" s="206"/>
      <c r="H22" s="206"/>
      <c r="I22" s="209"/>
      <c r="J22" s="209"/>
      <c r="K22" s="209"/>
      <c r="L22" s="209"/>
      <c r="M22" s="209"/>
      <c r="N22" s="209"/>
      <c r="O22" s="206"/>
      <c r="P22" s="206"/>
      <c r="Q22" s="206"/>
      <c r="R22" s="206"/>
      <c r="S22" s="206"/>
      <c r="T22" s="206"/>
      <c r="U22" s="209"/>
      <c r="V22" s="209"/>
      <c r="W22" s="209"/>
      <c r="X22" s="209"/>
      <c r="Y22" s="209"/>
      <c r="Z22" s="209"/>
      <c r="AA22" s="206"/>
      <c r="AB22" s="206"/>
      <c r="AC22" s="206"/>
      <c r="AD22" s="206"/>
      <c r="AE22" s="206"/>
      <c r="AF22" s="206"/>
      <c r="AG22" s="209"/>
      <c r="AH22" s="209"/>
      <c r="AI22" s="209"/>
      <c r="AJ22" s="209"/>
      <c r="AK22" s="209"/>
      <c r="AL22" s="209"/>
      <c r="AM22" s="206"/>
      <c r="AN22" s="206"/>
      <c r="AO22" s="206"/>
      <c r="AP22" s="206"/>
      <c r="AQ22" s="206"/>
      <c r="AR22" s="206"/>
      <c r="AS22" s="209"/>
      <c r="AT22" s="209"/>
      <c r="AU22" s="209"/>
      <c r="AV22" s="209"/>
      <c r="AW22" s="209"/>
      <c r="AX22" s="209"/>
      <c r="AY22" s="206"/>
      <c r="AZ22" s="206"/>
      <c r="BA22" s="206"/>
      <c r="BB22" s="206"/>
      <c r="BC22" s="206"/>
      <c r="BD22" s="206"/>
      <c r="BE22" s="209"/>
      <c r="BF22" s="209"/>
      <c r="BG22" s="209"/>
      <c r="BH22" s="209"/>
      <c r="BI22" s="209"/>
      <c r="BJ22" s="209"/>
      <c r="BK22" s="206"/>
      <c r="BL22" s="206"/>
      <c r="BM22" s="206"/>
      <c r="BN22" s="206"/>
      <c r="BO22" s="206"/>
      <c r="BP22" s="206"/>
      <c r="BQ22" s="209"/>
      <c r="BR22" s="209"/>
      <c r="BS22" s="209"/>
      <c r="BT22" s="209"/>
      <c r="BU22" s="209"/>
      <c r="BV22" s="209"/>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70"/>
      <c r="DD22" s="270"/>
      <c r="DE22" s="270"/>
      <c r="DF22" s="270"/>
      <c r="DG22" s="270"/>
      <c r="DH22" s="270"/>
      <c r="DI22" s="270"/>
      <c r="DJ22" s="270"/>
      <c r="DK22" s="270"/>
      <c r="DL22" s="270"/>
      <c r="DM22" s="270"/>
      <c r="DN22" s="270"/>
      <c r="DO22" s="270"/>
      <c r="DP22" s="270"/>
      <c r="DQ22" s="270"/>
      <c r="DR22" s="270"/>
      <c r="DS22" s="207"/>
      <c r="DT22" s="207"/>
      <c r="DU22" s="207"/>
      <c r="DV22" s="207"/>
      <c r="DW22" s="207"/>
      <c r="DX22" s="207"/>
      <c r="DY22" s="207"/>
      <c r="DZ22" s="207"/>
      <c r="EA22" s="210"/>
      <c r="EB22" s="210"/>
      <c r="EC22" s="210"/>
      <c r="ED22" s="210"/>
      <c r="EE22" s="207"/>
      <c r="EF22" s="207"/>
      <c r="EG22" s="210"/>
      <c r="EH22" s="210"/>
      <c r="EI22" s="207"/>
      <c r="EJ22" s="207"/>
      <c r="EK22" s="207"/>
      <c r="EL22" s="207"/>
      <c r="EM22" s="1"/>
      <c r="EN22" s="1"/>
      <c r="EO22" s="1"/>
    </row>
    <row r="23" spans="1:145">
      <c r="A23" s="208">
        <v>22</v>
      </c>
      <c r="B23" s="208">
        <f>Participantes!C23</f>
        <v>0</v>
      </c>
      <c r="C23" s="206"/>
      <c r="D23" s="206"/>
      <c r="E23" s="206"/>
      <c r="F23" s="206"/>
      <c r="G23" s="206"/>
      <c r="H23" s="206"/>
      <c r="I23" s="209"/>
      <c r="J23" s="209"/>
      <c r="K23" s="209"/>
      <c r="L23" s="209"/>
      <c r="M23" s="209"/>
      <c r="N23" s="209"/>
      <c r="O23" s="206"/>
      <c r="P23" s="206"/>
      <c r="Q23" s="206"/>
      <c r="R23" s="206"/>
      <c r="S23" s="206"/>
      <c r="T23" s="206"/>
      <c r="U23" s="209"/>
      <c r="V23" s="209"/>
      <c r="W23" s="209"/>
      <c r="X23" s="209"/>
      <c r="Y23" s="209"/>
      <c r="Z23" s="209"/>
      <c r="AA23" s="206"/>
      <c r="AB23" s="206"/>
      <c r="AC23" s="206"/>
      <c r="AD23" s="206"/>
      <c r="AE23" s="206"/>
      <c r="AF23" s="206"/>
      <c r="AG23" s="209"/>
      <c r="AH23" s="209"/>
      <c r="AI23" s="209"/>
      <c r="AJ23" s="209"/>
      <c r="AK23" s="209"/>
      <c r="AL23" s="209"/>
      <c r="AM23" s="206"/>
      <c r="AN23" s="206"/>
      <c r="AO23" s="206"/>
      <c r="AP23" s="206"/>
      <c r="AQ23" s="206"/>
      <c r="AR23" s="206"/>
      <c r="AS23" s="209"/>
      <c r="AT23" s="209"/>
      <c r="AU23" s="209"/>
      <c r="AV23" s="209"/>
      <c r="AW23" s="209"/>
      <c r="AX23" s="209"/>
      <c r="AY23" s="206"/>
      <c r="AZ23" s="206"/>
      <c r="BA23" s="206"/>
      <c r="BB23" s="206"/>
      <c r="BC23" s="206"/>
      <c r="BD23" s="206"/>
      <c r="BE23" s="209"/>
      <c r="BF23" s="209"/>
      <c r="BG23" s="209"/>
      <c r="BH23" s="209"/>
      <c r="BI23" s="209"/>
      <c r="BJ23" s="209"/>
      <c r="BK23" s="206"/>
      <c r="BL23" s="206"/>
      <c r="BM23" s="206"/>
      <c r="BN23" s="206"/>
      <c r="BO23" s="206"/>
      <c r="BP23" s="206"/>
      <c r="BQ23" s="209"/>
      <c r="BR23" s="209"/>
      <c r="BS23" s="209"/>
      <c r="BT23" s="209"/>
      <c r="BU23" s="209"/>
      <c r="BV23" s="209"/>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70"/>
      <c r="DD23" s="270"/>
      <c r="DE23" s="270"/>
      <c r="DF23" s="270"/>
      <c r="DG23" s="270"/>
      <c r="DH23" s="270"/>
      <c r="DI23" s="270"/>
      <c r="DJ23" s="270"/>
      <c r="DK23" s="270"/>
      <c r="DL23" s="270"/>
      <c r="DM23" s="270"/>
      <c r="DN23" s="270"/>
      <c r="DO23" s="270"/>
      <c r="DP23" s="270"/>
      <c r="DQ23" s="270"/>
      <c r="DR23" s="270"/>
      <c r="DS23" s="207"/>
      <c r="DT23" s="207"/>
      <c r="DU23" s="207"/>
      <c r="DV23" s="207"/>
      <c r="DW23" s="207"/>
      <c r="DX23" s="207"/>
      <c r="DY23" s="207"/>
      <c r="DZ23" s="207"/>
      <c r="EA23" s="210"/>
      <c r="EB23" s="210"/>
      <c r="EC23" s="210"/>
      <c r="ED23" s="210"/>
      <c r="EE23" s="207"/>
      <c r="EF23" s="207"/>
      <c r="EG23" s="210"/>
      <c r="EH23" s="210"/>
      <c r="EI23" s="207"/>
      <c r="EJ23" s="207"/>
      <c r="EK23" s="207"/>
      <c r="EL23" s="207"/>
      <c r="EM23" s="1"/>
      <c r="EN23" s="1"/>
      <c r="EO23" s="1"/>
    </row>
    <row r="24" spans="1:145">
      <c r="A24" s="208">
        <v>23</v>
      </c>
      <c r="B24" s="208">
        <f>Participantes!C24</f>
        <v>0</v>
      </c>
      <c r="C24" s="206"/>
      <c r="D24" s="206"/>
      <c r="E24" s="206"/>
      <c r="F24" s="206"/>
      <c r="G24" s="206"/>
      <c r="H24" s="206"/>
      <c r="I24" s="209"/>
      <c r="J24" s="209"/>
      <c r="K24" s="209"/>
      <c r="L24" s="209"/>
      <c r="M24" s="209"/>
      <c r="N24" s="209"/>
      <c r="O24" s="206"/>
      <c r="P24" s="206"/>
      <c r="Q24" s="206"/>
      <c r="R24" s="206"/>
      <c r="S24" s="206"/>
      <c r="T24" s="206"/>
      <c r="U24" s="209"/>
      <c r="V24" s="209"/>
      <c r="W24" s="209"/>
      <c r="X24" s="209"/>
      <c r="Y24" s="209"/>
      <c r="Z24" s="209"/>
      <c r="AA24" s="206"/>
      <c r="AB24" s="206"/>
      <c r="AC24" s="206"/>
      <c r="AD24" s="206"/>
      <c r="AE24" s="206"/>
      <c r="AF24" s="206"/>
      <c r="AG24" s="209"/>
      <c r="AH24" s="209"/>
      <c r="AI24" s="209"/>
      <c r="AJ24" s="209"/>
      <c r="AK24" s="209"/>
      <c r="AL24" s="209"/>
      <c r="AM24" s="206"/>
      <c r="AN24" s="206"/>
      <c r="AO24" s="206"/>
      <c r="AP24" s="206"/>
      <c r="AQ24" s="206"/>
      <c r="AR24" s="206"/>
      <c r="AS24" s="209"/>
      <c r="AT24" s="209"/>
      <c r="AU24" s="209"/>
      <c r="AV24" s="209"/>
      <c r="AW24" s="209"/>
      <c r="AX24" s="209"/>
      <c r="AY24" s="206"/>
      <c r="AZ24" s="206"/>
      <c r="BA24" s="206"/>
      <c r="BB24" s="206"/>
      <c r="BC24" s="206"/>
      <c r="BD24" s="206"/>
      <c r="BE24" s="209"/>
      <c r="BF24" s="209"/>
      <c r="BG24" s="209"/>
      <c r="BH24" s="209"/>
      <c r="BI24" s="209"/>
      <c r="BJ24" s="209"/>
      <c r="BK24" s="206"/>
      <c r="BL24" s="206"/>
      <c r="BM24" s="206"/>
      <c r="BN24" s="206"/>
      <c r="BO24" s="206"/>
      <c r="BP24" s="206"/>
      <c r="BQ24" s="209"/>
      <c r="BR24" s="209"/>
      <c r="BS24" s="209"/>
      <c r="BT24" s="209"/>
      <c r="BU24" s="209"/>
      <c r="BV24" s="209"/>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70"/>
      <c r="DD24" s="270"/>
      <c r="DE24" s="270"/>
      <c r="DF24" s="270"/>
      <c r="DG24" s="270"/>
      <c r="DH24" s="270"/>
      <c r="DI24" s="270"/>
      <c r="DJ24" s="270"/>
      <c r="DK24" s="270"/>
      <c r="DL24" s="270"/>
      <c r="DM24" s="270"/>
      <c r="DN24" s="270"/>
      <c r="DO24" s="270"/>
      <c r="DP24" s="270"/>
      <c r="DQ24" s="270"/>
      <c r="DR24" s="270"/>
      <c r="DS24" s="207"/>
      <c r="DT24" s="207"/>
      <c r="DU24" s="207"/>
      <c r="DV24" s="207"/>
      <c r="DW24" s="207"/>
      <c r="DX24" s="207"/>
      <c r="DY24" s="207"/>
      <c r="DZ24" s="207"/>
      <c r="EA24" s="210"/>
      <c r="EB24" s="210"/>
      <c r="EC24" s="210"/>
      <c r="ED24" s="210"/>
      <c r="EE24" s="207"/>
      <c r="EF24" s="207"/>
      <c r="EG24" s="210"/>
      <c r="EH24" s="210"/>
      <c r="EI24" s="207"/>
      <c r="EJ24" s="207"/>
      <c r="EK24" s="207"/>
      <c r="EL24" s="207"/>
      <c r="EM24" s="1"/>
      <c r="EN24" s="1"/>
      <c r="EO24" s="1"/>
    </row>
    <row r="25" spans="1:145">
      <c r="A25" s="208">
        <v>24</v>
      </c>
      <c r="B25" s="208">
        <f>Participantes!C25</f>
        <v>0</v>
      </c>
      <c r="C25" s="206"/>
      <c r="D25" s="206"/>
      <c r="E25" s="206"/>
      <c r="F25" s="206"/>
      <c r="G25" s="206"/>
      <c r="H25" s="206"/>
      <c r="I25" s="209"/>
      <c r="J25" s="209"/>
      <c r="K25" s="209"/>
      <c r="L25" s="209"/>
      <c r="M25" s="209"/>
      <c r="N25" s="209"/>
      <c r="O25" s="206"/>
      <c r="P25" s="206"/>
      <c r="Q25" s="206"/>
      <c r="R25" s="206"/>
      <c r="S25" s="206"/>
      <c r="T25" s="206"/>
      <c r="U25" s="209"/>
      <c r="V25" s="209"/>
      <c r="W25" s="209"/>
      <c r="X25" s="209"/>
      <c r="Y25" s="209"/>
      <c r="Z25" s="209"/>
      <c r="AA25" s="206"/>
      <c r="AB25" s="206"/>
      <c r="AC25" s="206"/>
      <c r="AD25" s="206"/>
      <c r="AE25" s="206"/>
      <c r="AF25" s="206"/>
      <c r="AG25" s="209"/>
      <c r="AH25" s="209"/>
      <c r="AI25" s="209"/>
      <c r="AJ25" s="209"/>
      <c r="AK25" s="209"/>
      <c r="AL25" s="209"/>
      <c r="AM25" s="206"/>
      <c r="AN25" s="206"/>
      <c r="AO25" s="206"/>
      <c r="AP25" s="206"/>
      <c r="AQ25" s="206"/>
      <c r="AR25" s="206"/>
      <c r="AS25" s="209"/>
      <c r="AT25" s="209"/>
      <c r="AU25" s="209"/>
      <c r="AV25" s="209"/>
      <c r="AW25" s="209"/>
      <c r="AX25" s="209"/>
      <c r="AY25" s="206"/>
      <c r="AZ25" s="206"/>
      <c r="BA25" s="206"/>
      <c r="BB25" s="206"/>
      <c r="BC25" s="206"/>
      <c r="BD25" s="206"/>
      <c r="BE25" s="209"/>
      <c r="BF25" s="209"/>
      <c r="BG25" s="209"/>
      <c r="BH25" s="209"/>
      <c r="BI25" s="209"/>
      <c r="BJ25" s="209"/>
      <c r="BK25" s="206"/>
      <c r="BL25" s="206"/>
      <c r="BM25" s="206"/>
      <c r="BN25" s="206"/>
      <c r="BO25" s="206"/>
      <c r="BP25" s="206"/>
      <c r="BQ25" s="209"/>
      <c r="BR25" s="209"/>
      <c r="BS25" s="209"/>
      <c r="BT25" s="209"/>
      <c r="BU25" s="209"/>
      <c r="BV25" s="209"/>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70"/>
      <c r="DD25" s="270"/>
      <c r="DE25" s="270"/>
      <c r="DF25" s="270"/>
      <c r="DG25" s="270"/>
      <c r="DH25" s="270"/>
      <c r="DI25" s="270"/>
      <c r="DJ25" s="270"/>
      <c r="DK25" s="270"/>
      <c r="DL25" s="270"/>
      <c r="DM25" s="270"/>
      <c r="DN25" s="270"/>
      <c r="DO25" s="270"/>
      <c r="DP25" s="270"/>
      <c r="DQ25" s="270"/>
      <c r="DR25" s="270"/>
      <c r="DS25" s="207"/>
      <c r="DT25" s="207"/>
      <c r="DU25" s="207"/>
      <c r="DV25" s="207"/>
      <c r="DW25" s="207"/>
      <c r="DX25" s="207"/>
      <c r="DY25" s="207"/>
      <c r="DZ25" s="207"/>
      <c r="EA25" s="210"/>
      <c r="EB25" s="210"/>
      <c r="EC25" s="210"/>
      <c r="ED25" s="210"/>
      <c r="EE25" s="207"/>
      <c r="EF25" s="207"/>
      <c r="EG25" s="210"/>
      <c r="EH25" s="210"/>
      <c r="EI25" s="207"/>
      <c r="EJ25" s="207"/>
      <c r="EK25" s="207"/>
      <c r="EL25" s="207"/>
      <c r="EM25" s="1"/>
      <c r="EN25" s="1"/>
      <c r="EO25" s="1"/>
    </row>
    <row r="26" spans="1:145">
      <c r="A26" s="208">
        <v>25</v>
      </c>
      <c r="B26" s="208">
        <f>Participantes!C26</f>
        <v>0</v>
      </c>
      <c r="C26" s="206"/>
      <c r="D26" s="206"/>
      <c r="E26" s="206"/>
      <c r="F26" s="206"/>
      <c r="G26" s="206"/>
      <c r="H26" s="206"/>
      <c r="I26" s="209"/>
      <c r="J26" s="209"/>
      <c r="K26" s="209"/>
      <c r="L26" s="209"/>
      <c r="M26" s="209"/>
      <c r="N26" s="209"/>
      <c r="O26" s="206"/>
      <c r="P26" s="206"/>
      <c r="Q26" s="206"/>
      <c r="R26" s="206"/>
      <c r="S26" s="206"/>
      <c r="T26" s="206"/>
      <c r="U26" s="209"/>
      <c r="V26" s="209"/>
      <c r="W26" s="209"/>
      <c r="X26" s="209"/>
      <c r="Y26" s="209"/>
      <c r="Z26" s="209"/>
      <c r="AA26" s="206"/>
      <c r="AB26" s="206"/>
      <c r="AC26" s="206"/>
      <c r="AD26" s="206"/>
      <c r="AE26" s="206"/>
      <c r="AF26" s="206"/>
      <c r="AG26" s="209"/>
      <c r="AH26" s="209"/>
      <c r="AI26" s="209"/>
      <c r="AJ26" s="209"/>
      <c r="AK26" s="209"/>
      <c r="AL26" s="209"/>
      <c r="AM26" s="206"/>
      <c r="AN26" s="206"/>
      <c r="AO26" s="206"/>
      <c r="AP26" s="206"/>
      <c r="AQ26" s="206"/>
      <c r="AR26" s="206"/>
      <c r="AS26" s="209"/>
      <c r="AT26" s="209"/>
      <c r="AU26" s="209"/>
      <c r="AV26" s="209"/>
      <c r="AW26" s="209"/>
      <c r="AX26" s="209"/>
      <c r="AY26" s="206"/>
      <c r="AZ26" s="206"/>
      <c r="BA26" s="206"/>
      <c r="BB26" s="206"/>
      <c r="BC26" s="206"/>
      <c r="BD26" s="206"/>
      <c r="BE26" s="209"/>
      <c r="BF26" s="209"/>
      <c r="BG26" s="209"/>
      <c r="BH26" s="209"/>
      <c r="BI26" s="209"/>
      <c r="BJ26" s="209"/>
      <c r="BK26" s="206"/>
      <c r="BL26" s="206"/>
      <c r="BM26" s="206"/>
      <c r="BN26" s="206"/>
      <c r="BO26" s="206"/>
      <c r="BP26" s="206"/>
      <c r="BQ26" s="209"/>
      <c r="BR26" s="209"/>
      <c r="BS26" s="209"/>
      <c r="BT26" s="209"/>
      <c r="BU26" s="209"/>
      <c r="BV26" s="209"/>
      <c r="BW26" s="210"/>
      <c r="BX26" s="210"/>
      <c r="BY26" s="210"/>
      <c r="BZ26" s="210"/>
      <c r="CA26" s="210"/>
      <c r="CB26" s="210"/>
      <c r="CC26" s="210"/>
      <c r="CD26" s="210"/>
      <c r="CE26" s="210"/>
      <c r="CF26" s="210"/>
      <c r="CG26" s="210"/>
      <c r="CH26" s="210"/>
      <c r="CI26" s="210"/>
      <c r="CJ26" s="210"/>
      <c r="CK26" s="210"/>
      <c r="CL26" s="210"/>
      <c r="CM26" s="210"/>
      <c r="CN26" s="210"/>
      <c r="CO26" s="210"/>
      <c r="CP26" s="210"/>
      <c r="CQ26" s="210"/>
      <c r="CR26" s="210"/>
      <c r="CS26" s="210"/>
      <c r="CT26" s="210"/>
      <c r="CU26" s="210"/>
      <c r="CV26" s="210"/>
      <c r="CW26" s="210"/>
      <c r="CX26" s="210"/>
      <c r="CY26" s="210"/>
      <c r="CZ26" s="210"/>
      <c r="DA26" s="210"/>
      <c r="DB26" s="210"/>
      <c r="DC26" s="270"/>
      <c r="DD26" s="270"/>
      <c r="DE26" s="270"/>
      <c r="DF26" s="270"/>
      <c r="DG26" s="270"/>
      <c r="DH26" s="270"/>
      <c r="DI26" s="270"/>
      <c r="DJ26" s="270"/>
      <c r="DK26" s="270"/>
      <c r="DL26" s="270"/>
      <c r="DM26" s="270"/>
      <c r="DN26" s="270"/>
      <c r="DO26" s="270"/>
      <c r="DP26" s="270"/>
      <c r="DQ26" s="270"/>
      <c r="DR26" s="270"/>
      <c r="DS26" s="207"/>
      <c r="DT26" s="207"/>
      <c r="DU26" s="207"/>
      <c r="DV26" s="207"/>
      <c r="DW26" s="207"/>
      <c r="DX26" s="207"/>
      <c r="DY26" s="207"/>
      <c r="DZ26" s="207"/>
      <c r="EA26" s="210"/>
      <c r="EB26" s="210"/>
      <c r="EC26" s="210"/>
      <c r="ED26" s="210"/>
      <c r="EE26" s="207"/>
      <c r="EF26" s="207"/>
      <c r="EG26" s="210"/>
      <c r="EH26" s="210"/>
      <c r="EI26" s="207"/>
      <c r="EJ26" s="207"/>
      <c r="EK26" s="207"/>
      <c r="EL26" s="207"/>
      <c r="EM26" s="1"/>
      <c r="EN26" s="1"/>
      <c r="EO26" s="1"/>
    </row>
    <row r="27" spans="1:145">
      <c r="A27" s="208">
        <v>26</v>
      </c>
      <c r="B27" s="208">
        <f>Participantes!C27</f>
        <v>0</v>
      </c>
      <c r="C27" s="206"/>
      <c r="D27" s="206"/>
      <c r="E27" s="206"/>
      <c r="F27" s="206"/>
      <c r="G27" s="206"/>
      <c r="H27" s="206"/>
      <c r="I27" s="209"/>
      <c r="J27" s="209"/>
      <c r="K27" s="209"/>
      <c r="L27" s="209"/>
      <c r="M27" s="209"/>
      <c r="N27" s="209"/>
      <c r="O27" s="206"/>
      <c r="P27" s="206"/>
      <c r="Q27" s="206"/>
      <c r="R27" s="206"/>
      <c r="S27" s="206"/>
      <c r="T27" s="206"/>
      <c r="U27" s="209"/>
      <c r="V27" s="209"/>
      <c r="W27" s="209"/>
      <c r="X27" s="209"/>
      <c r="Y27" s="209"/>
      <c r="Z27" s="209"/>
      <c r="AA27" s="206"/>
      <c r="AB27" s="206"/>
      <c r="AC27" s="206"/>
      <c r="AD27" s="206"/>
      <c r="AE27" s="206"/>
      <c r="AF27" s="206"/>
      <c r="AG27" s="209"/>
      <c r="AH27" s="209"/>
      <c r="AI27" s="209"/>
      <c r="AJ27" s="209"/>
      <c r="AK27" s="209"/>
      <c r="AL27" s="209"/>
      <c r="AM27" s="206"/>
      <c r="AN27" s="206"/>
      <c r="AO27" s="206"/>
      <c r="AP27" s="206"/>
      <c r="AQ27" s="206"/>
      <c r="AR27" s="206"/>
      <c r="AS27" s="209"/>
      <c r="AT27" s="209"/>
      <c r="AU27" s="209"/>
      <c r="AV27" s="209"/>
      <c r="AW27" s="209"/>
      <c r="AX27" s="209"/>
      <c r="AY27" s="206"/>
      <c r="AZ27" s="206"/>
      <c r="BA27" s="206"/>
      <c r="BB27" s="206"/>
      <c r="BC27" s="206"/>
      <c r="BD27" s="206"/>
      <c r="BE27" s="209"/>
      <c r="BF27" s="209"/>
      <c r="BG27" s="209"/>
      <c r="BH27" s="209"/>
      <c r="BI27" s="209"/>
      <c r="BJ27" s="209"/>
      <c r="BK27" s="206"/>
      <c r="BL27" s="206"/>
      <c r="BM27" s="206"/>
      <c r="BN27" s="206"/>
      <c r="BO27" s="206"/>
      <c r="BP27" s="206"/>
      <c r="BQ27" s="209"/>
      <c r="BR27" s="209"/>
      <c r="BS27" s="209"/>
      <c r="BT27" s="209"/>
      <c r="BU27" s="209"/>
      <c r="BV27" s="209"/>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70"/>
      <c r="DD27" s="270"/>
      <c r="DE27" s="270"/>
      <c r="DF27" s="270"/>
      <c r="DG27" s="270"/>
      <c r="DH27" s="270"/>
      <c r="DI27" s="270"/>
      <c r="DJ27" s="270"/>
      <c r="DK27" s="270"/>
      <c r="DL27" s="270"/>
      <c r="DM27" s="270"/>
      <c r="DN27" s="270"/>
      <c r="DO27" s="270"/>
      <c r="DP27" s="270"/>
      <c r="DQ27" s="270"/>
      <c r="DR27" s="270"/>
      <c r="DS27" s="207"/>
      <c r="DT27" s="207"/>
      <c r="DU27" s="207"/>
      <c r="DV27" s="207"/>
      <c r="DW27" s="207"/>
      <c r="DX27" s="207"/>
      <c r="DY27" s="207"/>
      <c r="DZ27" s="207"/>
      <c r="EA27" s="210"/>
      <c r="EB27" s="210"/>
      <c r="EC27" s="210"/>
      <c r="ED27" s="210"/>
      <c r="EE27" s="207"/>
      <c r="EF27" s="207"/>
      <c r="EG27" s="210"/>
      <c r="EH27" s="210"/>
      <c r="EI27" s="207"/>
      <c r="EJ27" s="207"/>
      <c r="EK27" s="207"/>
      <c r="EL27" s="207"/>
      <c r="EM27" s="1"/>
      <c r="EN27" s="1"/>
      <c r="EO27" s="1"/>
    </row>
    <row r="28" spans="1:145">
      <c r="A28" s="208">
        <v>27</v>
      </c>
      <c r="B28" s="208">
        <f>Participantes!C28</f>
        <v>0</v>
      </c>
      <c r="C28" s="206"/>
      <c r="D28" s="206"/>
      <c r="E28" s="206"/>
      <c r="F28" s="206"/>
      <c r="G28" s="206"/>
      <c r="H28" s="206"/>
      <c r="I28" s="209"/>
      <c r="J28" s="209"/>
      <c r="K28" s="209"/>
      <c r="L28" s="209"/>
      <c r="M28" s="209"/>
      <c r="N28" s="209"/>
      <c r="O28" s="206"/>
      <c r="P28" s="206"/>
      <c r="Q28" s="206"/>
      <c r="R28" s="206"/>
      <c r="S28" s="206"/>
      <c r="T28" s="206"/>
      <c r="U28" s="209"/>
      <c r="V28" s="209"/>
      <c r="W28" s="209"/>
      <c r="X28" s="209"/>
      <c r="Y28" s="209"/>
      <c r="Z28" s="209"/>
      <c r="AA28" s="206"/>
      <c r="AB28" s="206"/>
      <c r="AC28" s="206"/>
      <c r="AD28" s="206"/>
      <c r="AE28" s="206"/>
      <c r="AF28" s="206"/>
      <c r="AG28" s="209"/>
      <c r="AH28" s="209"/>
      <c r="AI28" s="209"/>
      <c r="AJ28" s="209"/>
      <c r="AK28" s="209"/>
      <c r="AL28" s="209"/>
      <c r="AM28" s="206"/>
      <c r="AN28" s="206"/>
      <c r="AO28" s="206"/>
      <c r="AP28" s="206"/>
      <c r="AQ28" s="206"/>
      <c r="AR28" s="206"/>
      <c r="AS28" s="209"/>
      <c r="AT28" s="209"/>
      <c r="AU28" s="209"/>
      <c r="AV28" s="209"/>
      <c r="AW28" s="209"/>
      <c r="AX28" s="209"/>
      <c r="AY28" s="206"/>
      <c r="AZ28" s="206"/>
      <c r="BA28" s="206"/>
      <c r="BB28" s="206"/>
      <c r="BC28" s="206"/>
      <c r="BD28" s="206"/>
      <c r="BE28" s="209"/>
      <c r="BF28" s="209"/>
      <c r="BG28" s="209"/>
      <c r="BH28" s="209"/>
      <c r="BI28" s="209"/>
      <c r="BJ28" s="209"/>
      <c r="BK28" s="206"/>
      <c r="BL28" s="206"/>
      <c r="BM28" s="206"/>
      <c r="BN28" s="206"/>
      <c r="BO28" s="206"/>
      <c r="BP28" s="206"/>
      <c r="BQ28" s="209"/>
      <c r="BR28" s="209"/>
      <c r="BS28" s="209"/>
      <c r="BT28" s="209"/>
      <c r="BU28" s="209"/>
      <c r="BV28" s="209"/>
      <c r="BW28" s="210"/>
      <c r="BX28" s="210"/>
      <c r="BY28" s="210"/>
      <c r="BZ28" s="210"/>
      <c r="CA28" s="210"/>
      <c r="CB28" s="210"/>
      <c r="CC28" s="210"/>
      <c r="CD28" s="210"/>
      <c r="CE28" s="210"/>
      <c r="CF28" s="210"/>
      <c r="CG28" s="210"/>
      <c r="CH28" s="210"/>
      <c r="CI28" s="210"/>
      <c r="CJ28" s="210"/>
      <c r="CK28" s="210"/>
      <c r="CL28" s="210"/>
      <c r="CM28" s="210"/>
      <c r="CN28" s="210"/>
      <c r="CO28" s="210"/>
      <c r="CP28" s="210"/>
      <c r="CQ28" s="210"/>
      <c r="CR28" s="210"/>
      <c r="CS28" s="210"/>
      <c r="CT28" s="210"/>
      <c r="CU28" s="210"/>
      <c r="CV28" s="210"/>
      <c r="CW28" s="210"/>
      <c r="CX28" s="210"/>
      <c r="CY28" s="210"/>
      <c r="CZ28" s="210"/>
      <c r="DA28" s="210"/>
      <c r="DB28" s="210"/>
      <c r="DC28" s="270"/>
      <c r="DD28" s="270"/>
      <c r="DE28" s="270"/>
      <c r="DF28" s="270"/>
      <c r="DG28" s="270"/>
      <c r="DH28" s="270"/>
      <c r="DI28" s="270"/>
      <c r="DJ28" s="270"/>
      <c r="DK28" s="270"/>
      <c r="DL28" s="270"/>
      <c r="DM28" s="270"/>
      <c r="DN28" s="270"/>
      <c r="DO28" s="270"/>
      <c r="DP28" s="270"/>
      <c r="DQ28" s="270"/>
      <c r="DR28" s="270"/>
      <c r="DS28" s="207"/>
      <c r="DT28" s="207"/>
      <c r="DU28" s="207"/>
      <c r="DV28" s="207"/>
      <c r="DW28" s="207"/>
      <c r="DX28" s="207"/>
      <c r="DY28" s="207"/>
      <c r="DZ28" s="207"/>
      <c r="EA28" s="210"/>
      <c r="EB28" s="210"/>
      <c r="EC28" s="210"/>
      <c r="ED28" s="210"/>
      <c r="EE28" s="207"/>
      <c r="EF28" s="207"/>
      <c r="EG28" s="210"/>
      <c r="EH28" s="210"/>
      <c r="EI28" s="207"/>
      <c r="EJ28" s="207"/>
      <c r="EK28" s="207"/>
      <c r="EL28" s="207"/>
      <c r="EM28" s="1"/>
      <c r="EN28" s="1"/>
      <c r="EO28" s="1"/>
    </row>
    <row r="29" spans="1:145">
      <c r="A29" s="208">
        <v>28</v>
      </c>
      <c r="B29" s="208">
        <f>Participantes!C29</f>
        <v>0</v>
      </c>
      <c r="C29" s="206"/>
      <c r="D29" s="206"/>
      <c r="E29" s="206"/>
      <c r="F29" s="206"/>
      <c r="G29" s="206"/>
      <c r="H29" s="206"/>
      <c r="I29" s="209"/>
      <c r="J29" s="209"/>
      <c r="K29" s="209"/>
      <c r="L29" s="209"/>
      <c r="M29" s="209"/>
      <c r="N29" s="209"/>
      <c r="O29" s="206"/>
      <c r="P29" s="206"/>
      <c r="Q29" s="206"/>
      <c r="R29" s="206"/>
      <c r="S29" s="206"/>
      <c r="T29" s="206"/>
      <c r="U29" s="209"/>
      <c r="V29" s="209"/>
      <c r="W29" s="209"/>
      <c r="X29" s="209"/>
      <c r="Y29" s="209"/>
      <c r="Z29" s="209"/>
      <c r="AA29" s="206"/>
      <c r="AB29" s="206"/>
      <c r="AC29" s="206"/>
      <c r="AD29" s="206"/>
      <c r="AE29" s="206"/>
      <c r="AF29" s="206"/>
      <c r="AG29" s="209"/>
      <c r="AH29" s="209"/>
      <c r="AI29" s="209"/>
      <c r="AJ29" s="209"/>
      <c r="AK29" s="209"/>
      <c r="AL29" s="209"/>
      <c r="AM29" s="206"/>
      <c r="AN29" s="206"/>
      <c r="AO29" s="206"/>
      <c r="AP29" s="206"/>
      <c r="AQ29" s="206"/>
      <c r="AR29" s="206"/>
      <c r="AS29" s="209"/>
      <c r="AT29" s="209"/>
      <c r="AU29" s="209"/>
      <c r="AV29" s="209"/>
      <c r="AW29" s="209"/>
      <c r="AX29" s="209"/>
      <c r="AY29" s="206"/>
      <c r="AZ29" s="206"/>
      <c r="BA29" s="206"/>
      <c r="BB29" s="206"/>
      <c r="BC29" s="206"/>
      <c r="BD29" s="206"/>
      <c r="BE29" s="209"/>
      <c r="BF29" s="209"/>
      <c r="BG29" s="209"/>
      <c r="BH29" s="209"/>
      <c r="BI29" s="209"/>
      <c r="BJ29" s="209"/>
      <c r="BK29" s="206"/>
      <c r="BL29" s="206"/>
      <c r="BM29" s="206"/>
      <c r="BN29" s="206"/>
      <c r="BO29" s="206"/>
      <c r="BP29" s="206"/>
      <c r="BQ29" s="209"/>
      <c r="BR29" s="209"/>
      <c r="BS29" s="209"/>
      <c r="BT29" s="209"/>
      <c r="BU29" s="209"/>
      <c r="BV29" s="209"/>
      <c r="BW29" s="210"/>
      <c r="BX29" s="210"/>
      <c r="BY29" s="210"/>
      <c r="BZ29" s="210"/>
      <c r="CA29" s="210"/>
      <c r="CB29" s="210"/>
      <c r="CC29" s="210"/>
      <c r="CD29" s="210"/>
      <c r="CE29" s="210"/>
      <c r="CF29" s="210"/>
      <c r="CG29" s="210"/>
      <c r="CH29" s="210"/>
      <c r="CI29" s="210"/>
      <c r="CJ29" s="210"/>
      <c r="CK29" s="210"/>
      <c r="CL29" s="210"/>
      <c r="CM29" s="210"/>
      <c r="CN29" s="210"/>
      <c r="CO29" s="210"/>
      <c r="CP29" s="210"/>
      <c r="CQ29" s="210"/>
      <c r="CR29" s="210"/>
      <c r="CS29" s="210"/>
      <c r="CT29" s="210"/>
      <c r="CU29" s="210"/>
      <c r="CV29" s="210"/>
      <c r="CW29" s="210"/>
      <c r="CX29" s="210"/>
      <c r="CY29" s="210"/>
      <c r="CZ29" s="210"/>
      <c r="DA29" s="210"/>
      <c r="DB29" s="210"/>
      <c r="DC29" s="270"/>
      <c r="DD29" s="270"/>
      <c r="DE29" s="270"/>
      <c r="DF29" s="270"/>
      <c r="DG29" s="270"/>
      <c r="DH29" s="270"/>
      <c r="DI29" s="270"/>
      <c r="DJ29" s="270"/>
      <c r="DK29" s="270"/>
      <c r="DL29" s="270"/>
      <c r="DM29" s="270"/>
      <c r="DN29" s="270"/>
      <c r="DO29" s="270"/>
      <c r="DP29" s="270"/>
      <c r="DQ29" s="270"/>
      <c r="DR29" s="270"/>
      <c r="DS29" s="207"/>
      <c r="DT29" s="207"/>
      <c r="DU29" s="207"/>
      <c r="DV29" s="207"/>
      <c r="DW29" s="207"/>
      <c r="DX29" s="207"/>
      <c r="DY29" s="207"/>
      <c r="DZ29" s="207"/>
      <c r="EA29" s="210"/>
      <c r="EB29" s="210"/>
      <c r="EC29" s="210"/>
      <c r="ED29" s="210"/>
      <c r="EE29" s="207"/>
      <c r="EF29" s="207"/>
      <c r="EG29" s="210"/>
      <c r="EH29" s="210"/>
      <c r="EI29" s="207"/>
      <c r="EJ29" s="207"/>
      <c r="EK29" s="207"/>
      <c r="EL29" s="207"/>
      <c r="EM29" s="1"/>
      <c r="EN29" s="1"/>
      <c r="EO29" s="1"/>
    </row>
    <row r="30" spans="1:145">
      <c r="A30" s="208">
        <v>29</v>
      </c>
      <c r="B30" s="208">
        <f>Participantes!C30</f>
        <v>0</v>
      </c>
      <c r="C30" s="206"/>
      <c r="D30" s="206"/>
      <c r="E30" s="206"/>
      <c r="F30" s="206"/>
      <c r="G30" s="206"/>
      <c r="H30" s="206"/>
      <c r="I30" s="209"/>
      <c r="J30" s="209"/>
      <c r="K30" s="209"/>
      <c r="L30" s="209"/>
      <c r="M30" s="209"/>
      <c r="N30" s="209"/>
      <c r="O30" s="206"/>
      <c r="P30" s="206"/>
      <c r="Q30" s="206"/>
      <c r="R30" s="206"/>
      <c r="S30" s="206"/>
      <c r="T30" s="206"/>
      <c r="U30" s="209"/>
      <c r="V30" s="209"/>
      <c r="W30" s="209"/>
      <c r="X30" s="209"/>
      <c r="Y30" s="209"/>
      <c r="Z30" s="209"/>
      <c r="AA30" s="206"/>
      <c r="AB30" s="206"/>
      <c r="AC30" s="206"/>
      <c r="AD30" s="206"/>
      <c r="AE30" s="206"/>
      <c r="AF30" s="206"/>
      <c r="AG30" s="209"/>
      <c r="AH30" s="209"/>
      <c r="AI30" s="209"/>
      <c r="AJ30" s="209"/>
      <c r="AK30" s="209"/>
      <c r="AL30" s="209"/>
      <c r="AM30" s="206"/>
      <c r="AN30" s="206"/>
      <c r="AO30" s="206"/>
      <c r="AP30" s="206"/>
      <c r="AQ30" s="206"/>
      <c r="AR30" s="206"/>
      <c r="AS30" s="209"/>
      <c r="AT30" s="209"/>
      <c r="AU30" s="209"/>
      <c r="AV30" s="209"/>
      <c r="AW30" s="209"/>
      <c r="AX30" s="209"/>
      <c r="AY30" s="206"/>
      <c r="AZ30" s="206"/>
      <c r="BA30" s="206"/>
      <c r="BB30" s="206"/>
      <c r="BC30" s="206"/>
      <c r="BD30" s="206"/>
      <c r="BE30" s="209"/>
      <c r="BF30" s="209"/>
      <c r="BG30" s="209"/>
      <c r="BH30" s="209"/>
      <c r="BI30" s="209"/>
      <c r="BJ30" s="209"/>
      <c r="BK30" s="206"/>
      <c r="BL30" s="206"/>
      <c r="BM30" s="206"/>
      <c r="BN30" s="206"/>
      <c r="BO30" s="206"/>
      <c r="BP30" s="206"/>
      <c r="BQ30" s="209"/>
      <c r="BR30" s="209"/>
      <c r="BS30" s="209"/>
      <c r="BT30" s="209"/>
      <c r="BU30" s="209"/>
      <c r="BV30" s="209"/>
      <c r="BW30" s="210"/>
      <c r="BX30" s="210"/>
      <c r="BY30" s="210"/>
      <c r="BZ30" s="210"/>
      <c r="CA30" s="210"/>
      <c r="CB30" s="210"/>
      <c r="CC30" s="210"/>
      <c r="CD30" s="210"/>
      <c r="CE30" s="210"/>
      <c r="CF30" s="210"/>
      <c r="CG30" s="210"/>
      <c r="CH30" s="210"/>
      <c r="CI30" s="210"/>
      <c r="CJ30" s="210"/>
      <c r="CK30" s="210"/>
      <c r="CL30" s="210"/>
      <c r="CM30" s="210"/>
      <c r="CN30" s="210"/>
      <c r="CO30" s="210"/>
      <c r="CP30" s="210"/>
      <c r="CQ30" s="210"/>
      <c r="CR30" s="210"/>
      <c r="CS30" s="210"/>
      <c r="CT30" s="210"/>
      <c r="CU30" s="210"/>
      <c r="CV30" s="210"/>
      <c r="CW30" s="210"/>
      <c r="CX30" s="210"/>
      <c r="CY30" s="210"/>
      <c r="CZ30" s="210"/>
      <c r="DA30" s="210"/>
      <c r="DB30" s="210"/>
      <c r="DC30" s="270"/>
      <c r="DD30" s="270"/>
      <c r="DE30" s="270"/>
      <c r="DF30" s="270"/>
      <c r="DG30" s="270"/>
      <c r="DH30" s="270"/>
      <c r="DI30" s="270"/>
      <c r="DJ30" s="270"/>
      <c r="DK30" s="270"/>
      <c r="DL30" s="270"/>
      <c r="DM30" s="270"/>
      <c r="DN30" s="270"/>
      <c r="DO30" s="270"/>
      <c r="DP30" s="270"/>
      <c r="DQ30" s="270"/>
      <c r="DR30" s="270"/>
      <c r="DS30" s="207"/>
      <c r="DT30" s="207"/>
      <c r="DU30" s="207"/>
      <c r="DV30" s="207"/>
      <c r="DW30" s="207"/>
      <c r="DX30" s="207"/>
      <c r="DY30" s="207"/>
      <c r="DZ30" s="207"/>
      <c r="EA30" s="210"/>
      <c r="EB30" s="210"/>
      <c r="EC30" s="210"/>
      <c r="ED30" s="210"/>
      <c r="EE30" s="207"/>
      <c r="EF30" s="207"/>
      <c r="EG30" s="210"/>
      <c r="EH30" s="210"/>
      <c r="EI30" s="207"/>
      <c r="EJ30" s="207"/>
      <c r="EK30" s="207"/>
      <c r="EL30" s="207"/>
      <c r="EM30" s="1"/>
      <c r="EN30" s="1"/>
      <c r="EO30" s="1"/>
    </row>
    <row r="31" spans="1:145">
      <c r="A31" s="208">
        <v>30</v>
      </c>
      <c r="B31" s="208">
        <f>Participantes!C31</f>
        <v>0</v>
      </c>
      <c r="C31" s="232"/>
      <c r="D31" s="206"/>
      <c r="E31" s="206"/>
      <c r="F31" s="206"/>
      <c r="G31" s="206"/>
      <c r="H31" s="206"/>
      <c r="I31" s="209"/>
      <c r="J31" s="209"/>
      <c r="K31" s="209"/>
      <c r="L31" s="209"/>
      <c r="M31" s="209"/>
      <c r="N31" s="209"/>
      <c r="O31" s="206"/>
      <c r="P31" s="206"/>
      <c r="Q31" s="206"/>
      <c r="R31" s="206"/>
      <c r="S31" s="206"/>
      <c r="T31" s="206"/>
      <c r="U31" s="209"/>
      <c r="V31" s="209"/>
      <c r="W31" s="209"/>
      <c r="X31" s="209"/>
      <c r="Y31" s="209"/>
      <c r="Z31" s="209"/>
      <c r="AA31" s="206"/>
      <c r="AB31" s="206"/>
      <c r="AC31" s="206"/>
      <c r="AD31" s="206"/>
      <c r="AE31" s="206"/>
      <c r="AF31" s="206"/>
      <c r="AG31" s="209"/>
      <c r="AH31" s="209"/>
      <c r="AI31" s="209"/>
      <c r="AJ31" s="209"/>
      <c r="AK31" s="209"/>
      <c r="AL31" s="209"/>
      <c r="AM31" s="206"/>
      <c r="AN31" s="206"/>
      <c r="AO31" s="206"/>
      <c r="AP31" s="206"/>
      <c r="AQ31" s="206"/>
      <c r="AR31" s="206"/>
      <c r="AS31" s="209"/>
      <c r="AT31" s="209"/>
      <c r="AU31" s="209"/>
      <c r="AV31" s="209"/>
      <c r="AW31" s="209"/>
      <c r="AX31" s="209"/>
      <c r="AY31" s="206"/>
      <c r="AZ31" s="206"/>
      <c r="BA31" s="206"/>
      <c r="BB31" s="206"/>
      <c r="BC31" s="206"/>
      <c r="BD31" s="206"/>
      <c r="BE31" s="209"/>
      <c r="BF31" s="209"/>
      <c r="BG31" s="209"/>
      <c r="BH31" s="209"/>
      <c r="BI31" s="209"/>
      <c r="BJ31" s="209"/>
      <c r="BK31" s="206"/>
      <c r="BL31" s="206"/>
      <c r="BM31" s="206"/>
      <c r="BN31" s="206"/>
      <c r="BO31" s="206"/>
      <c r="BP31" s="206"/>
      <c r="BQ31" s="209"/>
      <c r="BR31" s="209"/>
      <c r="BS31" s="209"/>
      <c r="BT31" s="209"/>
      <c r="BU31" s="209"/>
      <c r="BV31" s="209"/>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70"/>
      <c r="DD31" s="270"/>
      <c r="DE31" s="270"/>
      <c r="DF31" s="270"/>
      <c r="DG31" s="270"/>
      <c r="DH31" s="270"/>
      <c r="DI31" s="270"/>
      <c r="DJ31" s="270"/>
      <c r="DK31" s="270"/>
      <c r="DL31" s="270"/>
      <c r="DM31" s="270"/>
      <c r="DN31" s="270"/>
      <c r="DO31" s="270"/>
      <c r="DP31" s="270"/>
      <c r="DQ31" s="270"/>
      <c r="DR31" s="270"/>
      <c r="DS31" s="207"/>
      <c r="DT31" s="207"/>
      <c r="DU31" s="207"/>
      <c r="DV31" s="207"/>
      <c r="DW31" s="207"/>
      <c r="DX31" s="207"/>
      <c r="DY31" s="207"/>
      <c r="DZ31" s="207"/>
      <c r="EA31" s="210"/>
      <c r="EB31" s="210"/>
      <c r="EC31" s="210"/>
      <c r="ED31" s="210"/>
      <c r="EE31" s="207"/>
      <c r="EF31" s="207"/>
      <c r="EG31" s="210"/>
      <c r="EH31" s="210"/>
      <c r="EI31" s="207"/>
      <c r="EJ31" s="207"/>
      <c r="EK31" s="207"/>
      <c r="EL31" s="207"/>
      <c r="EM31" s="1"/>
      <c r="EN31" s="1"/>
      <c r="EO31" s="1"/>
    </row>
    <row r="32" spans="1:145">
      <c r="A32" s="208">
        <v>31</v>
      </c>
      <c r="B32" s="208">
        <f>Participantes!C32</f>
        <v>0</v>
      </c>
      <c r="C32" s="206"/>
      <c r="D32" s="206"/>
      <c r="E32" s="206"/>
      <c r="F32" s="206"/>
      <c r="G32" s="206"/>
      <c r="H32" s="206"/>
      <c r="I32" s="209"/>
      <c r="J32" s="209"/>
      <c r="K32" s="209"/>
      <c r="L32" s="209"/>
      <c r="M32" s="209"/>
      <c r="N32" s="209"/>
      <c r="O32" s="206"/>
      <c r="P32" s="206"/>
      <c r="Q32" s="206"/>
      <c r="R32" s="206"/>
      <c r="S32" s="206"/>
      <c r="T32" s="206"/>
      <c r="U32" s="209"/>
      <c r="V32" s="209"/>
      <c r="W32" s="209"/>
      <c r="X32" s="209"/>
      <c r="Y32" s="209"/>
      <c r="Z32" s="209"/>
      <c r="AA32" s="206"/>
      <c r="AB32" s="206"/>
      <c r="AC32" s="206"/>
      <c r="AD32" s="206"/>
      <c r="AE32" s="206"/>
      <c r="AF32" s="206"/>
      <c r="AG32" s="209"/>
      <c r="AH32" s="209"/>
      <c r="AI32" s="209"/>
      <c r="AJ32" s="209"/>
      <c r="AK32" s="209"/>
      <c r="AL32" s="209"/>
      <c r="AM32" s="206"/>
      <c r="AN32" s="206"/>
      <c r="AO32" s="206"/>
      <c r="AP32" s="206"/>
      <c r="AQ32" s="206"/>
      <c r="AR32" s="206"/>
      <c r="AS32" s="209"/>
      <c r="AT32" s="209"/>
      <c r="AU32" s="209"/>
      <c r="AV32" s="209"/>
      <c r="AW32" s="209"/>
      <c r="AX32" s="209"/>
      <c r="AY32" s="206"/>
      <c r="AZ32" s="206"/>
      <c r="BA32" s="206"/>
      <c r="BB32" s="206"/>
      <c r="BC32" s="206"/>
      <c r="BD32" s="206"/>
      <c r="BE32" s="209"/>
      <c r="BF32" s="209"/>
      <c r="BG32" s="209"/>
      <c r="BH32" s="209"/>
      <c r="BI32" s="209"/>
      <c r="BJ32" s="209"/>
      <c r="BK32" s="206"/>
      <c r="BL32" s="206"/>
      <c r="BM32" s="206"/>
      <c r="BN32" s="206"/>
      <c r="BO32" s="206"/>
      <c r="BP32" s="206"/>
      <c r="BQ32" s="209"/>
      <c r="BR32" s="209"/>
      <c r="BS32" s="209"/>
      <c r="BT32" s="209"/>
      <c r="BU32" s="209"/>
      <c r="BV32" s="209"/>
      <c r="BW32" s="210"/>
      <c r="BX32" s="210"/>
      <c r="BY32" s="210"/>
      <c r="BZ32" s="210"/>
      <c r="CA32" s="210"/>
      <c r="CB32" s="210"/>
      <c r="CC32" s="210"/>
      <c r="CD32" s="210"/>
      <c r="CE32" s="210"/>
      <c r="CF32" s="210"/>
      <c r="CG32" s="210"/>
      <c r="CH32" s="210"/>
      <c r="CI32" s="210"/>
      <c r="CJ32" s="210"/>
      <c r="CK32" s="210"/>
      <c r="CL32" s="210"/>
      <c r="CM32" s="210"/>
      <c r="CN32" s="210"/>
      <c r="CO32" s="210"/>
      <c r="CP32" s="210"/>
      <c r="CQ32" s="210"/>
      <c r="CR32" s="210"/>
      <c r="CS32" s="210"/>
      <c r="CT32" s="210"/>
      <c r="CU32" s="210"/>
      <c r="CV32" s="210"/>
      <c r="CW32" s="210"/>
      <c r="CX32" s="210"/>
      <c r="CY32" s="210"/>
      <c r="CZ32" s="210"/>
      <c r="DA32" s="210"/>
      <c r="DB32" s="210"/>
      <c r="DC32" s="270"/>
      <c r="DD32" s="270"/>
      <c r="DE32" s="270"/>
      <c r="DF32" s="270"/>
      <c r="DG32" s="270"/>
      <c r="DH32" s="270"/>
      <c r="DI32" s="270"/>
      <c r="DJ32" s="270"/>
      <c r="DK32" s="270"/>
      <c r="DL32" s="270"/>
      <c r="DM32" s="270"/>
      <c r="DN32" s="270"/>
      <c r="DO32" s="270"/>
      <c r="DP32" s="270"/>
      <c r="DQ32" s="270"/>
      <c r="DR32" s="270"/>
      <c r="DS32" s="207"/>
      <c r="DT32" s="207"/>
      <c r="DU32" s="207"/>
      <c r="DV32" s="207"/>
      <c r="DW32" s="207"/>
      <c r="DX32" s="207"/>
      <c r="DY32" s="207"/>
      <c r="DZ32" s="207"/>
      <c r="EA32" s="210"/>
      <c r="EB32" s="210"/>
      <c r="EC32" s="210"/>
      <c r="ED32" s="210"/>
      <c r="EE32" s="207"/>
      <c r="EF32" s="207"/>
      <c r="EG32" s="210"/>
      <c r="EH32" s="210"/>
      <c r="EI32" s="207"/>
      <c r="EJ32" s="207"/>
      <c r="EK32" s="207"/>
      <c r="EL32" s="207"/>
      <c r="EM32" s="1"/>
      <c r="EN32" s="1"/>
      <c r="EO32" s="1"/>
    </row>
    <row r="33" spans="1:145">
      <c r="A33" s="208">
        <v>32</v>
      </c>
      <c r="B33" s="208">
        <f>Participantes!C33</f>
        <v>0</v>
      </c>
      <c r="C33" s="206"/>
      <c r="D33" s="206"/>
      <c r="E33" s="206"/>
      <c r="F33" s="206"/>
      <c r="G33" s="206"/>
      <c r="H33" s="206"/>
      <c r="I33" s="209"/>
      <c r="J33" s="209"/>
      <c r="K33" s="209"/>
      <c r="L33" s="209"/>
      <c r="M33" s="209"/>
      <c r="N33" s="209"/>
      <c r="O33" s="206"/>
      <c r="P33" s="206"/>
      <c r="Q33" s="206"/>
      <c r="R33" s="206"/>
      <c r="S33" s="206"/>
      <c r="T33" s="206"/>
      <c r="U33" s="209"/>
      <c r="V33" s="209"/>
      <c r="W33" s="209"/>
      <c r="X33" s="209"/>
      <c r="Y33" s="209"/>
      <c r="Z33" s="209"/>
      <c r="AA33" s="206"/>
      <c r="AB33" s="206"/>
      <c r="AC33" s="206"/>
      <c r="AD33" s="206"/>
      <c r="AE33" s="206"/>
      <c r="AF33" s="206"/>
      <c r="AG33" s="209"/>
      <c r="AH33" s="209"/>
      <c r="AI33" s="209"/>
      <c r="AJ33" s="209"/>
      <c r="AK33" s="209"/>
      <c r="AL33" s="209"/>
      <c r="AM33" s="206"/>
      <c r="AN33" s="206"/>
      <c r="AO33" s="206"/>
      <c r="AP33" s="206"/>
      <c r="AQ33" s="206"/>
      <c r="AR33" s="206"/>
      <c r="AS33" s="209"/>
      <c r="AT33" s="209"/>
      <c r="AU33" s="209"/>
      <c r="AV33" s="209"/>
      <c r="AW33" s="209"/>
      <c r="AX33" s="209"/>
      <c r="AY33" s="206"/>
      <c r="AZ33" s="206"/>
      <c r="BA33" s="206"/>
      <c r="BB33" s="206"/>
      <c r="BC33" s="206"/>
      <c r="BD33" s="206"/>
      <c r="BE33" s="209"/>
      <c r="BF33" s="209"/>
      <c r="BG33" s="209"/>
      <c r="BH33" s="209"/>
      <c r="BI33" s="209"/>
      <c r="BJ33" s="209"/>
      <c r="BK33" s="206"/>
      <c r="BL33" s="206"/>
      <c r="BM33" s="206"/>
      <c r="BN33" s="206"/>
      <c r="BO33" s="206"/>
      <c r="BP33" s="206"/>
      <c r="BQ33" s="209"/>
      <c r="BR33" s="209"/>
      <c r="BS33" s="209"/>
      <c r="BT33" s="209"/>
      <c r="BU33" s="209"/>
      <c r="BV33" s="209"/>
      <c r="BW33" s="210"/>
      <c r="BX33" s="210"/>
      <c r="BY33" s="210"/>
      <c r="BZ33" s="210"/>
      <c r="CA33" s="210"/>
      <c r="CB33" s="210"/>
      <c r="CC33" s="210"/>
      <c r="CD33" s="210"/>
      <c r="CE33" s="210"/>
      <c r="CF33" s="210"/>
      <c r="CG33" s="210"/>
      <c r="CH33" s="210"/>
      <c r="CI33" s="210"/>
      <c r="CJ33" s="210"/>
      <c r="CK33" s="210"/>
      <c r="CL33" s="210"/>
      <c r="CM33" s="210"/>
      <c r="CN33" s="210"/>
      <c r="CO33" s="210"/>
      <c r="CP33" s="210"/>
      <c r="CQ33" s="210"/>
      <c r="CR33" s="210"/>
      <c r="CS33" s="210"/>
      <c r="CT33" s="210"/>
      <c r="CU33" s="210"/>
      <c r="CV33" s="210"/>
      <c r="CW33" s="210"/>
      <c r="CX33" s="210"/>
      <c r="CY33" s="210"/>
      <c r="CZ33" s="210"/>
      <c r="DA33" s="210"/>
      <c r="DB33" s="210"/>
      <c r="DC33" s="270"/>
      <c r="DD33" s="270"/>
      <c r="DE33" s="270"/>
      <c r="DF33" s="270"/>
      <c r="DG33" s="270"/>
      <c r="DH33" s="270"/>
      <c r="DI33" s="270"/>
      <c r="DJ33" s="270"/>
      <c r="DK33" s="270"/>
      <c r="DL33" s="270"/>
      <c r="DM33" s="270"/>
      <c r="DN33" s="270"/>
      <c r="DO33" s="270"/>
      <c r="DP33" s="270"/>
      <c r="DQ33" s="270"/>
      <c r="DR33" s="270"/>
      <c r="DS33" s="207"/>
      <c r="DT33" s="207"/>
      <c r="DU33" s="207"/>
      <c r="DV33" s="207"/>
      <c r="DW33" s="207"/>
      <c r="DX33" s="207"/>
      <c r="DY33" s="207"/>
      <c r="DZ33" s="207"/>
      <c r="EA33" s="210"/>
      <c r="EB33" s="210"/>
      <c r="EC33" s="210"/>
      <c r="ED33" s="210"/>
      <c r="EE33" s="207"/>
      <c r="EF33" s="207"/>
      <c r="EG33" s="210"/>
      <c r="EH33" s="210"/>
      <c r="EI33" s="207"/>
      <c r="EJ33" s="207"/>
      <c r="EK33" s="207"/>
      <c r="EL33" s="207"/>
      <c r="EM33" s="1"/>
      <c r="EN33" s="1"/>
      <c r="EO33" s="1"/>
    </row>
    <row r="34" spans="1:145">
      <c r="A34" s="208">
        <v>33</v>
      </c>
      <c r="B34" s="208">
        <f>Participantes!C34</f>
        <v>0</v>
      </c>
      <c r="C34" s="206"/>
      <c r="D34" s="206"/>
      <c r="E34" s="206"/>
      <c r="F34" s="206"/>
      <c r="G34" s="206"/>
      <c r="H34" s="206"/>
      <c r="I34" s="209"/>
      <c r="J34" s="209"/>
      <c r="K34" s="209"/>
      <c r="L34" s="209"/>
      <c r="M34" s="209"/>
      <c r="N34" s="209"/>
      <c r="O34" s="206"/>
      <c r="P34" s="206"/>
      <c r="Q34" s="206"/>
      <c r="R34" s="206"/>
      <c r="S34" s="206"/>
      <c r="T34" s="206"/>
      <c r="U34" s="209"/>
      <c r="V34" s="209"/>
      <c r="W34" s="209"/>
      <c r="X34" s="209"/>
      <c r="Y34" s="209"/>
      <c r="Z34" s="209"/>
      <c r="AA34" s="206"/>
      <c r="AB34" s="206"/>
      <c r="AC34" s="206"/>
      <c r="AD34" s="206"/>
      <c r="AE34" s="206"/>
      <c r="AF34" s="206"/>
      <c r="AG34" s="209"/>
      <c r="AH34" s="209"/>
      <c r="AI34" s="209"/>
      <c r="AJ34" s="209"/>
      <c r="AK34" s="209"/>
      <c r="AL34" s="209"/>
      <c r="AM34" s="206"/>
      <c r="AN34" s="206"/>
      <c r="AO34" s="206"/>
      <c r="AP34" s="206"/>
      <c r="AQ34" s="206"/>
      <c r="AR34" s="206"/>
      <c r="AS34" s="209"/>
      <c r="AT34" s="209"/>
      <c r="AU34" s="209"/>
      <c r="AV34" s="209"/>
      <c r="AW34" s="209"/>
      <c r="AX34" s="209"/>
      <c r="AY34" s="206"/>
      <c r="AZ34" s="206"/>
      <c r="BA34" s="206"/>
      <c r="BB34" s="206"/>
      <c r="BC34" s="206"/>
      <c r="BD34" s="206"/>
      <c r="BE34" s="209"/>
      <c r="BF34" s="209"/>
      <c r="BG34" s="209"/>
      <c r="BH34" s="209"/>
      <c r="BI34" s="209"/>
      <c r="BJ34" s="209"/>
      <c r="BK34" s="206"/>
      <c r="BL34" s="206"/>
      <c r="BM34" s="206"/>
      <c r="BN34" s="206"/>
      <c r="BO34" s="206"/>
      <c r="BP34" s="206"/>
      <c r="BQ34" s="209"/>
      <c r="BR34" s="209"/>
      <c r="BS34" s="209"/>
      <c r="BT34" s="209"/>
      <c r="BU34" s="209"/>
      <c r="BV34" s="209"/>
      <c r="BW34" s="210"/>
      <c r="BX34" s="210"/>
      <c r="BY34" s="210"/>
      <c r="BZ34" s="210"/>
      <c r="CA34" s="210"/>
      <c r="CB34" s="210"/>
      <c r="CC34" s="210"/>
      <c r="CD34" s="210"/>
      <c r="CE34" s="210"/>
      <c r="CF34" s="210"/>
      <c r="CG34" s="210"/>
      <c r="CH34" s="210"/>
      <c r="CI34" s="210"/>
      <c r="CJ34" s="210"/>
      <c r="CK34" s="210"/>
      <c r="CL34" s="210"/>
      <c r="CM34" s="210"/>
      <c r="CN34" s="210"/>
      <c r="CO34" s="210"/>
      <c r="CP34" s="210"/>
      <c r="CQ34" s="210"/>
      <c r="CR34" s="210"/>
      <c r="CS34" s="210"/>
      <c r="CT34" s="210"/>
      <c r="CU34" s="210"/>
      <c r="CV34" s="210"/>
      <c r="CW34" s="210"/>
      <c r="CX34" s="210"/>
      <c r="CY34" s="210"/>
      <c r="CZ34" s="210"/>
      <c r="DA34" s="210"/>
      <c r="DB34" s="210"/>
      <c r="DC34" s="270"/>
      <c r="DD34" s="270"/>
      <c r="DE34" s="270"/>
      <c r="DF34" s="270"/>
      <c r="DG34" s="270"/>
      <c r="DH34" s="270"/>
      <c r="DI34" s="270"/>
      <c r="DJ34" s="270"/>
      <c r="DK34" s="270"/>
      <c r="DL34" s="270"/>
      <c r="DM34" s="270"/>
      <c r="DN34" s="270"/>
      <c r="DO34" s="270"/>
      <c r="DP34" s="270"/>
      <c r="DQ34" s="270"/>
      <c r="DR34" s="270"/>
      <c r="DS34" s="207"/>
      <c r="DT34" s="207"/>
      <c r="DU34" s="207"/>
      <c r="DV34" s="207"/>
      <c r="DW34" s="207"/>
      <c r="DX34" s="207"/>
      <c r="DY34" s="207"/>
      <c r="DZ34" s="207"/>
      <c r="EA34" s="210"/>
      <c r="EB34" s="210"/>
      <c r="EC34" s="210"/>
      <c r="ED34" s="210"/>
      <c r="EE34" s="207"/>
      <c r="EF34" s="207"/>
      <c r="EG34" s="210"/>
      <c r="EH34" s="210"/>
      <c r="EI34" s="207"/>
      <c r="EJ34" s="207"/>
      <c r="EK34" s="207"/>
      <c r="EL34" s="207"/>
      <c r="EM34" s="1"/>
      <c r="EN34" s="1"/>
      <c r="EO34" s="1"/>
    </row>
    <row r="35" spans="1:145">
      <c r="A35" s="208">
        <v>34</v>
      </c>
      <c r="B35" s="208">
        <f>Participantes!C35</f>
        <v>0</v>
      </c>
      <c r="C35" s="206"/>
      <c r="D35" s="206"/>
      <c r="E35" s="206"/>
      <c r="F35" s="206"/>
      <c r="G35" s="206"/>
      <c r="H35" s="206"/>
      <c r="I35" s="209"/>
      <c r="J35" s="209"/>
      <c r="K35" s="209"/>
      <c r="L35" s="209"/>
      <c r="M35" s="209"/>
      <c r="N35" s="209"/>
      <c r="O35" s="206"/>
      <c r="P35" s="206"/>
      <c r="Q35" s="206"/>
      <c r="R35" s="206"/>
      <c r="S35" s="206"/>
      <c r="T35" s="206"/>
      <c r="U35" s="209"/>
      <c r="V35" s="209"/>
      <c r="W35" s="209"/>
      <c r="X35" s="209"/>
      <c r="Y35" s="209"/>
      <c r="Z35" s="209"/>
      <c r="AA35" s="206"/>
      <c r="AB35" s="206"/>
      <c r="AC35" s="206"/>
      <c r="AD35" s="206"/>
      <c r="AE35" s="206"/>
      <c r="AF35" s="206"/>
      <c r="AG35" s="209"/>
      <c r="AH35" s="209"/>
      <c r="AI35" s="209"/>
      <c r="AJ35" s="209"/>
      <c r="AK35" s="209"/>
      <c r="AL35" s="209"/>
      <c r="AM35" s="206"/>
      <c r="AN35" s="206"/>
      <c r="AO35" s="206"/>
      <c r="AP35" s="206"/>
      <c r="AQ35" s="206"/>
      <c r="AR35" s="206"/>
      <c r="AS35" s="209"/>
      <c r="AT35" s="209"/>
      <c r="AU35" s="209"/>
      <c r="AV35" s="209"/>
      <c r="AW35" s="209"/>
      <c r="AX35" s="209"/>
      <c r="AY35" s="206"/>
      <c r="AZ35" s="206"/>
      <c r="BA35" s="206"/>
      <c r="BB35" s="206"/>
      <c r="BC35" s="206"/>
      <c r="BD35" s="206"/>
      <c r="BE35" s="209"/>
      <c r="BF35" s="209"/>
      <c r="BG35" s="209"/>
      <c r="BH35" s="209"/>
      <c r="BI35" s="209"/>
      <c r="BJ35" s="209"/>
      <c r="BK35" s="206"/>
      <c r="BL35" s="206"/>
      <c r="BM35" s="206"/>
      <c r="BN35" s="206"/>
      <c r="BO35" s="206"/>
      <c r="BP35" s="206"/>
      <c r="BQ35" s="209"/>
      <c r="BR35" s="209"/>
      <c r="BS35" s="209"/>
      <c r="BT35" s="209"/>
      <c r="BU35" s="209"/>
      <c r="BV35" s="209"/>
      <c r="BW35" s="210"/>
      <c r="BX35" s="210"/>
      <c r="BY35" s="210"/>
      <c r="BZ35" s="210"/>
      <c r="CA35" s="210"/>
      <c r="CB35" s="210"/>
      <c r="CC35" s="210"/>
      <c r="CD35" s="210"/>
      <c r="CE35" s="210"/>
      <c r="CF35" s="210"/>
      <c r="CG35" s="210"/>
      <c r="CH35" s="210"/>
      <c r="CI35" s="210"/>
      <c r="CJ35" s="210"/>
      <c r="CK35" s="210"/>
      <c r="CL35" s="210"/>
      <c r="CM35" s="210"/>
      <c r="CN35" s="210"/>
      <c r="CO35" s="210"/>
      <c r="CP35" s="210"/>
      <c r="CQ35" s="210"/>
      <c r="CR35" s="210"/>
      <c r="CS35" s="210"/>
      <c r="CT35" s="210"/>
      <c r="CU35" s="210"/>
      <c r="CV35" s="210"/>
      <c r="CW35" s="210"/>
      <c r="CX35" s="210"/>
      <c r="CY35" s="210"/>
      <c r="CZ35" s="210"/>
      <c r="DA35" s="210"/>
      <c r="DB35" s="210"/>
      <c r="DC35" s="270"/>
      <c r="DD35" s="270"/>
      <c r="DE35" s="270"/>
      <c r="DF35" s="270"/>
      <c r="DG35" s="270"/>
      <c r="DH35" s="270"/>
      <c r="DI35" s="270"/>
      <c r="DJ35" s="270"/>
      <c r="DK35" s="270"/>
      <c r="DL35" s="270"/>
      <c r="DM35" s="270"/>
      <c r="DN35" s="270"/>
      <c r="DO35" s="270"/>
      <c r="DP35" s="270"/>
      <c r="DQ35" s="270"/>
      <c r="DR35" s="270"/>
      <c r="DS35" s="207"/>
      <c r="DT35" s="207"/>
      <c r="DU35" s="207"/>
      <c r="DV35" s="207"/>
      <c r="DW35" s="207"/>
      <c r="DX35" s="207"/>
      <c r="DY35" s="207"/>
      <c r="DZ35" s="207"/>
      <c r="EA35" s="210"/>
      <c r="EB35" s="210"/>
      <c r="EC35" s="210"/>
      <c r="ED35" s="210"/>
      <c r="EE35" s="207"/>
      <c r="EF35" s="207"/>
      <c r="EG35" s="210"/>
      <c r="EH35" s="210"/>
      <c r="EI35" s="207"/>
      <c r="EJ35" s="207"/>
      <c r="EK35" s="207"/>
      <c r="EL35" s="207"/>
      <c r="EM35" s="1"/>
      <c r="EN35" s="1"/>
      <c r="EO35" s="1"/>
    </row>
    <row r="36" spans="1:145">
      <c r="A36" s="208">
        <v>35</v>
      </c>
      <c r="B36" s="208">
        <f>Participantes!C36</f>
        <v>0</v>
      </c>
      <c r="C36" s="206"/>
      <c r="D36" s="206"/>
      <c r="E36" s="206"/>
      <c r="F36" s="206"/>
      <c r="G36" s="206"/>
      <c r="H36" s="206"/>
      <c r="I36" s="209"/>
      <c r="J36" s="209"/>
      <c r="K36" s="209"/>
      <c r="L36" s="209"/>
      <c r="M36" s="209"/>
      <c r="N36" s="209"/>
      <c r="O36" s="206"/>
      <c r="P36" s="206"/>
      <c r="Q36" s="206"/>
      <c r="R36" s="206"/>
      <c r="S36" s="206"/>
      <c r="T36" s="206"/>
      <c r="U36" s="209"/>
      <c r="V36" s="209"/>
      <c r="W36" s="209"/>
      <c r="X36" s="209"/>
      <c r="Y36" s="209"/>
      <c r="Z36" s="209"/>
      <c r="AA36" s="206"/>
      <c r="AB36" s="206"/>
      <c r="AC36" s="206"/>
      <c r="AD36" s="206"/>
      <c r="AE36" s="206"/>
      <c r="AF36" s="206"/>
      <c r="AG36" s="209"/>
      <c r="AH36" s="209"/>
      <c r="AI36" s="209"/>
      <c r="AJ36" s="209"/>
      <c r="AK36" s="209"/>
      <c r="AL36" s="209"/>
      <c r="AM36" s="206"/>
      <c r="AN36" s="206"/>
      <c r="AO36" s="206"/>
      <c r="AP36" s="206"/>
      <c r="AQ36" s="206"/>
      <c r="AR36" s="206"/>
      <c r="AS36" s="209"/>
      <c r="AT36" s="209"/>
      <c r="AU36" s="209"/>
      <c r="AV36" s="209"/>
      <c r="AW36" s="209"/>
      <c r="AX36" s="209"/>
      <c r="AY36" s="206"/>
      <c r="AZ36" s="206"/>
      <c r="BA36" s="206"/>
      <c r="BB36" s="206"/>
      <c r="BC36" s="206"/>
      <c r="BD36" s="206"/>
      <c r="BE36" s="209"/>
      <c r="BF36" s="209"/>
      <c r="BG36" s="209"/>
      <c r="BH36" s="209"/>
      <c r="BI36" s="209"/>
      <c r="BJ36" s="209"/>
      <c r="BK36" s="206"/>
      <c r="BL36" s="206"/>
      <c r="BM36" s="206"/>
      <c r="BN36" s="206"/>
      <c r="BO36" s="206"/>
      <c r="BP36" s="206"/>
      <c r="BQ36" s="209"/>
      <c r="BR36" s="209"/>
      <c r="BS36" s="209"/>
      <c r="BT36" s="209"/>
      <c r="BU36" s="209"/>
      <c r="BV36" s="209"/>
      <c r="BW36" s="210"/>
      <c r="BX36" s="210"/>
      <c r="BY36" s="210"/>
      <c r="BZ36" s="210"/>
      <c r="CA36" s="210"/>
      <c r="CB36" s="210"/>
      <c r="CC36" s="210"/>
      <c r="CD36" s="210"/>
      <c r="CE36" s="210"/>
      <c r="CF36" s="210"/>
      <c r="CG36" s="210"/>
      <c r="CH36" s="210"/>
      <c r="CI36" s="210"/>
      <c r="CJ36" s="210"/>
      <c r="CK36" s="210"/>
      <c r="CL36" s="210"/>
      <c r="CM36" s="210"/>
      <c r="CN36" s="210"/>
      <c r="CO36" s="210"/>
      <c r="CP36" s="210"/>
      <c r="CQ36" s="210"/>
      <c r="CR36" s="210"/>
      <c r="CS36" s="210"/>
      <c r="CT36" s="210"/>
      <c r="CU36" s="210"/>
      <c r="CV36" s="210"/>
      <c r="CW36" s="210"/>
      <c r="CX36" s="210"/>
      <c r="CY36" s="210"/>
      <c r="CZ36" s="210"/>
      <c r="DA36" s="210"/>
      <c r="DB36" s="210"/>
      <c r="DC36" s="270"/>
      <c r="DD36" s="270"/>
      <c r="DE36" s="270"/>
      <c r="DF36" s="270"/>
      <c r="DG36" s="270"/>
      <c r="DH36" s="270"/>
      <c r="DI36" s="270"/>
      <c r="DJ36" s="270"/>
      <c r="DK36" s="270"/>
      <c r="DL36" s="270"/>
      <c r="DM36" s="270"/>
      <c r="DN36" s="270"/>
      <c r="DO36" s="270"/>
      <c r="DP36" s="270"/>
      <c r="DQ36" s="270"/>
      <c r="DR36" s="270"/>
      <c r="DS36" s="207"/>
      <c r="DT36" s="207"/>
      <c r="DU36" s="207"/>
      <c r="DV36" s="207"/>
      <c r="DW36" s="207"/>
      <c r="DX36" s="207"/>
      <c r="DY36" s="207"/>
      <c r="DZ36" s="207"/>
      <c r="EA36" s="210"/>
      <c r="EB36" s="210"/>
      <c r="EC36" s="210"/>
      <c r="ED36" s="210"/>
      <c r="EE36" s="207"/>
      <c r="EF36" s="207"/>
      <c r="EG36" s="210"/>
      <c r="EH36" s="210"/>
      <c r="EI36" s="207"/>
      <c r="EJ36" s="207"/>
      <c r="EK36" s="207"/>
      <c r="EL36" s="207"/>
      <c r="EM36" s="1"/>
      <c r="EN36" s="1"/>
      <c r="EO36" s="1"/>
    </row>
    <row r="37" spans="1:145">
      <c r="A37" s="208">
        <v>36</v>
      </c>
      <c r="B37" s="208">
        <f>Participantes!C37</f>
        <v>0</v>
      </c>
      <c r="C37" s="206"/>
      <c r="D37" s="206"/>
      <c r="E37" s="206"/>
      <c r="F37" s="206"/>
      <c r="G37" s="206"/>
      <c r="H37" s="206"/>
      <c r="I37" s="209"/>
      <c r="J37" s="209"/>
      <c r="K37" s="209"/>
      <c r="L37" s="209"/>
      <c r="M37" s="209"/>
      <c r="N37" s="209"/>
      <c r="O37" s="206"/>
      <c r="P37" s="206"/>
      <c r="Q37" s="206"/>
      <c r="R37" s="206"/>
      <c r="S37" s="206"/>
      <c r="T37" s="206"/>
      <c r="U37" s="209"/>
      <c r="V37" s="209"/>
      <c r="W37" s="209"/>
      <c r="X37" s="209"/>
      <c r="Y37" s="209"/>
      <c r="Z37" s="209"/>
      <c r="AA37" s="206"/>
      <c r="AB37" s="206"/>
      <c r="AC37" s="206"/>
      <c r="AD37" s="206"/>
      <c r="AE37" s="206"/>
      <c r="AF37" s="206"/>
      <c r="AG37" s="209"/>
      <c r="AH37" s="209"/>
      <c r="AI37" s="209"/>
      <c r="AJ37" s="209"/>
      <c r="AK37" s="209"/>
      <c r="AL37" s="209"/>
      <c r="AM37" s="206"/>
      <c r="AN37" s="206"/>
      <c r="AO37" s="206"/>
      <c r="AP37" s="206"/>
      <c r="AQ37" s="206"/>
      <c r="AR37" s="206"/>
      <c r="AS37" s="209"/>
      <c r="AT37" s="209"/>
      <c r="AU37" s="209"/>
      <c r="AV37" s="209"/>
      <c r="AW37" s="209"/>
      <c r="AX37" s="209"/>
      <c r="AY37" s="206"/>
      <c r="AZ37" s="206"/>
      <c r="BA37" s="206"/>
      <c r="BB37" s="206"/>
      <c r="BC37" s="206"/>
      <c r="BD37" s="206"/>
      <c r="BE37" s="209"/>
      <c r="BF37" s="209"/>
      <c r="BG37" s="209"/>
      <c r="BH37" s="209"/>
      <c r="BI37" s="209"/>
      <c r="BJ37" s="209"/>
      <c r="BK37" s="206"/>
      <c r="BL37" s="206"/>
      <c r="BM37" s="206"/>
      <c r="BN37" s="206"/>
      <c r="BO37" s="206"/>
      <c r="BP37" s="206"/>
      <c r="BQ37" s="209"/>
      <c r="BR37" s="209"/>
      <c r="BS37" s="209"/>
      <c r="BT37" s="209"/>
      <c r="BU37" s="209"/>
      <c r="BV37" s="209"/>
      <c r="BW37" s="210"/>
      <c r="BX37" s="210"/>
      <c r="BY37" s="210"/>
      <c r="BZ37" s="210"/>
      <c r="CA37" s="210"/>
      <c r="CB37" s="210"/>
      <c r="CC37" s="210"/>
      <c r="CD37" s="210"/>
      <c r="CE37" s="210"/>
      <c r="CF37" s="210"/>
      <c r="CG37" s="210"/>
      <c r="CH37" s="210"/>
      <c r="CI37" s="210"/>
      <c r="CJ37" s="210"/>
      <c r="CK37" s="210"/>
      <c r="CL37" s="210"/>
      <c r="CM37" s="210"/>
      <c r="CN37" s="210"/>
      <c r="CO37" s="210"/>
      <c r="CP37" s="210"/>
      <c r="CQ37" s="210"/>
      <c r="CR37" s="210"/>
      <c r="CS37" s="210"/>
      <c r="CT37" s="210"/>
      <c r="CU37" s="210"/>
      <c r="CV37" s="210"/>
      <c r="CW37" s="210"/>
      <c r="CX37" s="210"/>
      <c r="CY37" s="210"/>
      <c r="CZ37" s="210"/>
      <c r="DA37" s="210"/>
      <c r="DB37" s="210"/>
      <c r="DC37" s="270"/>
      <c r="DD37" s="270"/>
      <c r="DE37" s="270"/>
      <c r="DF37" s="270"/>
      <c r="DG37" s="270"/>
      <c r="DH37" s="270"/>
      <c r="DI37" s="270"/>
      <c r="DJ37" s="270"/>
      <c r="DK37" s="270"/>
      <c r="DL37" s="270"/>
      <c r="DM37" s="270"/>
      <c r="DN37" s="270"/>
      <c r="DO37" s="270"/>
      <c r="DP37" s="270"/>
      <c r="DQ37" s="270"/>
      <c r="DR37" s="270"/>
      <c r="DS37" s="207"/>
      <c r="DT37" s="207"/>
      <c r="DU37" s="207"/>
      <c r="DV37" s="207"/>
      <c r="DW37" s="207"/>
      <c r="DX37" s="207"/>
      <c r="DY37" s="207"/>
      <c r="DZ37" s="207"/>
      <c r="EA37" s="210"/>
      <c r="EB37" s="210"/>
      <c r="EC37" s="210"/>
      <c r="ED37" s="210"/>
      <c r="EE37" s="207"/>
      <c r="EF37" s="207"/>
      <c r="EG37" s="210"/>
      <c r="EH37" s="210"/>
      <c r="EI37" s="207"/>
      <c r="EJ37" s="207"/>
      <c r="EK37" s="207"/>
      <c r="EL37" s="207"/>
      <c r="EM37" s="1"/>
      <c r="EN37" s="1"/>
      <c r="EO37" s="1"/>
    </row>
    <row r="38" spans="1:145">
      <c r="A38" s="208">
        <v>37</v>
      </c>
      <c r="B38" s="208">
        <f>Participantes!C38</f>
        <v>0</v>
      </c>
      <c r="C38" s="206"/>
      <c r="D38" s="206"/>
      <c r="E38" s="206"/>
      <c r="F38" s="206"/>
      <c r="G38" s="206"/>
      <c r="H38" s="206"/>
      <c r="I38" s="209"/>
      <c r="J38" s="209"/>
      <c r="K38" s="209"/>
      <c r="L38" s="209"/>
      <c r="M38" s="209"/>
      <c r="N38" s="209"/>
      <c r="O38" s="206"/>
      <c r="P38" s="206"/>
      <c r="Q38" s="206"/>
      <c r="R38" s="206"/>
      <c r="S38" s="206"/>
      <c r="T38" s="206"/>
      <c r="U38" s="209"/>
      <c r="V38" s="209"/>
      <c r="W38" s="209"/>
      <c r="X38" s="209"/>
      <c r="Y38" s="209"/>
      <c r="Z38" s="209"/>
      <c r="AA38" s="206"/>
      <c r="AB38" s="206"/>
      <c r="AC38" s="206"/>
      <c r="AD38" s="206"/>
      <c r="AE38" s="206"/>
      <c r="AF38" s="206"/>
      <c r="AG38" s="209"/>
      <c r="AH38" s="209"/>
      <c r="AI38" s="209"/>
      <c r="AJ38" s="209"/>
      <c r="AK38" s="209"/>
      <c r="AL38" s="209"/>
      <c r="AM38" s="206"/>
      <c r="AN38" s="206"/>
      <c r="AO38" s="206"/>
      <c r="AP38" s="206"/>
      <c r="AQ38" s="206"/>
      <c r="AR38" s="206"/>
      <c r="AS38" s="209"/>
      <c r="AT38" s="209"/>
      <c r="AU38" s="209"/>
      <c r="AV38" s="209"/>
      <c r="AW38" s="209"/>
      <c r="AX38" s="209"/>
      <c r="AY38" s="206"/>
      <c r="AZ38" s="206"/>
      <c r="BA38" s="206"/>
      <c r="BB38" s="206"/>
      <c r="BC38" s="206"/>
      <c r="BD38" s="206"/>
      <c r="BE38" s="209"/>
      <c r="BF38" s="209"/>
      <c r="BG38" s="209"/>
      <c r="BH38" s="209"/>
      <c r="BI38" s="209"/>
      <c r="BJ38" s="209"/>
      <c r="BK38" s="206"/>
      <c r="BL38" s="206"/>
      <c r="BM38" s="206"/>
      <c r="BN38" s="206"/>
      <c r="BO38" s="206"/>
      <c r="BP38" s="206"/>
      <c r="BQ38" s="209"/>
      <c r="BR38" s="209"/>
      <c r="BS38" s="209"/>
      <c r="BT38" s="209"/>
      <c r="BU38" s="209"/>
      <c r="BV38" s="209"/>
      <c r="BW38" s="210"/>
      <c r="BX38" s="210"/>
      <c r="BY38" s="210"/>
      <c r="BZ38" s="210"/>
      <c r="CA38" s="210"/>
      <c r="CB38" s="210"/>
      <c r="CC38" s="210"/>
      <c r="CD38" s="210"/>
      <c r="CE38" s="210"/>
      <c r="CF38" s="210"/>
      <c r="CG38" s="210"/>
      <c r="CH38" s="210"/>
      <c r="CI38" s="210"/>
      <c r="CJ38" s="210"/>
      <c r="CK38" s="210"/>
      <c r="CL38" s="210"/>
      <c r="CM38" s="210"/>
      <c r="CN38" s="210"/>
      <c r="CO38" s="210"/>
      <c r="CP38" s="210"/>
      <c r="CQ38" s="210"/>
      <c r="CR38" s="210"/>
      <c r="CS38" s="210"/>
      <c r="CT38" s="210"/>
      <c r="CU38" s="210"/>
      <c r="CV38" s="210"/>
      <c r="CW38" s="210"/>
      <c r="CX38" s="210"/>
      <c r="CY38" s="210"/>
      <c r="CZ38" s="210"/>
      <c r="DA38" s="210"/>
      <c r="DB38" s="210"/>
      <c r="DC38" s="270"/>
      <c r="DD38" s="270"/>
      <c r="DE38" s="270"/>
      <c r="DF38" s="270"/>
      <c r="DG38" s="270"/>
      <c r="DH38" s="270"/>
      <c r="DI38" s="270"/>
      <c r="DJ38" s="270"/>
      <c r="DK38" s="270"/>
      <c r="DL38" s="270"/>
      <c r="DM38" s="270"/>
      <c r="DN38" s="270"/>
      <c r="DO38" s="270"/>
      <c r="DP38" s="270"/>
      <c r="DQ38" s="270"/>
      <c r="DR38" s="270"/>
      <c r="DS38" s="207"/>
      <c r="DT38" s="207"/>
      <c r="DU38" s="207"/>
      <c r="DV38" s="207"/>
      <c r="DW38" s="207"/>
      <c r="DX38" s="207"/>
      <c r="DY38" s="207"/>
      <c r="DZ38" s="207"/>
      <c r="EA38" s="210"/>
      <c r="EB38" s="210"/>
      <c r="EC38" s="210"/>
      <c r="ED38" s="210"/>
      <c r="EE38" s="207"/>
      <c r="EF38" s="207"/>
      <c r="EG38" s="210"/>
      <c r="EH38" s="210"/>
      <c r="EI38" s="207"/>
      <c r="EJ38" s="207"/>
      <c r="EK38" s="207"/>
      <c r="EL38" s="207"/>
      <c r="EM38" s="1"/>
      <c r="EN38" s="1"/>
      <c r="EO38" s="1"/>
    </row>
    <row r="39" spans="1:145">
      <c r="A39" s="208">
        <v>38</v>
      </c>
      <c r="B39" s="208">
        <f>Participantes!C39</f>
        <v>0</v>
      </c>
      <c r="C39" s="206"/>
      <c r="D39" s="206"/>
      <c r="E39" s="206"/>
      <c r="F39" s="206"/>
      <c r="G39" s="206"/>
      <c r="H39" s="206"/>
      <c r="I39" s="209"/>
      <c r="J39" s="209"/>
      <c r="K39" s="209"/>
      <c r="L39" s="209"/>
      <c r="M39" s="209"/>
      <c r="N39" s="209"/>
      <c r="O39" s="206"/>
      <c r="P39" s="206"/>
      <c r="Q39" s="206"/>
      <c r="R39" s="206"/>
      <c r="S39" s="206"/>
      <c r="T39" s="206"/>
      <c r="U39" s="209"/>
      <c r="V39" s="209"/>
      <c r="W39" s="209"/>
      <c r="X39" s="209"/>
      <c r="Y39" s="209"/>
      <c r="Z39" s="209"/>
      <c r="AA39" s="206"/>
      <c r="AB39" s="206"/>
      <c r="AC39" s="206"/>
      <c r="AD39" s="206"/>
      <c r="AE39" s="206"/>
      <c r="AF39" s="206"/>
      <c r="AG39" s="209"/>
      <c r="AH39" s="209"/>
      <c r="AI39" s="209"/>
      <c r="AJ39" s="209"/>
      <c r="AK39" s="209"/>
      <c r="AL39" s="209"/>
      <c r="AM39" s="206"/>
      <c r="AN39" s="206"/>
      <c r="AO39" s="206"/>
      <c r="AP39" s="206"/>
      <c r="AQ39" s="206"/>
      <c r="AR39" s="206"/>
      <c r="AS39" s="209"/>
      <c r="AT39" s="209"/>
      <c r="AU39" s="209"/>
      <c r="AV39" s="209"/>
      <c r="AW39" s="209"/>
      <c r="AX39" s="209"/>
      <c r="AY39" s="206"/>
      <c r="AZ39" s="206"/>
      <c r="BA39" s="206"/>
      <c r="BB39" s="206"/>
      <c r="BC39" s="206"/>
      <c r="BD39" s="206"/>
      <c r="BE39" s="209"/>
      <c r="BF39" s="209"/>
      <c r="BG39" s="209"/>
      <c r="BH39" s="209"/>
      <c r="BI39" s="209"/>
      <c r="BJ39" s="209"/>
      <c r="BK39" s="206"/>
      <c r="BL39" s="206"/>
      <c r="BM39" s="206"/>
      <c r="BN39" s="206"/>
      <c r="BO39" s="206"/>
      <c r="BP39" s="206"/>
      <c r="BQ39" s="209"/>
      <c r="BR39" s="209"/>
      <c r="BS39" s="209"/>
      <c r="BT39" s="209"/>
      <c r="BU39" s="209"/>
      <c r="BV39" s="209"/>
      <c r="BW39" s="210"/>
      <c r="BX39" s="210"/>
      <c r="BY39" s="210"/>
      <c r="BZ39" s="210"/>
      <c r="CA39" s="210"/>
      <c r="CB39" s="210"/>
      <c r="CC39" s="210"/>
      <c r="CD39" s="210"/>
      <c r="CE39" s="210"/>
      <c r="CF39" s="210"/>
      <c r="CG39" s="210"/>
      <c r="CH39" s="210"/>
      <c r="CI39" s="210"/>
      <c r="CJ39" s="210"/>
      <c r="CK39" s="210"/>
      <c r="CL39" s="210"/>
      <c r="CM39" s="210"/>
      <c r="CN39" s="210"/>
      <c r="CO39" s="210"/>
      <c r="CP39" s="210"/>
      <c r="CQ39" s="210"/>
      <c r="CR39" s="210"/>
      <c r="CS39" s="210"/>
      <c r="CT39" s="210"/>
      <c r="CU39" s="210"/>
      <c r="CV39" s="210"/>
      <c r="CW39" s="210"/>
      <c r="CX39" s="210"/>
      <c r="CY39" s="210"/>
      <c r="CZ39" s="210"/>
      <c r="DA39" s="210"/>
      <c r="DB39" s="210"/>
      <c r="DC39" s="270"/>
      <c r="DD39" s="270"/>
      <c r="DE39" s="270"/>
      <c r="DF39" s="270"/>
      <c r="DG39" s="270"/>
      <c r="DH39" s="270"/>
      <c r="DI39" s="270"/>
      <c r="DJ39" s="270"/>
      <c r="DK39" s="270"/>
      <c r="DL39" s="270"/>
      <c r="DM39" s="270"/>
      <c r="DN39" s="270"/>
      <c r="DO39" s="270"/>
      <c r="DP39" s="270"/>
      <c r="DQ39" s="270"/>
      <c r="DR39" s="270"/>
      <c r="DS39" s="207"/>
      <c r="DT39" s="207"/>
      <c r="DU39" s="207"/>
      <c r="DV39" s="207"/>
      <c r="DW39" s="207"/>
      <c r="DX39" s="207"/>
      <c r="DY39" s="207"/>
      <c r="DZ39" s="207"/>
      <c r="EA39" s="210"/>
      <c r="EB39" s="210"/>
      <c r="EC39" s="210"/>
      <c r="ED39" s="210"/>
      <c r="EE39" s="207"/>
      <c r="EF39" s="207"/>
      <c r="EG39" s="210"/>
      <c r="EH39" s="210"/>
      <c r="EI39" s="207"/>
      <c r="EJ39" s="207"/>
      <c r="EK39" s="207"/>
      <c r="EL39" s="207"/>
      <c r="EM39" s="1"/>
      <c r="EN39" s="1"/>
      <c r="EO39" s="1"/>
    </row>
    <row r="40" spans="1:145">
      <c r="A40" s="208">
        <v>39</v>
      </c>
      <c r="B40" s="208">
        <f>Participantes!C40</f>
        <v>0</v>
      </c>
      <c r="C40" s="206"/>
      <c r="D40" s="206"/>
      <c r="E40" s="206"/>
      <c r="F40" s="206"/>
      <c r="G40" s="206"/>
      <c r="H40" s="206"/>
      <c r="I40" s="209"/>
      <c r="J40" s="209"/>
      <c r="K40" s="209"/>
      <c r="L40" s="209"/>
      <c r="M40" s="209"/>
      <c r="N40" s="209"/>
      <c r="O40" s="206"/>
      <c r="P40" s="206"/>
      <c r="Q40" s="206"/>
      <c r="R40" s="206"/>
      <c r="S40" s="206"/>
      <c r="T40" s="206"/>
      <c r="U40" s="209"/>
      <c r="V40" s="209"/>
      <c r="W40" s="209"/>
      <c r="X40" s="209"/>
      <c r="Y40" s="209"/>
      <c r="Z40" s="209"/>
      <c r="AA40" s="206"/>
      <c r="AB40" s="206"/>
      <c r="AC40" s="206"/>
      <c r="AD40" s="206"/>
      <c r="AE40" s="206"/>
      <c r="AF40" s="206"/>
      <c r="AG40" s="209"/>
      <c r="AH40" s="209"/>
      <c r="AI40" s="209"/>
      <c r="AJ40" s="209"/>
      <c r="AK40" s="209"/>
      <c r="AL40" s="209"/>
      <c r="AM40" s="206"/>
      <c r="AN40" s="206"/>
      <c r="AO40" s="206"/>
      <c r="AP40" s="206"/>
      <c r="AQ40" s="206"/>
      <c r="AR40" s="206"/>
      <c r="AS40" s="209"/>
      <c r="AT40" s="209"/>
      <c r="AU40" s="209"/>
      <c r="AV40" s="209"/>
      <c r="AW40" s="209"/>
      <c r="AX40" s="209"/>
      <c r="AY40" s="206"/>
      <c r="AZ40" s="206"/>
      <c r="BA40" s="206"/>
      <c r="BB40" s="206"/>
      <c r="BC40" s="206"/>
      <c r="BD40" s="206"/>
      <c r="BE40" s="209"/>
      <c r="BF40" s="209"/>
      <c r="BG40" s="209"/>
      <c r="BH40" s="209"/>
      <c r="BI40" s="209"/>
      <c r="BJ40" s="209"/>
      <c r="BK40" s="206"/>
      <c r="BL40" s="206"/>
      <c r="BM40" s="206"/>
      <c r="BN40" s="206"/>
      <c r="BO40" s="206"/>
      <c r="BP40" s="206"/>
      <c r="BQ40" s="209"/>
      <c r="BR40" s="209"/>
      <c r="BS40" s="209"/>
      <c r="BT40" s="209"/>
      <c r="BU40" s="209"/>
      <c r="BV40" s="209"/>
      <c r="BW40" s="210"/>
      <c r="BX40" s="210"/>
      <c r="BY40" s="210"/>
      <c r="BZ40" s="210"/>
      <c r="CA40" s="210"/>
      <c r="CB40" s="210"/>
      <c r="CC40" s="210"/>
      <c r="CD40" s="210"/>
      <c r="CE40" s="210"/>
      <c r="CF40" s="210"/>
      <c r="CG40" s="210"/>
      <c r="CH40" s="210"/>
      <c r="CI40" s="210"/>
      <c r="CJ40" s="210"/>
      <c r="CK40" s="210"/>
      <c r="CL40" s="210"/>
      <c r="CM40" s="210"/>
      <c r="CN40" s="210"/>
      <c r="CO40" s="210"/>
      <c r="CP40" s="210"/>
      <c r="CQ40" s="210"/>
      <c r="CR40" s="210"/>
      <c r="CS40" s="210"/>
      <c r="CT40" s="210"/>
      <c r="CU40" s="210"/>
      <c r="CV40" s="210"/>
      <c r="CW40" s="210"/>
      <c r="CX40" s="210"/>
      <c r="CY40" s="210"/>
      <c r="CZ40" s="210"/>
      <c r="DA40" s="210"/>
      <c r="DB40" s="210"/>
      <c r="DC40" s="270"/>
      <c r="DD40" s="270"/>
      <c r="DE40" s="270"/>
      <c r="DF40" s="270"/>
      <c r="DG40" s="270"/>
      <c r="DH40" s="270"/>
      <c r="DI40" s="270"/>
      <c r="DJ40" s="270"/>
      <c r="DK40" s="270"/>
      <c r="DL40" s="270"/>
      <c r="DM40" s="270"/>
      <c r="DN40" s="270"/>
      <c r="DO40" s="270"/>
      <c r="DP40" s="270"/>
      <c r="DQ40" s="270"/>
      <c r="DR40" s="270"/>
      <c r="DS40" s="207"/>
      <c r="DT40" s="207"/>
      <c r="DU40" s="207"/>
      <c r="DV40" s="207"/>
      <c r="DW40" s="207"/>
      <c r="DX40" s="207"/>
      <c r="DY40" s="207"/>
      <c r="DZ40" s="207"/>
      <c r="EA40" s="210"/>
      <c r="EB40" s="210"/>
      <c r="EC40" s="210"/>
      <c r="ED40" s="210"/>
      <c r="EE40" s="207"/>
      <c r="EF40" s="207"/>
      <c r="EG40" s="210"/>
      <c r="EH40" s="210"/>
      <c r="EI40" s="207"/>
      <c r="EJ40" s="207"/>
      <c r="EK40" s="207"/>
      <c r="EL40" s="207"/>
      <c r="EM40" s="1"/>
      <c r="EN40" s="1"/>
      <c r="EO40" s="1"/>
    </row>
    <row r="41" spans="1:145">
      <c r="A41" s="208">
        <v>40</v>
      </c>
      <c r="B41" s="208">
        <f>Participantes!C41</f>
        <v>0</v>
      </c>
      <c r="C41" s="206"/>
      <c r="D41" s="206"/>
      <c r="E41" s="206"/>
      <c r="F41" s="206"/>
      <c r="G41" s="206"/>
      <c r="H41" s="206"/>
      <c r="I41" s="209"/>
      <c r="J41" s="209"/>
      <c r="K41" s="209"/>
      <c r="L41" s="209"/>
      <c r="M41" s="209"/>
      <c r="N41" s="209"/>
      <c r="O41" s="206"/>
      <c r="P41" s="206"/>
      <c r="Q41" s="206"/>
      <c r="R41" s="206"/>
      <c r="S41" s="206"/>
      <c r="T41" s="206"/>
      <c r="U41" s="209"/>
      <c r="V41" s="209"/>
      <c r="W41" s="209"/>
      <c r="X41" s="209"/>
      <c r="Y41" s="209"/>
      <c r="Z41" s="209"/>
      <c r="AA41" s="206"/>
      <c r="AB41" s="206"/>
      <c r="AC41" s="206"/>
      <c r="AD41" s="206"/>
      <c r="AE41" s="206"/>
      <c r="AF41" s="206"/>
      <c r="AG41" s="209"/>
      <c r="AH41" s="209"/>
      <c r="AI41" s="209"/>
      <c r="AJ41" s="209"/>
      <c r="AK41" s="209"/>
      <c r="AL41" s="209"/>
      <c r="AM41" s="206"/>
      <c r="AN41" s="206"/>
      <c r="AO41" s="206"/>
      <c r="AP41" s="206"/>
      <c r="AQ41" s="206"/>
      <c r="AR41" s="206"/>
      <c r="AS41" s="209"/>
      <c r="AT41" s="209"/>
      <c r="AU41" s="209"/>
      <c r="AV41" s="209"/>
      <c r="AW41" s="209"/>
      <c r="AX41" s="209"/>
      <c r="AY41" s="206"/>
      <c r="AZ41" s="206"/>
      <c r="BA41" s="206"/>
      <c r="BB41" s="206"/>
      <c r="BC41" s="206"/>
      <c r="BD41" s="206"/>
      <c r="BE41" s="209"/>
      <c r="BF41" s="209"/>
      <c r="BG41" s="209"/>
      <c r="BH41" s="209"/>
      <c r="BI41" s="209"/>
      <c r="BJ41" s="209"/>
      <c r="BK41" s="206"/>
      <c r="BL41" s="206"/>
      <c r="BM41" s="206"/>
      <c r="BN41" s="206"/>
      <c r="BO41" s="206"/>
      <c r="BP41" s="206"/>
      <c r="BQ41" s="209"/>
      <c r="BR41" s="209"/>
      <c r="BS41" s="209"/>
      <c r="BT41" s="209"/>
      <c r="BU41" s="209"/>
      <c r="BV41" s="209"/>
      <c r="BW41" s="210"/>
      <c r="BX41" s="210"/>
      <c r="BY41" s="210"/>
      <c r="BZ41" s="210"/>
      <c r="CA41" s="210"/>
      <c r="CB41" s="210"/>
      <c r="CC41" s="210"/>
      <c r="CD41" s="210"/>
      <c r="CE41" s="210"/>
      <c r="CF41" s="210"/>
      <c r="CG41" s="210"/>
      <c r="CH41" s="210"/>
      <c r="CI41" s="210"/>
      <c r="CJ41" s="210"/>
      <c r="CK41" s="210"/>
      <c r="CL41" s="210"/>
      <c r="CM41" s="210"/>
      <c r="CN41" s="210"/>
      <c r="CO41" s="210"/>
      <c r="CP41" s="210"/>
      <c r="CQ41" s="210"/>
      <c r="CR41" s="210"/>
      <c r="CS41" s="210"/>
      <c r="CT41" s="210"/>
      <c r="CU41" s="210"/>
      <c r="CV41" s="210"/>
      <c r="CW41" s="210"/>
      <c r="CX41" s="210"/>
      <c r="CY41" s="210"/>
      <c r="CZ41" s="210"/>
      <c r="DA41" s="210"/>
      <c r="DB41" s="210"/>
      <c r="DC41" s="270"/>
      <c r="DD41" s="270"/>
      <c r="DE41" s="270"/>
      <c r="DF41" s="270"/>
      <c r="DG41" s="270"/>
      <c r="DH41" s="270"/>
      <c r="DI41" s="270"/>
      <c r="DJ41" s="270"/>
      <c r="DK41" s="270"/>
      <c r="DL41" s="270"/>
      <c r="DM41" s="270"/>
      <c r="DN41" s="270"/>
      <c r="DO41" s="270"/>
      <c r="DP41" s="270"/>
      <c r="DQ41" s="270"/>
      <c r="DR41" s="270"/>
      <c r="DS41" s="207"/>
      <c r="DT41" s="207"/>
      <c r="DU41" s="207"/>
      <c r="DV41" s="207"/>
      <c r="DW41" s="207"/>
      <c r="DX41" s="207"/>
      <c r="DY41" s="207"/>
      <c r="DZ41" s="207"/>
      <c r="EA41" s="210"/>
      <c r="EB41" s="210"/>
      <c r="EC41" s="210"/>
      <c r="ED41" s="210"/>
      <c r="EE41" s="207"/>
      <c r="EF41" s="207"/>
      <c r="EG41" s="210"/>
      <c r="EH41" s="210"/>
      <c r="EI41" s="207"/>
      <c r="EJ41" s="207"/>
      <c r="EK41" s="207"/>
      <c r="EL41" s="207"/>
      <c r="EM41" s="1"/>
      <c r="EN41" s="1"/>
      <c r="EO41" s="1"/>
    </row>
    <row r="42" spans="1:145">
      <c r="A42" s="208">
        <v>41</v>
      </c>
      <c r="B42" s="208">
        <f>Participantes!C42</f>
        <v>0</v>
      </c>
      <c r="C42" s="206"/>
      <c r="D42" s="206"/>
      <c r="E42" s="206"/>
      <c r="F42" s="206"/>
      <c r="G42" s="206"/>
      <c r="H42" s="206"/>
      <c r="I42" s="209"/>
      <c r="J42" s="209"/>
      <c r="K42" s="209"/>
      <c r="L42" s="209"/>
      <c r="M42" s="209"/>
      <c r="N42" s="209"/>
      <c r="O42" s="206"/>
      <c r="P42" s="206"/>
      <c r="Q42" s="206"/>
      <c r="R42" s="206"/>
      <c r="S42" s="206"/>
      <c r="T42" s="206"/>
      <c r="U42" s="209"/>
      <c r="V42" s="209"/>
      <c r="W42" s="209"/>
      <c r="X42" s="209"/>
      <c r="Y42" s="209"/>
      <c r="Z42" s="209"/>
      <c r="AA42" s="206"/>
      <c r="AB42" s="206"/>
      <c r="AC42" s="206"/>
      <c r="AD42" s="206"/>
      <c r="AE42" s="206"/>
      <c r="AF42" s="206"/>
      <c r="AG42" s="209"/>
      <c r="AH42" s="209"/>
      <c r="AI42" s="209"/>
      <c r="AJ42" s="209"/>
      <c r="AK42" s="209"/>
      <c r="AL42" s="209"/>
      <c r="AM42" s="206"/>
      <c r="AN42" s="206"/>
      <c r="AO42" s="206"/>
      <c r="AP42" s="206"/>
      <c r="AQ42" s="206"/>
      <c r="AR42" s="206"/>
      <c r="AS42" s="209"/>
      <c r="AT42" s="209"/>
      <c r="AU42" s="209"/>
      <c r="AV42" s="209"/>
      <c r="AW42" s="209"/>
      <c r="AX42" s="209"/>
      <c r="AY42" s="206"/>
      <c r="AZ42" s="206"/>
      <c r="BA42" s="206"/>
      <c r="BB42" s="206"/>
      <c r="BC42" s="206"/>
      <c r="BD42" s="206"/>
      <c r="BE42" s="209"/>
      <c r="BF42" s="209"/>
      <c r="BG42" s="209"/>
      <c r="BH42" s="209"/>
      <c r="BI42" s="209"/>
      <c r="BJ42" s="209"/>
      <c r="BK42" s="206"/>
      <c r="BL42" s="206"/>
      <c r="BM42" s="206"/>
      <c r="BN42" s="206"/>
      <c r="BO42" s="206"/>
      <c r="BP42" s="206"/>
      <c r="BQ42" s="209"/>
      <c r="BR42" s="209"/>
      <c r="BS42" s="209"/>
      <c r="BT42" s="209"/>
      <c r="BU42" s="209"/>
      <c r="BV42" s="209"/>
      <c r="BW42" s="210"/>
      <c r="BX42" s="210"/>
      <c r="BY42" s="210"/>
      <c r="BZ42" s="210"/>
      <c r="CA42" s="210"/>
      <c r="CB42" s="210"/>
      <c r="CC42" s="210"/>
      <c r="CD42" s="210"/>
      <c r="CE42" s="210"/>
      <c r="CF42" s="210"/>
      <c r="CG42" s="210"/>
      <c r="CH42" s="210"/>
      <c r="CI42" s="210"/>
      <c r="CJ42" s="210"/>
      <c r="CK42" s="210"/>
      <c r="CL42" s="210"/>
      <c r="CM42" s="210"/>
      <c r="CN42" s="210"/>
      <c r="CO42" s="210"/>
      <c r="CP42" s="210"/>
      <c r="CQ42" s="210"/>
      <c r="CR42" s="210"/>
      <c r="CS42" s="210"/>
      <c r="CT42" s="210"/>
      <c r="CU42" s="210"/>
      <c r="CV42" s="210"/>
      <c r="CW42" s="210"/>
      <c r="CX42" s="210"/>
      <c r="CY42" s="210"/>
      <c r="CZ42" s="210"/>
      <c r="DA42" s="210"/>
      <c r="DB42" s="210"/>
      <c r="DC42" s="270"/>
      <c r="DD42" s="270"/>
      <c r="DE42" s="270"/>
      <c r="DF42" s="270"/>
      <c r="DG42" s="270"/>
      <c r="DH42" s="270"/>
      <c r="DI42" s="270"/>
      <c r="DJ42" s="270"/>
      <c r="DK42" s="270"/>
      <c r="DL42" s="270"/>
      <c r="DM42" s="270"/>
      <c r="DN42" s="270"/>
      <c r="DO42" s="270"/>
      <c r="DP42" s="270"/>
      <c r="DQ42" s="270"/>
      <c r="DR42" s="270"/>
      <c r="DS42" s="207"/>
      <c r="DT42" s="207"/>
      <c r="DU42" s="207"/>
      <c r="DV42" s="207"/>
      <c r="DW42" s="207"/>
      <c r="DX42" s="207"/>
      <c r="DY42" s="207"/>
      <c r="DZ42" s="207"/>
      <c r="EA42" s="210"/>
      <c r="EB42" s="210"/>
      <c r="EC42" s="210"/>
      <c r="ED42" s="210"/>
      <c r="EE42" s="207"/>
      <c r="EF42" s="207"/>
      <c r="EG42" s="210"/>
      <c r="EH42" s="210"/>
      <c r="EI42" s="207"/>
      <c r="EJ42" s="207"/>
      <c r="EK42" s="207"/>
      <c r="EL42" s="207"/>
      <c r="EM42" s="1"/>
      <c r="EN42" s="1"/>
      <c r="EO42" s="1"/>
    </row>
    <row r="43" spans="1:145">
      <c r="A43" s="208">
        <v>42</v>
      </c>
      <c r="B43" s="208">
        <f>Participantes!C43</f>
        <v>0</v>
      </c>
      <c r="C43" s="206"/>
      <c r="D43" s="206"/>
      <c r="E43" s="206"/>
      <c r="F43" s="206"/>
      <c r="G43" s="206"/>
      <c r="H43" s="206"/>
      <c r="I43" s="209"/>
      <c r="J43" s="209"/>
      <c r="K43" s="209"/>
      <c r="L43" s="209"/>
      <c r="M43" s="209"/>
      <c r="N43" s="209"/>
      <c r="O43" s="206"/>
      <c r="P43" s="206"/>
      <c r="Q43" s="206"/>
      <c r="R43" s="206"/>
      <c r="S43" s="206"/>
      <c r="T43" s="206"/>
      <c r="U43" s="209"/>
      <c r="V43" s="209"/>
      <c r="W43" s="209"/>
      <c r="X43" s="209"/>
      <c r="Y43" s="209"/>
      <c r="Z43" s="209"/>
      <c r="AA43" s="206"/>
      <c r="AB43" s="206"/>
      <c r="AC43" s="206"/>
      <c r="AD43" s="206"/>
      <c r="AE43" s="206"/>
      <c r="AF43" s="206"/>
      <c r="AG43" s="209"/>
      <c r="AH43" s="209"/>
      <c r="AI43" s="209"/>
      <c r="AJ43" s="209"/>
      <c r="AK43" s="209"/>
      <c r="AL43" s="209"/>
      <c r="AM43" s="206"/>
      <c r="AN43" s="206"/>
      <c r="AO43" s="206"/>
      <c r="AP43" s="206"/>
      <c r="AQ43" s="206"/>
      <c r="AR43" s="206"/>
      <c r="AS43" s="209"/>
      <c r="AT43" s="209"/>
      <c r="AU43" s="209"/>
      <c r="AV43" s="209"/>
      <c r="AW43" s="209"/>
      <c r="AX43" s="209"/>
      <c r="AY43" s="206"/>
      <c r="AZ43" s="206"/>
      <c r="BA43" s="206"/>
      <c r="BB43" s="206"/>
      <c r="BC43" s="206"/>
      <c r="BD43" s="206"/>
      <c r="BE43" s="209"/>
      <c r="BF43" s="209"/>
      <c r="BG43" s="209"/>
      <c r="BH43" s="209"/>
      <c r="BI43" s="209"/>
      <c r="BJ43" s="209"/>
      <c r="BK43" s="206"/>
      <c r="BL43" s="206"/>
      <c r="BM43" s="206"/>
      <c r="BN43" s="206"/>
      <c r="BO43" s="206"/>
      <c r="BP43" s="206"/>
      <c r="BQ43" s="209"/>
      <c r="BR43" s="209"/>
      <c r="BS43" s="209"/>
      <c r="BT43" s="209"/>
      <c r="BU43" s="209"/>
      <c r="BV43" s="209"/>
      <c r="BW43" s="210"/>
      <c r="BX43" s="210"/>
      <c r="BY43" s="210"/>
      <c r="BZ43" s="210"/>
      <c r="CA43" s="210"/>
      <c r="CB43" s="210"/>
      <c r="CC43" s="210"/>
      <c r="CD43" s="210"/>
      <c r="CE43" s="210"/>
      <c r="CF43" s="210"/>
      <c r="CG43" s="210"/>
      <c r="CH43" s="210"/>
      <c r="CI43" s="210"/>
      <c r="CJ43" s="210"/>
      <c r="CK43" s="210"/>
      <c r="CL43" s="210"/>
      <c r="CM43" s="210"/>
      <c r="CN43" s="210"/>
      <c r="CO43" s="210"/>
      <c r="CP43" s="210"/>
      <c r="CQ43" s="210"/>
      <c r="CR43" s="210"/>
      <c r="CS43" s="210"/>
      <c r="CT43" s="210"/>
      <c r="CU43" s="210"/>
      <c r="CV43" s="210"/>
      <c r="CW43" s="210"/>
      <c r="CX43" s="210"/>
      <c r="CY43" s="210"/>
      <c r="CZ43" s="210"/>
      <c r="DA43" s="210"/>
      <c r="DB43" s="210"/>
      <c r="DC43" s="270"/>
      <c r="DD43" s="270"/>
      <c r="DE43" s="270"/>
      <c r="DF43" s="270"/>
      <c r="DG43" s="270"/>
      <c r="DH43" s="270"/>
      <c r="DI43" s="270"/>
      <c r="DJ43" s="270"/>
      <c r="DK43" s="270"/>
      <c r="DL43" s="270"/>
      <c r="DM43" s="270"/>
      <c r="DN43" s="270"/>
      <c r="DO43" s="270"/>
      <c r="DP43" s="270"/>
      <c r="DQ43" s="270"/>
      <c r="DR43" s="270"/>
      <c r="DS43" s="207"/>
      <c r="DT43" s="207"/>
      <c r="DU43" s="207"/>
      <c r="DV43" s="207"/>
      <c r="DW43" s="207"/>
      <c r="DX43" s="207"/>
      <c r="DY43" s="207"/>
      <c r="DZ43" s="207"/>
      <c r="EA43" s="210"/>
      <c r="EB43" s="210"/>
      <c r="EC43" s="210"/>
      <c r="ED43" s="210"/>
      <c r="EE43" s="207"/>
      <c r="EF43" s="207"/>
      <c r="EG43" s="210"/>
      <c r="EH43" s="210"/>
      <c r="EI43" s="207"/>
      <c r="EJ43" s="207"/>
      <c r="EK43" s="207"/>
      <c r="EL43" s="207"/>
      <c r="EM43" s="1"/>
      <c r="EN43" s="1"/>
      <c r="EO43" s="1"/>
    </row>
    <row r="44" spans="1:145">
      <c r="A44" s="208">
        <v>43</v>
      </c>
      <c r="B44" s="208">
        <f>Participantes!C44</f>
        <v>0</v>
      </c>
      <c r="C44" s="206"/>
      <c r="D44" s="206"/>
      <c r="E44" s="206"/>
      <c r="F44" s="206"/>
      <c r="G44" s="206"/>
      <c r="H44" s="206"/>
      <c r="I44" s="209"/>
      <c r="J44" s="209"/>
      <c r="K44" s="209"/>
      <c r="L44" s="209"/>
      <c r="M44" s="209"/>
      <c r="N44" s="209"/>
      <c r="O44" s="206"/>
      <c r="P44" s="206"/>
      <c r="Q44" s="206"/>
      <c r="R44" s="206"/>
      <c r="S44" s="206"/>
      <c r="T44" s="206"/>
      <c r="U44" s="209"/>
      <c r="V44" s="209"/>
      <c r="W44" s="209"/>
      <c r="X44" s="209"/>
      <c r="Y44" s="209"/>
      <c r="Z44" s="209"/>
      <c r="AA44" s="206"/>
      <c r="AB44" s="206"/>
      <c r="AC44" s="206"/>
      <c r="AD44" s="206"/>
      <c r="AE44" s="206"/>
      <c r="AF44" s="206"/>
      <c r="AG44" s="209"/>
      <c r="AH44" s="209"/>
      <c r="AI44" s="209"/>
      <c r="AJ44" s="209"/>
      <c r="AK44" s="209"/>
      <c r="AL44" s="209"/>
      <c r="AM44" s="206"/>
      <c r="AN44" s="206"/>
      <c r="AO44" s="206"/>
      <c r="AP44" s="206"/>
      <c r="AQ44" s="206"/>
      <c r="AR44" s="206"/>
      <c r="AS44" s="209"/>
      <c r="AT44" s="209"/>
      <c r="AU44" s="209"/>
      <c r="AV44" s="209"/>
      <c r="AW44" s="209"/>
      <c r="AX44" s="209"/>
      <c r="AY44" s="206"/>
      <c r="AZ44" s="206"/>
      <c r="BA44" s="206"/>
      <c r="BB44" s="206"/>
      <c r="BC44" s="206"/>
      <c r="BD44" s="206"/>
      <c r="BE44" s="209"/>
      <c r="BF44" s="209"/>
      <c r="BG44" s="209"/>
      <c r="BH44" s="209"/>
      <c r="BI44" s="209"/>
      <c r="BJ44" s="209"/>
      <c r="BK44" s="206"/>
      <c r="BL44" s="206"/>
      <c r="BM44" s="206"/>
      <c r="BN44" s="206"/>
      <c r="BO44" s="206"/>
      <c r="BP44" s="206"/>
      <c r="BQ44" s="209"/>
      <c r="BR44" s="209"/>
      <c r="BS44" s="209"/>
      <c r="BT44" s="209"/>
      <c r="BU44" s="209"/>
      <c r="BV44" s="209"/>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70"/>
      <c r="DD44" s="270"/>
      <c r="DE44" s="270"/>
      <c r="DF44" s="270"/>
      <c r="DG44" s="270"/>
      <c r="DH44" s="270"/>
      <c r="DI44" s="270"/>
      <c r="DJ44" s="270"/>
      <c r="DK44" s="270"/>
      <c r="DL44" s="270"/>
      <c r="DM44" s="270"/>
      <c r="DN44" s="270"/>
      <c r="DO44" s="270"/>
      <c r="DP44" s="270"/>
      <c r="DQ44" s="270"/>
      <c r="DR44" s="270"/>
      <c r="DS44" s="207"/>
      <c r="DT44" s="207"/>
      <c r="DU44" s="207"/>
      <c r="DV44" s="207"/>
      <c r="DW44" s="207"/>
      <c r="DX44" s="207"/>
      <c r="DY44" s="207"/>
      <c r="DZ44" s="207"/>
      <c r="EA44" s="210"/>
      <c r="EB44" s="210"/>
      <c r="EC44" s="210"/>
      <c r="ED44" s="210"/>
      <c r="EE44" s="207"/>
      <c r="EF44" s="207"/>
      <c r="EG44" s="210"/>
      <c r="EH44" s="210"/>
      <c r="EI44" s="207"/>
      <c r="EJ44" s="207"/>
      <c r="EK44" s="207"/>
      <c r="EL44" s="207"/>
      <c r="EM44" s="1"/>
      <c r="EN44" s="1"/>
      <c r="EO44" s="1"/>
    </row>
    <row r="45" spans="1:145">
      <c r="A45" s="208">
        <v>44</v>
      </c>
      <c r="B45" s="208">
        <f>Participantes!C45</f>
        <v>0</v>
      </c>
      <c r="C45" s="206"/>
      <c r="D45" s="206"/>
      <c r="E45" s="206"/>
      <c r="F45" s="206"/>
      <c r="G45" s="206"/>
      <c r="H45" s="206"/>
      <c r="I45" s="209"/>
      <c r="J45" s="209"/>
      <c r="K45" s="209"/>
      <c r="L45" s="209"/>
      <c r="M45" s="209"/>
      <c r="N45" s="209"/>
      <c r="O45" s="206"/>
      <c r="P45" s="206"/>
      <c r="Q45" s="206"/>
      <c r="R45" s="206"/>
      <c r="S45" s="206"/>
      <c r="T45" s="206"/>
      <c r="U45" s="209"/>
      <c r="V45" s="209"/>
      <c r="W45" s="209"/>
      <c r="X45" s="209"/>
      <c r="Y45" s="209"/>
      <c r="Z45" s="209"/>
      <c r="AA45" s="206"/>
      <c r="AB45" s="206"/>
      <c r="AC45" s="206"/>
      <c r="AD45" s="206"/>
      <c r="AE45" s="206"/>
      <c r="AF45" s="206"/>
      <c r="AG45" s="209"/>
      <c r="AH45" s="209"/>
      <c r="AI45" s="209"/>
      <c r="AJ45" s="209"/>
      <c r="AK45" s="209"/>
      <c r="AL45" s="209"/>
      <c r="AM45" s="206"/>
      <c r="AN45" s="206"/>
      <c r="AO45" s="206"/>
      <c r="AP45" s="206"/>
      <c r="AQ45" s="206"/>
      <c r="AR45" s="206"/>
      <c r="AS45" s="209"/>
      <c r="AT45" s="209"/>
      <c r="AU45" s="209"/>
      <c r="AV45" s="209"/>
      <c r="AW45" s="209"/>
      <c r="AX45" s="209"/>
      <c r="AY45" s="206"/>
      <c r="AZ45" s="206"/>
      <c r="BA45" s="206"/>
      <c r="BB45" s="206"/>
      <c r="BC45" s="206"/>
      <c r="BD45" s="206"/>
      <c r="BE45" s="209"/>
      <c r="BF45" s="209"/>
      <c r="BG45" s="209"/>
      <c r="BH45" s="209"/>
      <c r="BI45" s="209"/>
      <c r="BJ45" s="209"/>
      <c r="BK45" s="206"/>
      <c r="BL45" s="206"/>
      <c r="BM45" s="206"/>
      <c r="BN45" s="206"/>
      <c r="BO45" s="206"/>
      <c r="BP45" s="206"/>
      <c r="BQ45" s="209"/>
      <c r="BR45" s="209"/>
      <c r="BS45" s="209"/>
      <c r="BT45" s="209"/>
      <c r="BU45" s="209"/>
      <c r="BV45" s="209"/>
      <c r="BW45" s="210"/>
      <c r="BX45" s="210"/>
      <c r="BY45" s="210"/>
      <c r="BZ45" s="210"/>
      <c r="CA45" s="210"/>
      <c r="CB45" s="210"/>
      <c r="CC45" s="210"/>
      <c r="CD45" s="210"/>
      <c r="CE45" s="210"/>
      <c r="CF45" s="210"/>
      <c r="CG45" s="210"/>
      <c r="CH45" s="210"/>
      <c r="CI45" s="210"/>
      <c r="CJ45" s="210"/>
      <c r="CK45" s="210"/>
      <c r="CL45" s="210"/>
      <c r="CM45" s="210"/>
      <c r="CN45" s="210"/>
      <c r="CO45" s="210"/>
      <c r="CP45" s="210"/>
      <c r="CQ45" s="210"/>
      <c r="CR45" s="210"/>
      <c r="CS45" s="210"/>
      <c r="CT45" s="210"/>
      <c r="CU45" s="210"/>
      <c r="CV45" s="210"/>
      <c r="CW45" s="210"/>
      <c r="CX45" s="210"/>
      <c r="CY45" s="210"/>
      <c r="CZ45" s="210"/>
      <c r="DA45" s="210"/>
      <c r="DB45" s="210"/>
      <c r="DC45" s="270"/>
      <c r="DD45" s="270"/>
      <c r="DE45" s="270"/>
      <c r="DF45" s="270"/>
      <c r="DG45" s="270"/>
      <c r="DH45" s="270"/>
      <c r="DI45" s="270"/>
      <c r="DJ45" s="270"/>
      <c r="DK45" s="270"/>
      <c r="DL45" s="270"/>
      <c r="DM45" s="270"/>
      <c r="DN45" s="270"/>
      <c r="DO45" s="270"/>
      <c r="DP45" s="270"/>
      <c r="DQ45" s="270"/>
      <c r="DR45" s="270"/>
      <c r="DS45" s="207"/>
      <c r="DT45" s="207"/>
      <c r="DU45" s="207"/>
      <c r="DV45" s="207"/>
      <c r="DW45" s="207"/>
      <c r="DX45" s="207"/>
      <c r="DY45" s="207"/>
      <c r="DZ45" s="207"/>
      <c r="EA45" s="210"/>
      <c r="EB45" s="210"/>
      <c r="EC45" s="210"/>
      <c r="ED45" s="210"/>
      <c r="EE45" s="207"/>
      <c r="EF45" s="207"/>
      <c r="EG45" s="210"/>
      <c r="EH45" s="210"/>
      <c r="EI45" s="207"/>
      <c r="EJ45" s="207"/>
      <c r="EK45" s="207"/>
      <c r="EL45" s="207"/>
      <c r="EM45" s="1"/>
      <c r="EN45" s="1"/>
      <c r="EO45" s="1"/>
    </row>
    <row r="46" spans="1:145">
      <c r="A46" s="208">
        <v>45</v>
      </c>
      <c r="B46" s="208">
        <f>Participantes!C46</f>
        <v>0</v>
      </c>
      <c r="C46" s="206"/>
      <c r="D46" s="206"/>
      <c r="E46" s="206"/>
      <c r="F46" s="206"/>
      <c r="G46" s="206"/>
      <c r="H46" s="206"/>
      <c r="I46" s="209"/>
      <c r="J46" s="209"/>
      <c r="K46" s="209"/>
      <c r="L46" s="209"/>
      <c r="M46" s="209"/>
      <c r="N46" s="209"/>
      <c r="O46" s="206"/>
      <c r="P46" s="206"/>
      <c r="Q46" s="206"/>
      <c r="R46" s="206"/>
      <c r="S46" s="206"/>
      <c r="T46" s="206"/>
      <c r="U46" s="209"/>
      <c r="V46" s="209"/>
      <c r="W46" s="209"/>
      <c r="X46" s="209"/>
      <c r="Y46" s="209"/>
      <c r="Z46" s="209"/>
      <c r="AA46" s="206"/>
      <c r="AB46" s="206"/>
      <c r="AC46" s="206"/>
      <c r="AD46" s="206"/>
      <c r="AE46" s="206"/>
      <c r="AF46" s="206"/>
      <c r="AG46" s="209"/>
      <c r="AH46" s="209"/>
      <c r="AI46" s="209"/>
      <c r="AJ46" s="209"/>
      <c r="AK46" s="209"/>
      <c r="AL46" s="209"/>
      <c r="AM46" s="206"/>
      <c r="AN46" s="206"/>
      <c r="AO46" s="206"/>
      <c r="AP46" s="206"/>
      <c r="AQ46" s="206"/>
      <c r="AR46" s="206"/>
      <c r="AS46" s="209"/>
      <c r="AT46" s="209"/>
      <c r="AU46" s="209"/>
      <c r="AV46" s="209"/>
      <c r="AW46" s="209"/>
      <c r="AX46" s="209"/>
      <c r="AY46" s="206"/>
      <c r="AZ46" s="206"/>
      <c r="BA46" s="206"/>
      <c r="BB46" s="206"/>
      <c r="BC46" s="206"/>
      <c r="BD46" s="206"/>
      <c r="BE46" s="209"/>
      <c r="BF46" s="209"/>
      <c r="BG46" s="209"/>
      <c r="BH46" s="209"/>
      <c r="BI46" s="209"/>
      <c r="BJ46" s="209"/>
      <c r="BK46" s="206"/>
      <c r="BL46" s="206"/>
      <c r="BM46" s="206"/>
      <c r="BN46" s="206"/>
      <c r="BO46" s="206"/>
      <c r="BP46" s="206"/>
      <c r="BQ46" s="209"/>
      <c r="BR46" s="209"/>
      <c r="BS46" s="209"/>
      <c r="BT46" s="209"/>
      <c r="BU46" s="209"/>
      <c r="BV46" s="209"/>
      <c r="BW46" s="210"/>
      <c r="BX46" s="210"/>
      <c r="BY46" s="210"/>
      <c r="BZ46" s="210"/>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70"/>
      <c r="DD46" s="270"/>
      <c r="DE46" s="270"/>
      <c r="DF46" s="270"/>
      <c r="DG46" s="270"/>
      <c r="DH46" s="270"/>
      <c r="DI46" s="270"/>
      <c r="DJ46" s="270"/>
      <c r="DK46" s="270"/>
      <c r="DL46" s="270"/>
      <c r="DM46" s="270"/>
      <c r="DN46" s="270"/>
      <c r="DO46" s="270"/>
      <c r="DP46" s="270"/>
      <c r="DQ46" s="270"/>
      <c r="DR46" s="270"/>
      <c r="DS46" s="207"/>
      <c r="DT46" s="207"/>
      <c r="DU46" s="207"/>
      <c r="DV46" s="207"/>
      <c r="DW46" s="207"/>
      <c r="DX46" s="207"/>
      <c r="DY46" s="207"/>
      <c r="DZ46" s="207"/>
      <c r="EA46" s="210"/>
      <c r="EB46" s="210"/>
      <c r="EC46" s="210"/>
      <c r="ED46" s="210"/>
      <c r="EE46" s="207"/>
      <c r="EF46" s="207"/>
      <c r="EG46" s="210"/>
      <c r="EH46" s="210"/>
      <c r="EI46" s="207"/>
      <c r="EJ46" s="207"/>
      <c r="EK46" s="207"/>
      <c r="EL46" s="207"/>
      <c r="EM46" s="1"/>
      <c r="EN46" s="1"/>
      <c r="EO46" s="1"/>
    </row>
    <row r="47" spans="1:145">
      <c r="A47" s="208">
        <v>46</v>
      </c>
      <c r="B47" s="208">
        <f>Participantes!C47</f>
        <v>0</v>
      </c>
      <c r="C47" s="206"/>
      <c r="D47" s="206"/>
      <c r="E47" s="206"/>
      <c r="F47" s="206"/>
      <c r="G47" s="206"/>
      <c r="H47" s="206"/>
      <c r="I47" s="209"/>
      <c r="J47" s="209"/>
      <c r="K47" s="209"/>
      <c r="L47" s="209"/>
      <c r="M47" s="209"/>
      <c r="N47" s="209"/>
      <c r="O47" s="206"/>
      <c r="P47" s="206"/>
      <c r="Q47" s="206"/>
      <c r="R47" s="206"/>
      <c r="S47" s="206"/>
      <c r="T47" s="206"/>
      <c r="U47" s="209"/>
      <c r="V47" s="209"/>
      <c r="W47" s="209"/>
      <c r="X47" s="209"/>
      <c r="Y47" s="209"/>
      <c r="Z47" s="209"/>
      <c r="AA47" s="206"/>
      <c r="AB47" s="206"/>
      <c r="AC47" s="206"/>
      <c r="AD47" s="206"/>
      <c r="AE47" s="206"/>
      <c r="AF47" s="206"/>
      <c r="AG47" s="209"/>
      <c r="AH47" s="209"/>
      <c r="AI47" s="209"/>
      <c r="AJ47" s="209"/>
      <c r="AK47" s="209"/>
      <c r="AL47" s="209"/>
      <c r="AM47" s="206"/>
      <c r="AN47" s="206"/>
      <c r="AO47" s="206"/>
      <c r="AP47" s="206"/>
      <c r="AQ47" s="206"/>
      <c r="AR47" s="206"/>
      <c r="AS47" s="209"/>
      <c r="AT47" s="209"/>
      <c r="AU47" s="209"/>
      <c r="AV47" s="209"/>
      <c r="AW47" s="209"/>
      <c r="AX47" s="209"/>
      <c r="AY47" s="206"/>
      <c r="AZ47" s="206"/>
      <c r="BA47" s="206"/>
      <c r="BB47" s="206"/>
      <c r="BC47" s="206"/>
      <c r="BD47" s="206"/>
      <c r="BE47" s="209"/>
      <c r="BF47" s="209"/>
      <c r="BG47" s="209"/>
      <c r="BH47" s="209"/>
      <c r="BI47" s="209"/>
      <c r="BJ47" s="209"/>
      <c r="BK47" s="206"/>
      <c r="BL47" s="206"/>
      <c r="BM47" s="206"/>
      <c r="BN47" s="206"/>
      <c r="BO47" s="206"/>
      <c r="BP47" s="206"/>
      <c r="BQ47" s="209"/>
      <c r="BR47" s="209"/>
      <c r="BS47" s="209"/>
      <c r="BT47" s="209"/>
      <c r="BU47" s="209"/>
      <c r="BV47" s="209"/>
      <c r="BW47" s="210"/>
      <c r="BX47" s="210"/>
      <c r="BY47" s="210"/>
      <c r="BZ47" s="210"/>
      <c r="CA47" s="210"/>
      <c r="CB47" s="210"/>
      <c r="CC47" s="210"/>
      <c r="CD47" s="210"/>
      <c r="CE47" s="210"/>
      <c r="CF47" s="210"/>
      <c r="CG47" s="210"/>
      <c r="CH47" s="210"/>
      <c r="CI47" s="210"/>
      <c r="CJ47" s="210"/>
      <c r="CK47" s="210"/>
      <c r="CL47" s="210"/>
      <c r="CM47" s="210"/>
      <c r="CN47" s="210"/>
      <c r="CO47" s="210"/>
      <c r="CP47" s="210"/>
      <c r="CQ47" s="210"/>
      <c r="CR47" s="210"/>
      <c r="CS47" s="210"/>
      <c r="CT47" s="210"/>
      <c r="CU47" s="210"/>
      <c r="CV47" s="210"/>
      <c r="CW47" s="210"/>
      <c r="CX47" s="210"/>
      <c r="CY47" s="210"/>
      <c r="CZ47" s="210"/>
      <c r="DA47" s="210"/>
      <c r="DB47" s="210"/>
      <c r="DC47" s="270"/>
      <c r="DD47" s="270"/>
      <c r="DE47" s="270"/>
      <c r="DF47" s="270"/>
      <c r="DG47" s="270"/>
      <c r="DH47" s="270"/>
      <c r="DI47" s="270"/>
      <c r="DJ47" s="270"/>
      <c r="DK47" s="270"/>
      <c r="DL47" s="270"/>
      <c r="DM47" s="270"/>
      <c r="DN47" s="270"/>
      <c r="DO47" s="270"/>
      <c r="DP47" s="270"/>
      <c r="DQ47" s="270"/>
      <c r="DR47" s="270"/>
      <c r="DS47" s="207"/>
      <c r="DT47" s="207"/>
      <c r="DU47" s="207"/>
      <c r="DV47" s="207"/>
      <c r="DW47" s="207"/>
      <c r="DX47" s="207"/>
      <c r="DY47" s="207"/>
      <c r="DZ47" s="207"/>
      <c r="EA47" s="210"/>
      <c r="EB47" s="210"/>
      <c r="EC47" s="210"/>
      <c r="ED47" s="210"/>
      <c r="EE47" s="207"/>
      <c r="EF47" s="207"/>
      <c r="EG47" s="210"/>
      <c r="EH47" s="210"/>
      <c r="EI47" s="207"/>
      <c r="EJ47" s="207"/>
      <c r="EK47" s="207"/>
      <c r="EL47" s="207"/>
      <c r="EM47" s="1"/>
      <c r="EN47" s="1"/>
      <c r="EO47" s="1"/>
    </row>
    <row r="48" spans="1:145">
      <c r="A48" s="208">
        <v>47</v>
      </c>
      <c r="B48" s="208">
        <f>Participantes!C48</f>
        <v>0</v>
      </c>
      <c r="C48" s="206"/>
      <c r="D48" s="206"/>
      <c r="E48" s="206"/>
      <c r="F48" s="206"/>
      <c r="G48" s="206"/>
      <c r="H48" s="206"/>
      <c r="I48" s="209"/>
      <c r="J48" s="209"/>
      <c r="K48" s="209"/>
      <c r="L48" s="209"/>
      <c r="M48" s="209"/>
      <c r="N48" s="209"/>
      <c r="O48" s="206"/>
      <c r="P48" s="206"/>
      <c r="Q48" s="206"/>
      <c r="R48" s="206"/>
      <c r="S48" s="206"/>
      <c r="T48" s="206"/>
      <c r="U48" s="209"/>
      <c r="V48" s="209"/>
      <c r="W48" s="209"/>
      <c r="X48" s="209"/>
      <c r="Y48" s="209"/>
      <c r="Z48" s="209"/>
      <c r="AA48" s="206"/>
      <c r="AB48" s="206"/>
      <c r="AC48" s="206"/>
      <c r="AD48" s="206"/>
      <c r="AE48" s="206"/>
      <c r="AF48" s="206"/>
      <c r="AG48" s="209"/>
      <c r="AH48" s="209"/>
      <c r="AI48" s="209"/>
      <c r="AJ48" s="209"/>
      <c r="AK48" s="209"/>
      <c r="AL48" s="209"/>
      <c r="AM48" s="206"/>
      <c r="AN48" s="206"/>
      <c r="AO48" s="206"/>
      <c r="AP48" s="206"/>
      <c r="AQ48" s="206"/>
      <c r="AR48" s="206"/>
      <c r="AS48" s="209"/>
      <c r="AT48" s="209"/>
      <c r="AU48" s="209"/>
      <c r="AV48" s="209"/>
      <c r="AW48" s="209"/>
      <c r="AX48" s="209"/>
      <c r="AY48" s="206"/>
      <c r="AZ48" s="206"/>
      <c r="BA48" s="206"/>
      <c r="BB48" s="206"/>
      <c r="BC48" s="206"/>
      <c r="BD48" s="206"/>
      <c r="BE48" s="209"/>
      <c r="BF48" s="209"/>
      <c r="BG48" s="209"/>
      <c r="BH48" s="209"/>
      <c r="BI48" s="209"/>
      <c r="BJ48" s="209"/>
      <c r="BK48" s="206"/>
      <c r="BL48" s="206"/>
      <c r="BM48" s="206"/>
      <c r="BN48" s="206"/>
      <c r="BO48" s="206"/>
      <c r="BP48" s="206"/>
      <c r="BQ48" s="209"/>
      <c r="BR48" s="209"/>
      <c r="BS48" s="209"/>
      <c r="BT48" s="209"/>
      <c r="BU48" s="209"/>
      <c r="BV48" s="209"/>
      <c r="BW48" s="210"/>
      <c r="BX48" s="210"/>
      <c r="BY48" s="210"/>
      <c r="BZ48" s="210"/>
      <c r="CA48" s="210"/>
      <c r="CB48" s="210"/>
      <c r="CC48" s="210"/>
      <c r="CD48" s="210"/>
      <c r="CE48" s="210"/>
      <c r="CF48" s="210"/>
      <c r="CG48" s="210"/>
      <c r="CH48" s="210"/>
      <c r="CI48" s="210"/>
      <c r="CJ48" s="210"/>
      <c r="CK48" s="210"/>
      <c r="CL48" s="210"/>
      <c r="CM48" s="210"/>
      <c r="CN48" s="210"/>
      <c r="CO48" s="210"/>
      <c r="CP48" s="210"/>
      <c r="CQ48" s="210"/>
      <c r="CR48" s="210"/>
      <c r="CS48" s="210"/>
      <c r="CT48" s="210"/>
      <c r="CU48" s="210"/>
      <c r="CV48" s="210"/>
      <c r="CW48" s="210"/>
      <c r="CX48" s="210"/>
      <c r="CY48" s="210"/>
      <c r="CZ48" s="210"/>
      <c r="DA48" s="210"/>
      <c r="DB48" s="210"/>
      <c r="DC48" s="270"/>
      <c r="DD48" s="270"/>
      <c r="DE48" s="270"/>
      <c r="DF48" s="270"/>
      <c r="DG48" s="270"/>
      <c r="DH48" s="270"/>
      <c r="DI48" s="270"/>
      <c r="DJ48" s="270"/>
      <c r="DK48" s="270"/>
      <c r="DL48" s="270"/>
      <c r="DM48" s="270"/>
      <c r="DN48" s="270"/>
      <c r="DO48" s="270"/>
      <c r="DP48" s="270"/>
      <c r="DQ48" s="270"/>
      <c r="DR48" s="270"/>
      <c r="DS48" s="207"/>
      <c r="DT48" s="207"/>
      <c r="DU48" s="207"/>
      <c r="DV48" s="207"/>
      <c r="DW48" s="207"/>
      <c r="DX48" s="207"/>
      <c r="DY48" s="207"/>
      <c r="DZ48" s="207"/>
      <c r="EA48" s="210"/>
      <c r="EB48" s="210"/>
      <c r="EC48" s="210"/>
      <c r="ED48" s="210"/>
      <c r="EE48" s="207"/>
      <c r="EF48" s="207"/>
      <c r="EG48" s="210"/>
      <c r="EH48" s="210"/>
      <c r="EI48" s="207"/>
      <c r="EJ48" s="207"/>
      <c r="EK48" s="207"/>
      <c r="EL48" s="207"/>
      <c r="EM48" s="1"/>
      <c r="EN48" s="1"/>
      <c r="EO48" s="1"/>
    </row>
    <row r="49" spans="1:142">
      <c r="A49" s="208">
        <v>48</v>
      </c>
      <c r="B49" s="208">
        <f>Participantes!C49</f>
        <v>0</v>
      </c>
      <c r="C49" s="206"/>
      <c r="D49" s="206"/>
      <c r="E49" s="206"/>
      <c r="F49" s="206"/>
      <c r="G49" s="206"/>
      <c r="H49" s="206"/>
      <c r="I49" s="209"/>
      <c r="J49" s="209"/>
      <c r="K49" s="209"/>
      <c r="L49" s="209"/>
      <c r="M49" s="209"/>
      <c r="N49" s="209"/>
      <c r="O49" s="206"/>
      <c r="P49" s="206"/>
      <c r="Q49" s="206"/>
      <c r="R49" s="206"/>
      <c r="S49" s="206"/>
      <c r="T49" s="206"/>
      <c r="U49" s="209"/>
      <c r="V49" s="209"/>
      <c r="W49" s="209"/>
      <c r="X49" s="209"/>
      <c r="Y49" s="209"/>
      <c r="Z49" s="209"/>
      <c r="AA49" s="206"/>
      <c r="AB49" s="206"/>
      <c r="AC49" s="206"/>
      <c r="AD49" s="206"/>
      <c r="AE49" s="206"/>
      <c r="AF49" s="206"/>
      <c r="AG49" s="209"/>
      <c r="AH49" s="209"/>
      <c r="AI49" s="209"/>
      <c r="AJ49" s="209"/>
      <c r="AK49" s="209"/>
      <c r="AL49" s="209"/>
      <c r="AM49" s="206"/>
      <c r="AN49" s="206"/>
      <c r="AO49" s="206"/>
      <c r="AP49" s="206"/>
      <c r="AQ49" s="206"/>
      <c r="AR49" s="206"/>
      <c r="AS49" s="209"/>
      <c r="AT49" s="209"/>
      <c r="AU49" s="209"/>
      <c r="AV49" s="209"/>
      <c r="AW49" s="209"/>
      <c r="AX49" s="209"/>
      <c r="AY49" s="206"/>
      <c r="AZ49" s="206"/>
      <c r="BA49" s="206"/>
      <c r="BB49" s="206"/>
      <c r="BC49" s="206"/>
      <c r="BD49" s="206"/>
      <c r="BE49" s="209"/>
      <c r="BF49" s="209"/>
      <c r="BG49" s="209"/>
      <c r="BH49" s="209"/>
      <c r="BI49" s="209"/>
      <c r="BJ49" s="209"/>
      <c r="BK49" s="206"/>
      <c r="BL49" s="206"/>
      <c r="BM49" s="206"/>
      <c r="BN49" s="206"/>
      <c r="BO49" s="206"/>
      <c r="BP49" s="206"/>
      <c r="BQ49" s="209"/>
      <c r="BR49" s="209"/>
      <c r="BS49" s="209"/>
      <c r="BT49" s="209"/>
      <c r="BU49" s="209"/>
      <c r="BV49" s="209"/>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70"/>
      <c r="DD49" s="270"/>
      <c r="DE49" s="270"/>
      <c r="DF49" s="270"/>
      <c r="DG49" s="270"/>
      <c r="DH49" s="270"/>
      <c r="DI49" s="270"/>
      <c r="DJ49" s="270"/>
      <c r="DK49" s="270"/>
      <c r="DL49" s="270"/>
      <c r="DM49" s="270"/>
      <c r="DN49" s="270"/>
      <c r="DO49" s="270"/>
      <c r="DP49" s="270"/>
      <c r="DQ49" s="270"/>
      <c r="DR49" s="270"/>
      <c r="DS49" s="207"/>
      <c r="DT49" s="207"/>
      <c r="DU49" s="207"/>
      <c r="DV49" s="207"/>
      <c r="DW49" s="207"/>
      <c r="DX49" s="207"/>
      <c r="DY49" s="207"/>
      <c r="DZ49" s="207"/>
      <c r="EA49" s="210"/>
      <c r="EB49" s="210"/>
      <c r="EC49" s="210"/>
      <c r="ED49" s="210"/>
      <c r="EE49" s="207"/>
      <c r="EF49" s="207"/>
      <c r="EG49" s="210"/>
      <c r="EH49" s="210"/>
      <c r="EI49" s="207"/>
      <c r="EJ49" s="207"/>
      <c r="EK49" s="207"/>
      <c r="EL49" s="207"/>
    </row>
    <row r="50" spans="1:142">
      <c r="A50" s="208">
        <v>49</v>
      </c>
      <c r="B50" s="208">
        <f>Participantes!C50</f>
        <v>0</v>
      </c>
      <c r="C50" s="206"/>
      <c r="D50" s="206"/>
      <c r="E50" s="206"/>
      <c r="F50" s="206"/>
      <c r="G50" s="206"/>
      <c r="H50" s="206"/>
      <c r="I50" s="209"/>
      <c r="J50" s="209"/>
      <c r="K50" s="209"/>
      <c r="L50" s="209"/>
      <c r="M50" s="209"/>
      <c r="N50" s="209"/>
      <c r="O50" s="206"/>
      <c r="P50" s="206"/>
      <c r="Q50" s="206"/>
      <c r="R50" s="206"/>
      <c r="S50" s="206"/>
      <c r="T50" s="206"/>
      <c r="U50" s="209"/>
      <c r="V50" s="209"/>
      <c r="W50" s="209"/>
      <c r="X50" s="209"/>
      <c r="Y50" s="209"/>
      <c r="Z50" s="209"/>
      <c r="AA50" s="206"/>
      <c r="AB50" s="206"/>
      <c r="AC50" s="206"/>
      <c r="AD50" s="206"/>
      <c r="AE50" s="206"/>
      <c r="AF50" s="206"/>
      <c r="AG50" s="209"/>
      <c r="AH50" s="209"/>
      <c r="AI50" s="209"/>
      <c r="AJ50" s="209"/>
      <c r="AK50" s="209"/>
      <c r="AL50" s="209"/>
      <c r="AM50" s="206"/>
      <c r="AN50" s="206"/>
      <c r="AO50" s="206"/>
      <c r="AP50" s="206"/>
      <c r="AQ50" s="206"/>
      <c r="AR50" s="206"/>
      <c r="AS50" s="209"/>
      <c r="AT50" s="209"/>
      <c r="AU50" s="209"/>
      <c r="AV50" s="209"/>
      <c r="AW50" s="209"/>
      <c r="AX50" s="209"/>
      <c r="AY50" s="206"/>
      <c r="AZ50" s="206"/>
      <c r="BA50" s="206"/>
      <c r="BB50" s="206"/>
      <c r="BC50" s="206"/>
      <c r="BD50" s="206"/>
      <c r="BE50" s="209"/>
      <c r="BF50" s="209"/>
      <c r="BG50" s="209"/>
      <c r="BH50" s="209"/>
      <c r="BI50" s="209"/>
      <c r="BJ50" s="209"/>
      <c r="BK50" s="206"/>
      <c r="BL50" s="206"/>
      <c r="BM50" s="206"/>
      <c r="BN50" s="206"/>
      <c r="BO50" s="206"/>
      <c r="BP50" s="206"/>
      <c r="BQ50" s="209"/>
      <c r="BR50" s="209"/>
      <c r="BS50" s="209"/>
      <c r="BT50" s="209"/>
      <c r="BU50" s="209"/>
      <c r="BV50" s="209"/>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c r="DA50" s="210"/>
      <c r="DB50" s="210"/>
      <c r="DC50" s="270"/>
      <c r="DD50" s="270"/>
      <c r="DE50" s="270"/>
      <c r="DF50" s="270"/>
      <c r="DG50" s="270"/>
      <c r="DH50" s="270"/>
      <c r="DI50" s="270"/>
      <c r="DJ50" s="270"/>
      <c r="DK50" s="270"/>
      <c r="DL50" s="270"/>
      <c r="DM50" s="270"/>
      <c r="DN50" s="270"/>
      <c r="DO50" s="270"/>
      <c r="DP50" s="270"/>
      <c r="DQ50" s="270"/>
      <c r="DR50" s="270"/>
      <c r="DS50" s="207"/>
      <c r="DT50" s="207"/>
      <c r="DU50" s="207"/>
      <c r="DV50" s="207"/>
      <c r="DW50" s="207"/>
      <c r="DX50" s="207"/>
      <c r="DY50" s="207"/>
      <c r="DZ50" s="207"/>
      <c r="EA50" s="210"/>
      <c r="EB50" s="210"/>
      <c r="EC50" s="210"/>
      <c r="ED50" s="210"/>
      <c r="EE50" s="207"/>
      <c r="EF50" s="207"/>
      <c r="EG50" s="210"/>
      <c r="EH50" s="210"/>
      <c r="EI50" s="207"/>
      <c r="EJ50" s="207"/>
      <c r="EK50" s="207"/>
      <c r="EL50" s="207"/>
    </row>
    <row r="51" spans="1:142">
      <c r="A51" s="208">
        <v>50</v>
      </c>
      <c r="B51" s="208">
        <f>Participantes!C51</f>
        <v>0</v>
      </c>
      <c r="C51" s="206"/>
      <c r="D51" s="206"/>
      <c r="E51" s="206"/>
      <c r="F51" s="206"/>
      <c r="G51" s="206"/>
      <c r="H51" s="206"/>
      <c r="I51" s="209"/>
      <c r="J51" s="209"/>
      <c r="K51" s="209"/>
      <c r="L51" s="209"/>
      <c r="M51" s="209"/>
      <c r="N51" s="209"/>
      <c r="O51" s="206"/>
      <c r="P51" s="206"/>
      <c r="Q51" s="206"/>
      <c r="R51" s="206"/>
      <c r="S51" s="206"/>
      <c r="T51" s="206"/>
      <c r="U51" s="209"/>
      <c r="V51" s="209"/>
      <c r="W51" s="209"/>
      <c r="X51" s="209"/>
      <c r="Y51" s="209"/>
      <c r="Z51" s="209"/>
      <c r="AA51" s="206"/>
      <c r="AB51" s="206"/>
      <c r="AC51" s="206"/>
      <c r="AD51" s="206"/>
      <c r="AE51" s="206"/>
      <c r="AF51" s="206"/>
      <c r="AG51" s="209"/>
      <c r="AH51" s="209"/>
      <c r="AI51" s="209"/>
      <c r="AJ51" s="209"/>
      <c r="AK51" s="209"/>
      <c r="AL51" s="209"/>
      <c r="AM51" s="206"/>
      <c r="AN51" s="206"/>
      <c r="AO51" s="206"/>
      <c r="AP51" s="206"/>
      <c r="AQ51" s="206"/>
      <c r="AR51" s="206"/>
      <c r="AS51" s="209"/>
      <c r="AT51" s="209"/>
      <c r="AU51" s="209"/>
      <c r="AV51" s="209"/>
      <c r="AW51" s="209"/>
      <c r="AX51" s="209"/>
      <c r="AY51" s="206"/>
      <c r="AZ51" s="206"/>
      <c r="BA51" s="206"/>
      <c r="BB51" s="206"/>
      <c r="BC51" s="206"/>
      <c r="BD51" s="206"/>
      <c r="BE51" s="209"/>
      <c r="BF51" s="209"/>
      <c r="BG51" s="209"/>
      <c r="BH51" s="209"/>
      <c r="BI51" s="209"/>
      <c r="BJ51" s="209"/>
      <c r="BK51" s="206"/>
      <c r="BL51" s="206"/>
      <c r="BM51" s="206"/>
      <c r="BN51" s="206"/>
      <c r="BO51" s="206"/>
      <c r="BP51" s="206"/>
      <c r="BQ51" s="209"/>
      <c r="BR51" s="209"/>
      <c r="BS51" s="209"/>
      <c r="BT51" s="209"/>
      <c r="BU51" s="209"/>
      <c r="BV51" s="209"/>
      <c r="BW51" s="210"/>
      <c r="BX51" s="210"/>
      <c r="BY51" s="210"/>
      <c r="BZ51" s="210"/>
      <c r="CA51" s="210"/>
      <c r="CB51" s="210"/>
      <c r="CC51" s="210"/>
      <c r="CD51" s="210"/>
      <c r="CE51" s="210"/>
      <c r="CF51" s="210"/>
      <c r="CG51" s="210"/>
      <c r="CH51" s="210"/>
      <c r="CI51" s="210"/>
      <c r="CJ51" s="210"/>
      <c r="CK51" s="210"/>
      <c r="CL51" s="210"/>
      <c r="CM51" s="210"/>
      <c r="CN51" s="210"/>
      <c r="CO51" s="210"/>
      <c r="CP51" s="210"/>
      <c r="CQ51" s="210"/>
      <c r="CR51" s="210"/>
      <c r="CS51" s="210"/>
      <c r="CT51" s="210"/>
      <c r="CU51" s="210"/>
      <c r="CV51" s="210"/>
      <c r="CW51" s="210"/>
      <c r="CX51" s="210"/>
      <c r="CY51" s="210"/>
      <c r="CZ51" s="210"/>
      <c r="DA51" s="210"/>
      <c r="DB51" s="210"/>
      <c r="DC51" s="270"/>
      <c r="DD51" s="270"/>
      <c r="DE51" s="270"/>
      <c r="DF51" s="270"/>
      <c r="DG51" s="270"/>
      <c r="DH51" s="270"/>
      <c r="DI51" s="270"/>
      <c r="DJ51" s="270"/>
      <c r="DK51" s="270"/>
      <c r="DL51" s="270"/>
      <c r="DM51" s="270"/>
      <c r="DN51" s="270"/>
      <c r="DO51" s="270"/>
      <c r="DP51" s="270"/>
      <c r="DQ51" s="270"/>
      <c r="DR51" s="270"/>
      <c r="DS51" s="207"/>
      <c r="DT51" s="207"/>
      <c r="DU51" s="207"/>
      <c r="DV51" s="207"/>
      <c r="DW51" s="207"/>
      <c r="DX51" s="207"/>
      <c r="DY51" s="207"/>
      <c r="DZ51" s="207"/>
      <c r="EA51" s="210"/>
      <c r="EB51" s="210"/>
      <c r="EC51" s="210"/>
      <c r="ED51" s="210"/>
      <c r="EE51" s="207"/>
      <c r="EF51" s="207"/>
      <c r="EG51" s="210"/>
      <c r="EH51" s="210"/>
      <c r="EI51" s="207"/>
      <c r="EJ51" s="207"/>
      <c r="EK51" s="207"/>
      <c r="EL51" s="207"/>
    </row>
  </sheetData>
  <phoneticPr fontId="5" type="noConversion"/>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51"/>
  <sheetViews>
    <sheetView showGridLines="0" workbookViewId="0">
      <pane ySplit="11" topLeftCell="A12" activePane="bottomLeft" state="frozen"/>
      <selection activeCell="U63" sqref="U63:U64"/>
      <selection pane="bottomLeft" activeCell="D2" sqref="D2"/>
    </sheetView>
  </sheetViews>
  <sheetFormatPr baseColWidth="10" defaultRowHeight="13"/>
  <cols>
    <col min="1" max="1" width="5" style="196" customWidth="1"/>
    <col min="2" max="2" width="1.1640625" style="196" customWidth="1"/>
    <col min="3" max="3" width="9.5" style="231" customWidth="1"/>
    <col min="4" max="4" width="29" style="221" customWidth="1"/>
    <col min="5" max="8" width="10.83203125" style="221"/>
    <col min="9" max="9" width="3.5" style="221" customWidth="1"/>
    <col min="10" max="10" width="16.5" style="221" customWidth="1"/>
    <col min="11" max="11" width="6.1640625" style="221" customWidth="1"/>
    <col min="12" max="12" width="13.6640625" style="221" customWidth="1"/>
    <col min="13" max="13" width="10.83203125" style="221"/>
    <col min="14" max="14" width="11.5" style="226" customWidth="1"/>
    <col min="15" max="16384" width="10.83203125" style="221"/>
  </cols>
  <sheetData>
    <row r="1" spans="1:22" ht="34">
      <c r="C1" s="197" t="s">
        <v>63</v>
      </c>
      <c r="D1" s="198" t="s">
        <v>64</v>
      </c>
      <c r="E1" s="199" t="s">
        <v>65</v>
      </c>
      <c r="F1" s="199" t="s">
        <v>66</v>
      </c>
      <c r="G1" s="199" t="s">
        <v>67</v>
      </c>
      <c r="H1" s="199" t="s">
        <v>68</v>
      </c>
      <c r="I1" s="199"/>
      <c r="J1" s="199"/>
      <c r="K1" s="199"/>
      <c r="L1" s="199" t="s">
        <v>69</v>
      </c>
      <c r="M1" s="199" t="s">
        <v>70</v>
      </c>
      <c r="Q1" s="199" t="s">
        <v>287</v>
      </c>
      <c r="R1" s="199" t="s">
        <v>288</v>
      </c>
      <c r="S1" s="199" t="s">
        <v>289</v>
      </c>
      <c r="T1" s="199" t="s">
        <v>290</v>
      </c>
      <c r="U1" s="199" t="s">
        <v>291</v>
      </c>
      <c r="V1" s="199" t="s">
        <v>292</v>
      </c>
    </row>
    <row r="2" spans="1:22">
      <c r="A2" s="196">
        <v>1</v>
      </c>
      <c r="C2" s="219">
        <f>Participantes!B2</f>
        <v>1</v>
      </c>
      <c r="D2" s="220" t="str">
        <f>IF(Participantes!C2="","",Participantes!C2)</f>
        <v/>
      </c>
      <c r="E2" s="221">
        <f>IF('Primera Fase'!C3="",0,'Primera Fase'!HK3)</f>
        <v>0</v>
      </c>
      <c r="F2" s="221">
        <f>IF('- H -'!$C$11="",0,IF('Segunda Fase'!C3="",0,'Segunda Fase'!GT3))</f>
        <v>0</v>
      </c>
      <c r="G2" s="221">
        <f t="shared" ref="G2:G33" si="0">F2+E2</f>
        <v>0</v>
      </c>
      <c r="H2" s="221">
        <f t="shared" ref="H2:H33" si="1">RANK(G2,$G$2:$G$51,0)</f>
        <v>1</v>
      </c>
      <c r="J2" s="227" t="s">
        <v>71</v>
      </c>
      <c r="K2" s="228">
        <v>0.5</v>
      </c>
      <c r="L2" s="229">
        <f t="shared" ref="L2:L11" si="2">ROUNDUP((Recaudo-Admin)*K2,-4)</f>
        <v>0</v>
      </c>
      <c r="M2" s="230">
        <f>L2/FXbuy</f>
        <v>0</v>
      </c>
      <c r="Q2" s="234">
        <f>SUM(Participantes!F2:F51)</f>
        <v>0</v>
      </c>
      <c r="R2" s="234">
        <f>SUM(Participantes!G2:G51)</f>
        <v>0</v>
      </c>
      <c r="S2" s="235">
        <f>(Q2+R2)</f>
        <v>0</v>
      </c>
      <c r="T2" s="235">
        <v>10000</v>
      </c>
      <c r="U2" s="221">
        <f>COUNTA(Participantes!C2:C51)</f>
        <v>0</v>
      </c>
      <c r="V2" s="236">
        <f>U2*T2</f>
        <v>0</v>
      </c>
    </row>
    <row r="3" spans="1:22">
      <c r="A3" s="196">
        <v>2</v>
      </c>
      <c r="C3" s="219">
        <f>Participantes!B4</f>
        <v>3</v>
      </c>
      <c r="D3" s="220" t="str">
        <f>IF(Participantes!C4="","",Participantes!C4)</f>
        <v/>
      </c>
      <c r="E3" s="221">
        <f>IF('Primera Fase'!C5="",0,'Primera Fase'!HK5)</f>
        <v>0</v>
      </c>
      <c r="F3" s="221">
        <f>IF('- H -'!$C$11="",0,IF('Segunda Fase'!C5="",0,'Segunda Fase'!GT5))</f>
        <v>0</v>
      </c>
      <c r="G3" s="221">
        <f t="shared" si="0"/>
        <v>0</v>
      </c>
      <c r="H3" s="221">
        <f t="shared" si="1"/>
        <v>1</v>
      </c>
      <c r="J3" s="227" t="s">
        <v>72</v>
      </c>
      <c r="K3" s="228">
        <v>0.2</v>
      </c>
      <c r="L3" s="229">
        <f t="shared" si="2"/>
        <v>0</v>
      </c>
      <c r="M3" s="230">
        <f t="shared" ref="M3:M11" si="3">L3/FXbuy</f>
        <v>0</v>
      </c>
      <c r="T3" s="235"/>
    </row>
    <row r="4" spans="1:22">
      <c r="A4" s="196">
        <v>3</v>
      </c>
      <c r="C4" s="219">
        <f>Participantes!B5</f>
        <v>4</v>
      </c>
      <c r="D4" s="220" t="str">
        <f>IF(Participantes!C5="","",Participantes!C5)</f>
        <v/>
      </c>
      <c r="E4" s="221">
        <f>IF('Primera Fase'!C6="",0,'Primera Fase'!HK6)</f>
        <v>0</v>
      </c>
      <c r="F4" s="221">
        <f>IF('- H -'!$C$11="",0,IF('Segunda Fase'!C6="",0,'Segunda Fase'!GT6))</f>
        <v>0</v>
      </c>
      <c r="G4" s="221">
        <f t="shared" si="0"/>
        <v>0</v>
      </c>
      <c r="H4" s="221">
        <f t="shared" si="1"/>
        <v>1</v>
      </c>
      <c r="J4" s="227" t="s">
        <v>73</v>
      </c>
      <c r="K4" s="228">
        <v>0.1</v>
      </c>
      <c r="L4" s="229">
        <f t="shared" si="2"/>
        <v>0</v>
      </c>
      <c r="M4" s="230">
        <f t="shared" si="3"/>
        <v>0</v>
      </c>
    </row>
    <row r="5" spans="1:22">
      <c r="A5" s="196">
        <v>4</v>
      </c>
      <c r="C5" s="219">
        <f>Participantes!B6</f>
        <v>5</v>
      </c>
      <c r="D5" s="220" t="str">
        <f>IF(Participantes!C6="","",Participantes!C6)</f>
        <v/>
      </c>
      <c r="E5" s="221">
        <f>IF('Primera Fase'!C7="",0,'Primera Fase'!HK7)</f>
        <v>0</v>
      </c>
      <c r="F5" s="221">
        <f>IF('- H -'!$C$11="",0,IF('Segunda Fase'!C7="",0,'Segunda Fase'!GT7))</f>
        <v>0</v>
      </c>
      <c r="G5" s="221">
        <f t="shared" si="0"/>
        <v>0</v>
      </c>
      <c r="H5" s="221">
        <f t="shared" si="1"/>
        <v>1</v>
      </c>
      <c r="J5" s="227" t="s">
        <v>74</v>
      </c>
      <c r="K5" s="228">
        <v>7.0000000000000007E-2</v>
      </c>
      <c r="L5" s="229">
        <f t="shared" si="2"/>
        <v>0</v>
      </c>
      <c r="M5" s="230">
        <f t="shared" si="3"/>
        <v>0</v>
      </c>
    </row>
    <row r="6" spans="1:22">
      <c r="A6" s="196">
        <v>5</v>
      </c>
      <c r="C6" s="219">
        <f>Participantes!B7</f>
        <v>6</v>
      </c>
      <c r="D6" s="220" t="str">
        <f>IF(Participantes!C7="","",Participantes!C7)</f>
        <v/>
      </c>
      <c r="E6" s="221">
        <f>IF('Primera Fase'!C8="",0,'Primera Fase'!HK8)</f>
        <v>0</v>
      </c>
      <c r="F6" s="221">
        <f>IF('- H -'!$C$11="",0,IF('Segunda Fase'!C8="",0,'Segunda Fase'!GT8))</f>
        <v>0</v>
      </c>
      <c r="G6" s="221">
        <f t="shared" si="0"/>
        <v>0</v>
      </c>
      <c r="H6" s="221">
        <f t="shared" si="1"/>
        <v>1</v>
      </c>
      <c r="J6" s="227" t="s">
        <v>75</v>
      </c>
      <c r="K6" s="228">
        <v>0.04</v>
      </c>
      <c r="L6" s="229">
        <f t="shared" si="2"/>
        <v>0</v>
      </c>
      <c r="M6" s="230">
        <f t="shared" si="3"/>
        <v>0</v>
      </c>
    </row>
    <row r="7" spans="1:22">
      <c r="A7" s="196">
        <v>6</v>
      </c>
      <c r="C7" s="219">
        <f>Participantes!B8</f>
        <v>7</v>
      </c>
      <c r="D7" s="220" t="str">
        <f>IF(Participantes!C8="","",Participantes!C8)</f>
        <v/>
      </c>
      <c r="E7" s="221">
        <f>IF('Primera Fase'!C9="",0,'Primera Fase'!HK9)</f>
        <v>0</v>
      </c>
      <c r="F7" s="221">
        <f>IF('- H -'!$C$11="",0,IF('Segunda Fase'!C9="",0,'Segunda Fase'!GT9))</f>
        <v>0</v>
      </c>
      <c r="G7" s="221">
        <f t="shared" si="0"/>
        <v>0</v>
      </c>
      <c r="H7" s="221">
        <f t="shared" si="1"/>
        <v>1</v>
      </c>
      <c r="J7" s="227" t="s">
        <v>76</v>
      </c>
      <c r="K7" s="228">
        <v>0.03</v>
      </c>
      <c r="L7" s="229">
        <f t="shared" si="2"/>
        <v>0</v>
      </c>
      <c r="M7" s="230">
        <f t="shared" si="3"/>
        <v>0</v>
      </c>
    </row>
    <row r="8" spans="1:22">
      <c r="A8" s="196">
        <v>7</v>
      </c>
      <c r="C8" s="219">
        <f>Participantes!B9</f>
        <v>8</v>
      </c>
      <c r="D8" s="220" t="str">
        <f>IF(Participantes!C9="","",Participantes!C9)</f>
        <v/>
      </c>
      <c r="E8" s="221">
        <f>IF('Primera Fase'!C10="",0,'Primera Fase'!HK10)</f>
        <v>0</v>
      </c>
      <c r="F8" s="221">
        <f>IF('- H -'!$C$11="",0,IF('Segunda Fase'!C10="",0,'Segunda Fase'!GT10))</f>
        <v>0</v>
      </c>
      <c r="G8" s="221">
        <f t="shared" si="0"/>
        <v>0</v>
      </c>
      <c r="H8" s="221">
        <f t="shared" si="1"/>
        <v>1</v>
      </c>
      <c r="J8" s="227" t="s">
        <v>77</v>
      </c>
      <c r="K8" s="228">
        <v>0.02</v>
      </c>
      <c r="L8" s="229">
        <f t="shared" si="2"/>
        <v>0</v>
      </c>
      <c r="M8" s="230">
        <f t="shared" si="3"/>
        <v>0</v>
      </c>
    </row>
    <row r="9" spans="1:22">
      <c r="A9" s="196">
        <v>8</v>
      </c>
      <c r="C9" s="219">
        <f>Participantes!B10</f>
        <v>9</v>
      </c>
      <c r="D9" s="220" t="str">
        <f>IF(Participantes!C10="","",Participantes!C10)</f>
        <v/>
      </c>
      <c r="E9" s="221">
        <f>IF('Primera Fase'!C11="",0,'Primera Fase'!HK11)</f>
        <v>0</v>
      </c>
      <c r="F9" s="221">
        <f>IF('- H -'!$C$11="",0,IF('Segunda Fase'!C11="",0,'Segunda Fase'!GT11))</f>
        <v>0</v>
      </c>
      <c r="G9" s="221">
        <f t="shared" si="0"/>
        <v>0</v>
      </c>
      <c r="H9" s="221">
        <f t="shared" si="1"/>
        <v>1</v>
      </c>
      <c r="J9" s="227" t="s">
        <v>178</v>
      </c>
      <c r="K9" s="228">
        <v>0.02</v>
      </c>
      <c r="L9" s="229">
        <f t="shared" si="2"/>
        <v>0</v>
      </c>
      <c r="M9" s="230">
        <f t="shared" si="3"/>
        <v>0</v>
      </c>
    </row>
    <row r="10" spans="1:22">
      <c r="A10" s="196">
        <v>9</v>
      </c>
      <c r="C10" s="219">
        <f>Participantes!B11</f>
        <v>10</v>
      </c>
      <c r="D10" s="220" t="str">
        <f>IF(Participantes!C11="","",Participantes!C11)</f>
        <v/>
      </c>
      <c r="E10" s="221">
        <f>IF('Primera Fase'!C12="",0,'Primera Fase'!HK12)</f>
        <v>0</v>
      </c>
      <c r="F10" s="221">
        <f>IF('- H -'!$C$11="",0,IF('Segunda Fase'!C12="",0,'Segunda Fase'!GT12))</f>
        <v>0</v>
      </c>
      <c r="G10" s="221">
        <f t="shared" si="0"/>
        <v>0</v>
      </c>
      <c r="H10" s="221">
        <f t="shared" si="1"/>
        <v>1</v>
      </c>
      <c r="J10" s="227" t="s">
        <v>179</v>
      </c>
      <c r="K10" s="228">
        <v>0.01</v>
      </c>
      <c r="L10" s="229">
        <f t="shared" si="2"/>
        <v>0</v>
      </c>
      <c r="M10" s="230">
        <f t="shared" si="3"/>
        <v>0</v>
      </c>
    </row>
    <row r="11" spans="1:22">
      <c r="A11" s="196">
        <v>10</v>
      </c>
      <c r="C11" s="219">
        <f>Participantes!B13</f>
        <v>12</v>
      </c>
      <c r="D11" s="220" t="str">
        <f>IF(Participantes!C13="","",Participantes!C13)</f>
        <v/>
      </c>
      <c r="E11" s="221">
        <f>IF('Primera Fase'!C14="",0,'Primera Fase'!HK14)</f>
        <v>0</v>
      </c>
      <c r="F11" s="221">
        <f>IF('- H -'!$C$11="",0,IF('Segunda Fase'!C14="",0,'Segunda Fase'!GT14))</f>
        <v>0</v>
      </c>
      <c r="G11" s="221">
        <f t="shared" si="0"/>
        <v>0</v>
      </c>
      <c r="H11" s="221">
        <f t="shared" si="1"/>
        <v>1</v>
      </c>
      <c r="J11" s="227" t="s">
        <v>80</v>
      </c>
      <c r="K11" s="228">
        <v>0.01</v>
      </c>
      <c r="L11" s="229">
        <f t="shared" si="2"/>
        <v>0</v>
      </c>
      <c r="M11" s="230">
        <f t="shared" si="3"/>
        <v>0</v>
      </c>
    </row>
    <row r="12" spans="1:22">
      <c r="A12" s="196">
        <v>11</v>
      </c>
      <c r="C12" s="219">
        <f>Participantes!B14</f>
        <v>13</v>
      </c>
      <c r="D12" s="220" t="str">
        <f>IF(Participantes!C14="","",Participantes!C14)</f>
        <v/>
      </c>
      <c r="E12" s="221">
        <f>IF('Primera Fase'!C15="",0,'Primera Fase'!HK15)</f>
        <v>0</v>
      </c>
      <c r="F12" s="221">
        <f>IF('- H -'!$C$11="",0,IF('Segunda Fase'!C15="",0,'Segunda Fase'!GT15))</f>
        <v>0</v>
      </c>
      <c r="G12" s="221">
        <f t="shared" si="0"/>
        <v>0</v>
      </c>
      <c r="H12" s="221">
        <f t="shared" si="1"/>
        <v>1</v>
      </c>
    </row>
    <row r="13" spans="1:22">
      <c r="A13" s="196">
        <v>12</v>
      </c>
      <c r="C13" s="219">
        <f>Participantes!B15</f>
        <v>14</v>
      </c>
      <c r="D13" s="220" t="str">
        <f>IF(Participantes!C15="","",Participantes!C15)</f>
        <v/>
      </c>
      <c r="E13" s="221">
        <f>IF('Primera Fase'!C16="",0,'Primera Fase'!HK16)</f>
        <v>0</v>
      </c>
      <c r="F13" s="221">
        <f>IF('- H -'!$C$11="",0,IF('Segunda Fase'!C16="",0,'Segunda Fase'!GT16))</f>
        <v>0</v>
      </c>
      <c r="G13" s="221">
        <f t="shared" si="0"/>
        <v>0</v>
      </c>
      <c r="H13" s="221">
        <f t="shared" si="1"/>
        <v>1</v>
      </c>
      <c r="J13" s="227" t="s">
        <v>23</v>
      </c>
      <c r="L13" s="230">
        <f>SUM(L2:L12)</f>
        <v>0</v>
      </c>
      <c r="M13" s="230">
        <f>SUM(M2:M12)</f>
        <v>0</v>
      </c>
    </row>
    <row r="14" spans="1:22">
      <c r="A14" s="196">
        <v>13</v>
      </c>
      <c r="C14" s="219">
        <f>Participantes!B16</f>
        <v>15</v>
      </c>
      <c r="D14" s="220" t="str">
        <f>IF(Participantes!C16="","",Participantes!C16)</f>
        <v/>
      </c>
      <c r="E14" s="221">
        <f>IF('Primera Fase'!C17="",0,'Primera Fase'!HK17)</f>
        <v>0</v>
      </c>
      <c r="F14" s="221">
        <f>IF('- H -'!$C$11="",0,IF('Segunda Fase'!C17="",0,'Segunda Fase'!GT17))</f>
        <v>0</v>
      </c>
      <c r="G14" s="221">
        <f t="shared" si="0"/>
        <v>0</v>
      </c>
      <c r="H14" s="221">
        <f t="shared" si="1"/>
        <v>1</v>
      </c>
    </row>
    <row r="15" spans="1:22">
      <c r="A15" s="196">
        <v>14</v>
      </c>
      <c r="C15" s="219">
        <f>Participantes!B18</f>
        <v>17</v>
      </c>
      <c r="D15" s="220" t="str">
        <f>IF(Participantes!C18="","",Participantes!C18)</f>
        <v/>
      </c>
      <c r="E15" s="221">
        <f>IF('Primera Fase'!C19="",0,'Primera Fase'!HK19)</f>
        <v>0</v>
      </c>
      <c r="F15" s="221">
        <f>IF('- H -'!$C$11="",0,IF('Segunda Fase'!C19="",0,'Segunda Fase'!GT19))</f>
        <v>0</v>
      </c>
      <c r="G15" s="221">
        <f t="shared" si="0"/>
        <v>0</v>
      </c>
      <c r="H15" s="221">
        <f t="shared" si="1"/>
        <v>1</v>
      </c>
      <c r="L15" s="6" t="s">
        <v>81</v>
      </c>
      <c r="M15" s="200">
        <v>2340</v>
      </c>
    </row>
    <row r="16" spans="1:22">
      <c r="A16" s="196">
        <v>15</v>
      </c>
      <c r="C16" s="219">
        <f>Participantes!B19</f>
        <v>18</v>
      </c>
      <c r="D16" s="220" t="str">
        <f>IF(Participantes!C19="","",Participantes!C19)</f>
        <v/>
      </c>
      <c r="E16" s="221">
        <f>IF('Primera Fase'!C20="",0,'Primera Fase'!HK20)</f>
        <v>0</v>
      </c>
      <c r="F16" s="221">
        <f>IF('- H -'!$C$11="",0,IF('Segunda Fase'!C20="",0,'Segunda Fase'!GT20))</f>
        <v>0</v>
      </c>
      <c r="G16" s="221">
        <f t="shared" si="0"/>
        <v>0</v>
      </c>
      <c r="H16" s="221">
        <f t="shared" si="1"/>
        <v>1</v>
      </c>
      <c r="L16" s="204" t="s">
        <v>78</v>
      </c>
      <c r="M16" s="205">
        <v>2800</v>
      </c>
    </row>
    <row r="17" spans="1:13">
      <c r="A17" s="196">
        <v>16</v>
      </c>
      <c r="C17" s="219">
        <f>Participantes!B20</f>
        <v>19</v>
      </c>
      <c r="D17" s="220" t="str">
        <f>IF(Participantes!C20="","",Participantes!C20)</f>
        <v/>
      </c>
      <c r="E17" s="221">
        <f>IF('Primera Fase'!C21="",0,'Primera Fase'!HK21)</f>
        <v>0</v>
      </c>
      <c r="F17" s="221">
        <f>IF('- H -'!$C$11="",0,IF('Segunda Fase'!C21="",0,'Segunda Fase'!GT21))</f>
        <v>0</v>
      </c>
      <c r="G17" s="221">
        <f t="shared" si="0"/>
        <v>0</v>
      </c>
      <c r="H17" s="221">
        <f t="shared" si="1"/>
        <v>1</v>
      </c>
    </row>
    <row r="18" spans="1:13">
      <c r="A18" s="196">
        <v>17</v>
      </c>
      <c r="C18" s="219">
        <f>Participantes!B21</f>
        <v>20</v>
      </c>
      <c r="D18" s="220" t="str">
        <f>IF(Participantes!C21="","",Participantes!C21)</f>
        <v/>
      </c>
      <c r="E18" s="221">
        <f>IF('Primera Fase'!C22="",0,'Primera Fase'!HK22)</f>
        <v>0</v>
      </c>
      <c r="F18" s="221">
        <f>IF('- H -'!$C$11="",0,IF('Segunda Fase'!C22="",0,'Segunda Fase'!GT22))</f>
        <v>0</v>
      </c>
      <c r="G18" s="221">
        <f t="shared" si="0"/>
        <v>0</v>
      </c>
      <c r="H18" s="221">
        <f t="shared" si="1"/>
        <v>1</v>
      </c>
    </row>
    <row r="19" spans="1:13">
      <c r="A19" s="196">
        <v>18</v>
      </c>
      <c r="C19" s="219">
        <f>Participantes!B22</f>
        <v>21</v>
      </c>
      <c r="D19" s="220" t="str">
        <f>IF(Participantes!C22="","",Participantes!C22)</f>
        <v/>
      </c>
      <c r="E19" s="221">
        <f>IF('Primera Fase'!C23="",0,'Primera Fase'!HK23)</f>
        <v>0</v>
      </c>
      <c r="F19" s="221">
        <f>IF('- H -'!$C$11="",0,IF('Segunda Fase'!C23="",0,'Segunda Fase'!GT23))</f>
        <v>0</v>
      </c>
      <c r="G19" s="221">
        <f t="shared" si="0"/>
        <v>0</v>
      </c>
      <c r="H19" s="221">
        <f t="shared" si="1"/>
        <v>1</v>
      </c>
    </row>
    <row r="20" spans="1:13">
      <c r="A20" s="196">
        <v>19</v>
      </c>
      <c r="C20" s="219">
        <f>Participantes!B23</f>
        <v>22</v>
      </c>
      <c r="D20" s="220" t="str">
        <f>IF(Participantes!C23="","",Participantes!C23)</f>
        <v/>
      </c>
      <c r="E20" s="221">
        <f>IF('Primera Fase'!C24="",0,'Primera Fase'!HK24)</f>
        <v>0</v>
      </c>
      <c r="F20" s="221">
        <f>IF('- H -'!$C$11="",0,IF('Segunda Fase'!C24="",0,'Segunda Fase'!GT24))</f>
        <v>0</v>
      </c>
      <c r="G20" s="221">
        <f t="shared" si="0"/>
        <v>0</v>
      </c>
      <c r="H20" s="221">
        <f t="shared" si="1"/>
        <v>1</v>
      </c>
    </row>
    <row r="21" spans="1:13">
      <c r="A21" s="196">
        <v>20</v>
      </c>
      <c r="C21" s="219">
        <f>Participantes!B24</f>
        <v>23</v>
      </c>
      <c r="D21" s="220" t="str">
        <f>IF(Participantes!C24="","",Participantes!C24)</f>
        <v/>
      </c>
      <c r="E21" s="221">
        <f>IF('Primera Fase'!C25="",0,'Primera Fase'!HK25)</f>
        <v>0</v>
      </c>
      <c r="F21" s="221">
        <f>IF('- H -'!$C$11="",0,IF('Segunda Fase'!C25="",0,'Segunda Fase'!GT25))</f>
        <v>0</v>
      </c>
      <c r="G21" s="221">
        <f t="shared" si="0"/>
        <v>0</v>
      </c>
      <c r="H21" s="221">
        <f t="shared" si="1"/>
        <v>1</v>
      </c>
    </row>
    <row r="22" spans="1:13">
      <c r="A22" s="196">
        <v>21</v>
      </c>
      <c r="C22" s="219">
        <f>Participantes!B25</f>
        <v>24</v>
      </c>
      <c r="D22" s="220" t="str">
        <f>IF(Participantes!C25="","",Participantes!C25)</f>
        <v/>
      </c>
      <c r="E22" s="221">
        <f>IF('Primera Fase'!C26="",0,'Primera Fase'!HK26)</f>
        <v>0</v>
      </c>
      <c r="F22" s="221">
        <f>IF('- H -'!$C$11="",0,IF('Segunda Fase'!C26="",0,'Segunda Fase'!GT26))</f>
        <v>0</v>
      </c>
      <c r="G22" s="221">
        <f t="shared" si="0"/>
        <v>0</v>
      </c>
      <c r="H22" s="221">
        <f t="shared" si="1"/>
        <v>1</v>
      </c>
      <c r="J22" s="369" t="s">
        <v>82</v>
      </c>
      <c r="K22" s="369"/>
      <c r="L22" s="369"/>
      <c r="M22" s="369"/>
    </row>
    <row r="23" spans="1:13">
      <c r="A23" s="196">
        <v>22</v>
      </c>
      <c r="C23" s="219">
        <f>Participantes!B26</f>
        <v>25</v>
      </c>
      <c r="D23" s="220" t="str">
        <f>IF(Participantes!C26="","",Participantes!C26)</f>
        <v/>
      </c>
      <c r="E23" s="221">
        <f>IF('Primera Fase'!C27="",0,'Primera Fase'!HK27)</f>
        <v>0</v>
      </c>
      <c r="F23" s="221">
        <f>IF('- H -'!$C$11="",0,IF('Segunda Fase'!C27="",0,'Segunda Fase'!GT27))</f>
        <v>0</v>
      </c>
      <c r="G23" s="221">
        <f t="shared" si="0"/>
        <v>0</v>
      </c>
      <c r="H23" s="221">
        <f t="shared" si="1"/>
        <v>1</v>
      </c>
    </row>
    <row r="24" spans="1:13">
      <c r="A24" s="196">
        <v>23</v>
      </c>
      <c r="C24" s="219">
        <f>Participantes!B27</f>
        <v>26</v>
      </c>
      <c r="D24" s="220" t="str">
        <f>IF(Participantes!C27="","",Participantes!C27)</f>
        <v/>
      </c>
      <c r="E24" s="221">
        <f>IF('Primera Fase'!C28="",0,'Primera Fase'!HK28)</f>
        <v>0</v>
      </c>
      <c r="F24" s="221">
        <f>IF('- H -'!$C$11="",0,IF('Segunda Fase'!C28="",0,'Segunda Fase'!GT28))</f>
        <v>0</v>
      </c>
      <c r="G24" s="221">
        <f t="shared" si="0"/>
        <v>0</v>
      </c>
      <c r="H24" s="221">
        <f t="shared" si="1"/>
        <v>1</v>
      </c>
    </row>
    <row r="25" spans="1:13">
      <c r="A25" s="196">
        <v>24</v>
      </c>
      <c r="C25" s="219">
        <f>Participantes!B28</f>
        <v>27</v>
      </c>
      <c r="D25" s="220" t="str">
        <f>IF(Participantes!C28="","",Participantes!C28)</f>
        <v/>
      </c>
      <c r="E25" s="221">
        <f>IF('Primera Fase'!C29="",0,'Primera Fase'!HK29)</f>
        <v>0</v>
      </c>
      <c r="F25" s="221">
        <f>IF('- H -'!$C$11="",0,IF('Segunda Fase'!C29="",0,'Segunda Fase'!GT29))</f>
        <v>0</v>
      </c>
      <c r="G25" s="221">
        <f t="shared" si="0"/>
        <v>0</v>
      </c>
      <c r="H25" s="221">
        <f t="shared" si="1"/>
        <v>1</v>
      </c>
    </row>
    <row r="26" spans="1:13">
      <c r="A26" s="196">
        <v>25</v>
      </c>
      <c r="C26" s="219">
        <f>Participantes!B30</f>
        <v>29</v>
      </c>
      <c r="D26" s="220" t="str">
        <f>IF(Participantes!C30="","",Participantes!C30)</f>
        <v/>
      </c>
      <c r="E26" s="221">
        <f>IF('Primera Fase'!C31="",0,'Primera Fase'!HK31)</f>
        <v>0</v>
      </c>
      <c r="F26" s="221">
        <f>IF('- H -'!$C$11="",0,IF('Segunda Fase'!C31="",0,'Segunda Fase'!GT31))</f>
        <v>0</v>
      </c>
      <c r="G26" s="221">
        <f t="shared" si="0"/>
        <v>0</v>
      </c>
      <c r="H26" s="221">
        <f t="shared" si="1"/>
        <v>1</v>
      </c>
    </row>
    <row r="27" spans="1:13">
      <c r="A27" s="196">
        <v>26</v>
      </c>
      <c r="C27" s="219">
        <f>Participantes!B31</f>
        <v>30</v>
      </c>
      <c r="D27" s="220" t="str">
        <f>IF(Participantes!C31="","",Participantes!C31)</f>
        <v/>
      </c>
      <c r="E27" s="221">
        <f>IF('Primera Fase'!C32="",0,'Primera Fase'!HK32)</f>
        <v>0</v>
      </c>
      <c r="F27" s="221">
        <f>IF('- H -'!$C$11="",0,IF('Segunda Fase'!C32="",0,'Segunda Fase'!GT32))</f>
        <v>0</v>
      </c>
      <c r="G27" s="221">
        <f t="shared" si="0"/>
        <v>0</v>
      </c>
      <c r="H27" s="221">
        <f t="shared" si="1"/>
        <v>1</v>
      </c>
    </row>
    <row r="28" spans="1:13">
      <c r="A28" s="196">
        <v>27</v>
      </c>
      <c r="C28" s="219">
        <f>Participantes!B33</f>
        <v>32</v>
      </c>
      <c r="D28" s="220" t="str">
        <f>IF(Participantes!C33="","",Participantes!C33)</f>
        <v/>
      </c>
      <c r="E28" s="221">
        <f>IF('Primera Fase'!C34="",0,'Primera Fase'!HK34)</f>
        <v>0</v>
      </c>
      <c r="F28" s="221">
        <f>IF('- H -'!$C$11="",0,IF('Segunda Fase'!C34="",0,'Segunda Fase'!GT34))</f>
        <v>0</v>
      </c>
      <c r="G28" s="221">
        <f t="shared" si="0"/>
        <v>0</v>
      </c>
      <c r="H28" s="221">
        <f t="shared" si="1"/>
        <v>1</v>
      </c>
    </row>
    <row r="29" spans="1:13">
      <c r="A29" s="196">
        <v>28</v>
      </c>
      <c r="C29" s="219">
        <f>Participantes!B34</f>
        <v>33</v>
      </c>
      <c r="D29" s="220" t="str">
        <f>IF(Participantes!C34="","",Participantes!C34)</f>
        <v/>
      </c>
      <c r="E29" s="221">
        <f>IF('Primera Fase'!C35="",0,'Primera Fase'!HK35)</f>
        <v>0</v>
      </c>
      <c r="F29" s="221">
        <f>IF('- H -'!$C$11="",0,IF('Segunda Fase'!C35="",0,'Segunda Fase'!GT35))</f>
        <v>0</v>
      </c>
      <c r="G29" s="221">
        <f t="shared" si="0"/>
        <v>0</v>
      </c>
      <c r="H29" s="221">
        <f t="shared" si="1"/>
        <v>1</v>
      </c>
    </row>
    <row r="30" spans="1:13">
      <c r="A30" s="196">
        <v>29</v>
      </c>
      <c r="C30" s="219">
        <f>Participantes!B36</f>
        <v>35</v>
      </c>
      <c r="D30" s="220" t="str">
        <f>IF(Participantes!C36="","",Participantes!C36)</f>
        <v/>
      </c>
      <c r="E30" s="221">
        <f>IF('Primera Fase'!C37="",0,'Primera Fase'!HK37)</f>
        <v>0</v>
      </c>
      <c r="F30" s="221">
        <f>IF('- H -'!$C$11="",0,IF('Segunda Fase'!C37="",0,'Segunda Fase'!GT37))</f>
        <v>0</v>
      </c>
      <c r="G30" s="221">
        <f t="shared" si="0"/>
        <v>0</v>
      </c>
      <c r="H30" s="221">
        <f t="shared" si="1"/>
        <v>1</v>
      </c>
    </row>
    <row r="31" spans="1:13">
      <c r="A31" s="196">
        <v>30</v>
      </c>
      <c r="C31" s="219">
        <f>Participantes!B37</f>
        <v>36</v>
      </c>
      <c r="D31" s="220" t="str">
        <f>IF(Participantes!C37="","",Participantes!C37)</f>
        <v/>
      </c>
      <c r="E31" s="221">
        <f>IF('Primera Fase'!C38="",0,'Primera Fase'!HK38)</f>
        <v>0</v>
      </c>
      <c r="F31" s="221">
        <f>IF('- H -'!$C$11="",0,IF('Segunda Fase'!C38="",0,'Segunda Fase'!GT38))</f>
        <v>0</v>
      </c>
      <c r="G31" s="221">
        <f t="shared" si="0"/>
        <v>0</v>
      </c>
      <c r="H31" s="221">
        <f t="shared" si="1"/>
        <v>1</v>
      </c>
    </row>
    <row r="32" spans="1:13">
      <c r="A32" s="196">
        <v>31</v>
      </c>
      <c r="C32" s="219">
        <f>Participantes!B38</f>
        <v>37</v>
      </c>
      <c r="D32" s="220" t="str">
        <f>IF(Participantes!C38="","",Participantes!C38)</f>
        <v/>
      </c>
      <c r="E32" s="221">
        <f>IF('Primera Fase'!C39="",0,'Primera Fase'!HK39)</f>
        <v>0</v>
      </c>
      <c r="F32" s="221">
        <f>IF('- H -'!$C$11="",0,IF('Segunda Fase'!C39="",0,'Segunda Fase'!GT39))</f>
        <v>0</v>
      </c>
      <c r="G32" s="221">
        <f t="shared" si="0"/>
        <v>0</v>
      </c>
      <c r="H32" s="221">
        <f t="shared" si="1"/>
        <v>1</v>
      </c>
    </row>
    <row r="33" spans="1:8">
      <c r="A33" s="196">
        <v>32</v>
      </c>
      <c r="C33" s="219">
        <f>Participantes!B39</f>
        <v>38</v>
      </c>
      <c r="D33" s="220" t="str">
        <f>IF(Participantes!C39="","",Participantes!C39)</f>
        <v/>
      </c>
      <c r="E33" s="221">
        <f>IF('Primera Fase'!C40="",0,'Primera Fase'!HK40)</f>
        <v>0</v>
      </c>
      <c r="F33" s="221">
        <f>IF('- H -'!$C$11="",0,IF('Segunda Fase'!C40="",0,'Segunda Fase'!GT40))</f>
        <v>0</v>
      </c>
      <c r="G33" s="221">
        <f t="shared" si="0"/>
        <v>0</v>
      </c>
      <c r="H33" s="221">
        <f t="shared" si="1"/>
        <v>1</v>
      </c>
    </row>
    <row r="34" spans="1:8">
      <c r="A34" s="196">
        <v>33</v>
      </c>
      <c r="C34" s="219">
        <f>Participantes!B40</f>
        <v>39</v>
      </c>
      <c r="D34" s="220" t="str">
        <f>IF(Participantes!C40="","",Participantes!C40)</f>
        <v/>
      </c>
      <c r="E34" s="221">
        <f>IF('Primera Fase'!C41="",0,'Primera Fase'!HK41)</f>
        <v>0</v>
      </c>
      <c r="F34" s="221">
        <f>IF('- H -'!$C$11="",0,IF('Segunda Fase'!C41="",0,'Segunda Fase'!GT41))</f>
        <v>0</v>
      </c>
      <c r="G34" s="221">
        <f t="shared" ref="G34:G51" si="4">F34+E34</f>
        <v>0</v>
      </c>
      <c r="H34" s="221">
        <f t="shared" ref="H34:H51" si="5">RANK(G34,$G$2:$G$51,0)</f>
        <v>1</v>
      </c>
    </row>
    <row r="35" spans="1:8">
      <c r="A35" s="196">
        <v>34</v>
      </c>
      <c r="C35" s="219">
        <f>Participantes!B41</f>
        <v>40</v>
      </c>
      <c r="D35" s="220" t="str">
        <f>IF(Participantes!C41="","",Participantes!C41)</f>
        <v/>
      </c>
      <c r="E35" s="221">
        <f>IF('Primera Fase'!C42="",0,'Primera Fase'!HK42)</f>
        <v>0</v>
      </c>
      <c r="F35" s="221">
        <f>IF('- H -'!$C$11="",0,IF('Segunda Fase'!C42="",0,'Segunda Fase'!GT42))</f>
        <v>0</v>
      </c>
      <c r="G35" s="221">
        <f t="shared" si="4"/>
        <v>0</v>
      </c>
      <c r="H35" s="221">
        <f t="shared" si="5"/>
        <v>1</v>
      </c>
    </row>
    <row r="36" spans="1:8">
      <c r="A36" s="196">
        <v>35</v>
      </c>
      <c r="C36" s="219">
        <f>Participantes!B42</f>
        <v>41</v>
      </c>
      <c r="D36" s="220" t="str">
        <f>IF(Participantes!C42="","",Participantes!C42)</f>
        <v/>
      </c>
      <c r="E36" s="221">
        <f>IF('Primera Fase'!C43="",0,'Primera Fase'!HK43)</f>
        <v>0</v>
      </c>
      <c r="F36" s="221">
        <f>IF('- H -'!$C$11="",0,IF('Segunda Fase'!C43="",0,'Segunda Fase'!GT43))</f>
        <v>0</v>
      </c>
      <c r="G36" s="221">
        <f t="shared" si="4"/>
        <v>0</v>
      </c>
      <c r="H36" s="221">
        <f t="shared" si="5"/>
        <v>1</v>
      </c>
    </row>
    <row r="37" spans="1:8">
      <c r="A37" s="196">
        <v>36</v>
      </c>
      <c r="C37" s="219">
        <f>Participantes!B43</f>
        <v>42</v>
      </c>
      <c r="D37" s="220" t="str">
        <f>IF(Participantes!C43="","",Participantes!C43)</f>
        <v/>
      </c>
      <c r="E37" s="221">
        <f>IF('Primera Fase'!C44="",0,'Primera Fase'!HK44)</f>
        <v>0</v>
      </c>
      <c r="F37" s="221">
        <f>IF('- H -'!$C$11="",0,IF('Segunda Fase'!C44="",0,'Segunda Fase'!GT44))</f>
        <v>0</v>
      </c>
      <c r="G37" s="221">
        <f t="shared" si="4"/>
        <v>0</v>
      </c>
      <c r="H37" s="221">
        <f t="shared" si="5"/>
        <v>1</v>
      </c>
    </row>
    <row r="38" spans="1:8">
      <c r="A38" s="196">
        <v>37</v>
      </c>
      <c r="C38" s="219">
        <f>Participantes!B44</f>
        <v>43</v>
      </c>
      <c r="D38" s="220" t="str">
        <f>IF(Participantes!C44="","",Participantes!C44)</f>
        <v/>
      </c>
      <c r="E38" s="221">
        <f>IF('Primera Fase'!C45="",0,'Primera Fase'!HK45)</f>
        <v>0</v>
      </c>
      <c r="F38" s="221">
        <f>IF('- H -'!$C$11="",0,IF('Segunda Fase'!C45="",0,'Segunda Fase'!GT45))</f>
        <v>0</v>
      </c>
      <c r="G38" s="221">
        <f t="shared" si="4"/>
        <v>0</v>
      </c>
      <c r="H38" s="221">
        <f t="shared" si="5"/>
        <v>1</v>
      </c>
    </row>
    <row r="39" spans="1:8">
      <c r="A39" s="196">
        <v>38</v>
      </c>
      <c r="C39" s="219">
        <f>Participantes!B3</f>
        <v>2</v>
      </c>
      <c r="D39" s="220" t="str">
        <f>IF(Participantes!C3="","",Participantes!C3)</f>
        <v/>
      </c>
      <c r="E39" s="221">
        <f>IF('Primera Fase'!C4="",0,'Primera Fase'!HK4)</f>
        <v>0</v>
      </c>
      <c r="F39" s="221">
        <f>IF('- H -'!$C$11="",0,IF('Segunda Fase'!C4="",0,'Segunda Fase'!GT4))</f>
        <v>0</v>
      </c>
      <c r="G39" s="221">
        <f t="shared" si="4"/>
        <v>0</v>
      </c>
      <c r="H39" s="221">
        <f t="shared" si="5"/>
        <v>1</v>
      </c>
    </row>
    <row r="40" spans="1:8">
      <c r="A40" s="196">
        <v>39</v>
      </c>
      <c r="C40" s="219">
        <f>Participantes!B12</f>
        <v>11</v>
      </c>
      <c r="D40" s="220" t="str">
        <f>IF(Participantes!C12="","",Participantes!C12)</f>
        <v/>
      </c>
      <c r="E40" s="221">
        <f>IF('Primera Fase'!C13="",0,'Primera Fase'!HK13)</f>
        <v>0</v>
      </c>
      <c r="F40" s="221">
        <f>IF('- H -'!$C$11="",0,IF('Segunda Fase'!C13="",0,'Segunda Fase'!GT13))</f>
        <v>0</v>
      </c>
      <c r="G40" s="221">
        <f t="shared" si="4"/>
        <v>0</v>
      </c>
      <c r="H40" s="221">
        <f t="shared" si="5"/>
        <v>1</v>
      </c>
    </row>
    <row r="41" spans="1:8">
      <c r="A41" s="196">
        <v>40</v>
      </c>
      <c r="C41" s="219">
        <f>Participantes!B17</f>
        <v>16</v>
      </c>
      <c r="D41" s="220" t="str">
        <f>IF(Participantes!C17="","",Participantes!C17)</f>
        <v/>
      </c>
      <c r="E41" s="221">
        <f>IF('Primera Fase'!C18="",0,'Primera Fase'!HK18)</f>
        <v>0</v>
      </c>
      <c r="F41" s="221">
        <f>IF('- H -'!$C$11="",0,IF('Segunda Fase'!C18="",0,'Segunda Fase'!GT18))</f>
        <v>0</v>
      </c>
      <c r="G41" s="221">
        <f t="shared" si="4"/>
        <v>0</v>
      </c>
      <c r="H41" s="221">
        <f t="shared" si="5"/>
        <v>1</v>
      </c>
    </row>
    <row r="42" spans="1:8">
      <c r="A42" s="196">
        <v>41</v>
      </c>
      <c r="C42" s="219">
        <f>Participantes!B29</f>
        <v>28</v>
      </c>
      <c r="D42" s="220" t="str">
        <f>IF(Participantes!C29="","",Participantes!C29)</f>
        <v/>
      </c>
      <c r="E42" s="221">
        <f>IF('Primera Fase'!C30="",0,'Primera Fase'!HK30)</f>
        <v>0</v>
      </c>
      <c r="F42" s="221">
        <f>IF('- H -'!$C$11="",0,IF('Segunda Fase'!C30="",0,'Segunda Fase'!GT30))</f>
        <v>0</v>
      </c>
      <c r="G42" s="221">
        <f t="shared" si="4"/>
        <v>0</v>
      </c>
      <c r="H42" s="221">
        <f t="shared" si="5"/>
        <v>1</v>
      </c>
    </row>
    <row r="43" spans="1:8">
      <c r="A43" s="196">
        <v>42</v>
      </c>
      <c r="C43" s="219">
        <f>Participantes!B32</f>
        <v>31</v>
      </c>
      <c r="D43" s="220" t="str">
        <f>IF(Participantes!C32="","",Participantes!C32)</f>
        <v/>
      </c>
      <c r="E43" s="221">
        <f>IF('Primera Fase'!C33="",0,'Primera Fase'!HK33)</f>
        <v>0</v>
      </c>
      <c r="F43" s="221">
        <f>IF('- H -'!$C$11="",0,IF('Segunda Fase'!C33="",0,'Segunda Fase'!GT33))</f>
        <v>0</v>
      </c>
      <c r="G43" s="221">
        <f t="shared" si="4"/>
        <v>0</v>
      </c>
      <c r="H43" s="221">
        <f t="shared" si="5"/>
        <v>1</v>
      </c>
    </row>
    <row r="44" spans="1:8">
      <c r="A44" s="196">
        <v>43</v>
      </c>
      <c r="C44" s="219">
        <f>Participantes!B35</f>
        <v>34</v>
      </c>
      <c r="D44" s="220" t="str">
        <f>IF(Participantes!C35="","",Participantes!C35)</f>
        <v/>
      </c>
      <c r="E44" s="221">
        <f>IF('Primera Fase'!C36="",0,'Primera Fase'!HK36)</f>
        <v>0</v>
      </c>
      <c r="F44" s="221">
        <f>IF('- H -'!$C$11="",0,IF('Segunda Fase'!C36="",0,'Segunda Fase'!GT36))</f>
        <v>0</v>
      </c>
      <c r="G44" s="221">
        <f t="shared" si="4"/>
        <v>0</v>
      </c>
      <c r="H44" s="221">
        <f t="shared" si="5"/>
        <v>1</v>
      </c>
    </row>
    <row r="45" spans="1:8">
      <c r="A45" s="196">
        <v>44</v>
      </c>
      <c r="C45" s="219">
        <f>Participantes!B45</f>
        <v>44</v>
      </c>
      <c r="D45" s="220" t="str">
        <f>IF(Participantes!C45="","",Participantes!C45)</f>
        <v/>
      </c>
      <c r="E45" s="221">
        <f>IF('Primera Fase'!C46="",0,'Primera Fase'!HK46)</f>
        <v>0</v>
      </c>
      <c r="F45" s="221">
        <f>IF('- H -'!$C$11="",0,IF('Segunda Fase'!C46="",0,'Segunda Fase'!GT46))</f>
        <v>0</v>
      </c>
      <c r="G45" s="221">
        <f t="shared" si="4"/>
        <v>0</v>
      </c>
      <c r="H45" s="221">
        <f t="shared" si="5"/>
        <v>1</v>
      </c>
    </row>
    <row r="46" spans="1:8">
      <c r="A46" s="196">
        <v>45</v>
      </c>
      <c r="C46" s="219">
        <f>Participantes!B46</f>
        <v>45</v>
      </c>
      <c r="D46" s="220" t="str">
        <f>IF(Participantes!C46="","",Participantes!C46)</f>
        <v/>
      </c>
      <c r="E46" s="221">
        <f>IF('Primera Fase'!C47="",0,'Primera Fase'!HK47)</f>
        <v>0</v>
      </c>
      <c r="F46" s="221">
        <f>IF('- H -'!$C$11="",0,IF('Segunda Fase'!C47="",0,'Segunda Fase'!GT47))</f>
        <v>0</v>
      </c>
      <c r="G46" s="221">
        <f t="shared" si="4"/>
        <v>0</v>
      </c>
      <c r="H46" s="221">
        <f t="shared" si="5"/>
        <v>1</v>
      </c>
    </row>
    <row r="47" spans="1:8">
      <c r="A47" s="196">
        <v>46</v>
      </c>
      <c r="C47" s="219">
        <f>Participantes!B47</f>
        <v>46</v>
      </c>
      <c r="D47" s="220" t="str">
        <f>IF(Participantes!C47="","",Participantes!C47)</f>
        <v/>
      </c>
      <c r="E47" s="221">
        <f>IF('Primera Fase'!C48="",0,'Primera Fase'!HK48)</f>
        <v>0</v>
      </c>
      <c r="F47" s="221">
        <f>IF('- H -'!$C$11="",0,IF('Segunda Fase'!C48="",0,'Segunda Fase'!GT48))</f>
        <v>0</v>
      </c>
      <c r="G47" s="221">
        <f t="shared" si="4"/>
        <v>0</v>
      </c>
      <c r="H47" s="221">
        <f t="shared" si="5"/>
        <v>1</v>
      </c>
    </row>
    <row r="48" spans="1:8">
      <c r="A48" s="196">
        <v>47</v>
      </c>
      <c r="C48" s="219">
        <f>Participantes!B48</f>
        <v>47</v>
      </c>
      <c r="D48" s="220" t="str">
        <f>IF(Participantes!C48="","",Participantes!C48)</f>
        <v/>
      </c>
      <c r="E48" s="221">
        <f>IF('Primera Fase'!C49="",0,'Primera Fase'!HK49)</f>
        <v>0</v>
      </c>
      <c r="F48" s="221">
        <f>IF('- H -'!$C$11="",0,IF('Segunda Fase'!C49="",0,'Segunda Fase'!GT49))</f>
        <v>0</v>
      </c>
      <c r="G48" s="221">
        <f t="shared" si="4"/>
        <v>0</v>
      </c>
      <c r="H48" s="221">
        <f t="shared" si="5"/>
        <v>1</v>
      </c>
    </row>
    <row r="49" spans="1:8">
      <c r="A49" s="196">
        <v>48</v>
      </c>
      <c r="C49" s="219">
        <f>Participantes!B49</f>
        <v>48</v>
      </c>
      <c r="D49" s="220" t="str">
        <f>IF(Participantes!C49="","",Participantes!C49)</f>
        <v/>
      </c>
      <c r="E49" s="221">
        <f>IF('Primera Fase'!C50="",0,'Primera Fase'!HK50)</f>
        <v>0</v>
      </c>
      <c r="F49" s="221">
        <f>IF('- H -'!$C$11="",0,IF('Segunda Fase'!C50="",0,'Segunda Fase'!GT50))</f>
        <v>0</v>
      </c>
      <c r="G49" s="221">
        <f t="shared" si="4"/>
        <v>0</v>
      </c>
      <c r="H49" s="221">
        <f t="shared" si="5"/>
        <v>1</v>
      </c>
    </row>
    <row r="50" spans="1:8">
      <c r="A50" s="196">
        <v>49</v>
      </c>
      <c r="C50" s="219">
        <f>Participantes!B50</f>
        <v>49</v>
      </c>
      <c r="D50" s="220" t="str">
        <f>IF(Participantes!C50="","",Participantes!C50)</f>
        <v/>
      </c>
      <c r="E50" s="221">
        <f>IF('Primera Fase'!C51="",0,'Primera Fase'!HK51)</f>
        <v>0</v>
      </c>
      <c r="F50" s="221">
        <f>IF('- H -'!$C$11="",0,IF('Segunda Fase'!C51="",0,'Segunda Fase'!GT51))</f>
        <v>0</v>
      </c>
      <c r="G50" s="221">
        <f t="shared" si="4"/>
        <v>0</v>
      </c>
      <c r="H50" s="221">
        <f t="shared" si="5"/>
        <v>1</v>
      </c>
    </row>
    <row r="51" spans="1:8">
      <c r="A51" s="196">
        <v>50</v>
      </c>
      <c r="C51" s="219">
        <f>Participantes!B51</f>
        <v>50</v>
      </c>
      <c r="D51" s="220" t="str">
        <f>IF(Participantes!C51="","",Participantes!C51)</f>
        <v/>
      </c>
      <c r="E51" s="221">
        <f>IF('Primera Fase'!C52="",0,'Primera Fase'!HK52)</f>
        <v>0</v>
      </c>
      <c r="F51" s="221">
        <f>IF('- H -'!$C$11="",0,IF('Segunda Fase'!C52="",0,'Segunda Fase'!GT52))</f>
        <v>0</v>
      </c>
      <c r="G51" s="221">
        <f t="shared" si="4"/>
        <v>0</v>
      </c>
      <c r="H51" s="221">
        <f t="shared" si="5"/>
        <v>1</v>
      </c>
    </row>
  </sheetData>
  <sortState xmlns:xlrd2="http://schemas.microsoft.com/office/spreadsheetml/2017/richdata2" ref="C2:H51">
    <sortCondition ref="H2:H51"/>
    <sortCondition ref="C2:C51"/>
  </sortState>
  <mergeCells count="1">
    <mergeCell ref="J22:M22"/>
  </mergeCells>
  <phoneticPr fontId="80" type="noConversion"/>
  <hyperlinks>
    <hyperlink ref="J22:M22" location="Portada!A1" display="Regresar Menu principal" xr:uid="{00000000-0004-0000-1100-000000000000}"/>
  </hyperlinks>
  <pageMargins left="0.75" right="0.75" top="1" bottom="1" header="0" footer="0"/>
  <pageSetup orientation="portrait"/>
  <drawing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53"/>
  <sheetViews>
    <sheetView showGridLines="0" workbookViewId="0">
      <selection activeCell="F15" sqref="F15"/>
    </sheetView>
  </sheetViews>
  <sheetFormatPr baseColWidth="10" defaultRowHeight="13"/>
  <cols>
    <col min="1" max="1" width="4.5" customWidth="1"/>
    <col min="2" max="2" width="10" customWidth="1"/>
    <col min="3" max="3" width="28.1640625" customWidth="1"/>
    <col min="4" max="4" width="33.1640625" customWidth="1"/>
    <col min="5" max="5" width="16.5" customWidth="1"/>
    <col min="6" max="6" width="14.6640625" customWidth="1"/>
    <col min="7" max="7" width="12.33203125" style="1" customWidth="1"/>
    <col min="8" max="8" width="16.5" customWidth="1"/>
  </cols>
  <sheetData>
    <row r="1" spans="1:7" ht="34">
      <c r="B1" s="197" t="s">
        <v>63</v>
      </c>
      <c r="C1" s="198" t="s">
        <v>64</v>
      </c>
      <c r="D1" s="198" t="s">
        <v>83</v>
      </c>
      <c r="E1" s="198" t="s">
        <v>286</v>
      </c>
      <c r="F1" s="201" t="s">
        <v>84</v>
      </c>
      <c r="G1" s="201" t="s">
        <v>85</v>
      </c>
    </row>
    <row r="2" spans="1:7">
      <c r="A2">
        <v>1</v>
      </c>
      <c r="B2" s="219">
        <v>1</v>
      </c>
      <c r="C2" s="220"/>
      <c r="D2" s="225"/>
      <c r="E2" s="224"/>
      <c r="F2" s="222"/>
      <c r="G2" s="222"/>
    </row>
    <row r="3" spans="1:7">
      <c r="A3">
        <v>2</v>
      </c>
      <c r="B3" s="219">
        <v>2</v>
      </c>
      <c r="C3" s="220"/>
      <c r="D3" s="225"/>
      <c r="E3" s="224"/>
      <c r="F3" s="222"/>
      <c r="G3" s="222"/>
    </row>
    <row r="4" spans="1:7">
      <c r="A4">
        <v>3</v>
      </c>
      <c r="B4" s="219">
        <v>3</v>
      </c>
      <c r="C4" s="220"/>
      <c r="D4" s="225"/>
      <c r="E4" s="224"/>
      <c r="F4" s="222"/>
      <c r="G4" s="222"/>
    </row>
    <row r="5" spans="1:7">
      <c r="A5">
        <v>4</v>
      </c>
      <c r="B5" s="219">
        <v>4</v>
      </c>
      <c r="C5" s="220"/>
      <c r="D5" s="225"/>
      <c r="E5" s="224"/>
      <c r="F5" s="222"/>
      <c r="G5" s="222"/>
    </row>
    <row r="6" spans="1:7">
      <c r="A6">
        <v>5</v>
      </c>
      <c r="B6" s="219">
        <v>5</v>
      </c>
      <c r="C6" s="220"/>
      <c r="D6" s="225"/>
      <c r="E6" s="224"/>
      <c r="F6" s="222"/>
      <c r="G6" s="222"/>
    </row>
    <row r="7" spans="1:7">
      <c r="A7">
        <v>6</v>
      </c>
      <c r="B7" s="219">
        <v>6</v>
      </c>
      <c r="C7" s="220"/>
      <c r="D7" s="225"/>
      <c r="E7" s="224"/>
      <c r="F7" s="222"/>
      <c r="G7" s="222"/>
    </row>
    <row r="8" spans="1:7">
      <c r="A8">
        <v>7</v>
      </c>
      <c r="B8" s="219">
        <v>7</v>
      </c>
      <c r="C8" s="220"/>
      <c r="D8" s="225"/>
      <c r="E8" s="224"/>
      <c r="F8" s="222"/>
      <c r="G8" s="222"/>
    </row>
    <row r="9" spans="1:7">
      <c r="A9">
        <v>8</v>
      </c>
      <c r="B9" s="219">
        <v>8</v>
      </c>
      <c r="C9" s="220"/>
      <c r="D9" s="225"/>
      <c r="E9" s="224"/>
      <c r="F9" s="222"/>
      <c r="G9" s="222"/>
    </row>
    <row r="10" spans="1:7">
      <c r="A10">
        <v>9</v>
      </c>
      <c r="B10" s="219">
        <v>9</v>
      </c>
      <c r="C10" s="220"/>
      <c r="D10" s="225"/>
      <c r="E10" s="224"/>
      <c r="F10" s="222"/>
      <c r="G10" s="222"/>
    </row>
    <row r="11" spans="1:7">
      <c r="A11">
        <v>10</v>
      </c>
      <c r="B11" s="219">
        <v>10</v>
      </c>
      <c r="C11" s="220"/>
      <c r="D11" s="225"/>
      <c r="E11" s="224"/>
      <c r="F11" s="222"/>
      <c r="G11" s="222"/>
    </row>
    <row r="12" spans="1:7">
      <c r="A12">
        <v>11</v>
      </c>
      <c r="B12" s="219">
        <v>11</v>
      </c>
      <c r="C12" s="220"/>
      <c r="D12" s="225"/>
      <c r="E12" s="224"/>
      <c r="F12" s="222"/>
      <c r="G12" s="222"/>
    </row>
    <row r="13" spans="1:7">
      <c r="A13">
        <v>12</v>
      </c>
      <c r="B13" s="219">
        <v>12</v>
      </c>
      <c r="C13" s="220"/>
      <c r="D13" s="225"/>
      <c r="E13" s="224"/>
      <c r="F13" s="222"/>
      <c r="G13" s="222"/>
    </row>
    <row r="14" spans="1:7">
      <c r="A14">
        <v>13</v>
      </c>
      <c r="B14" s="219">
        <v>13</v>
      </c>
      <c r="C14" s="220"/>
      <c r="D14" s="225"/>
      <c r="E14" s="224"/>
      <c r="F14" s="222"/>
      <c r="G14" s="222"/>
    </row>
    <row r="15" spans="1:7">
      <c r="A15">
        <v>14</v>
      </c>
      <c r="B15" s="219">
        <v>14</v>
      </c>
      <c r="C15" s="220"/>
      <c r="D15" s="225"/>
      <c r="E15" s="224"/>
      <c r="F15" s="237"/>
      <c r="G15" s="222"/>
    </row>
    <row r="16" spans="1:7">
      <c r="A16">
        <v>15</v>
      </c>
      <c r="B16" s="219">
        <v>15</v>
      </c>
      <c r="C16" s="220"/>
      <c r="D16" s="225"/>
      <c r="E16" s="224"/>
      <c r="F16" s="222"/>
      <c r="G16" s="222"/>
    </row>
    <row r="17" spans="1:7">
      <c r="A17">
        <v>16</v>
      </c>
      <c r="B17" s="219">
        <v>16</v>
      </c>
      <c r="C17" s="220"/>
      <c r="D17" s="225"/>
      <c r="E17" s="224"/>
      <c r="F17" s="222"/>
      <c r="G17" s="222"/>
    </row>
    <row r="18" spans="1:7">
      <c r="A18">
        <v>17</v>
      </c>
      <c r="B18" s="219">
        <v>17</v>
      </c>
      <c r="C18" s="220"/>
      <c r="D18" s="225"/>
      <c r="E18" s="224"/>
      <c r="F18" s="222"/>
      <c r="G18" s="222"/>
    </row>
    <row r="19" spans="1:7">
      <c r="A19">
        <v>18</v>
      </c>
      <c r="B19" s="219">
        <v>18</v>
      </c>
      <c r="C19" s="220"/>
      <c r="D19" s="233"/>
      <c r="E19" s="224"/>
      <c r="F19" s="222"/>
      <c r="G19" s="222"/>
    </row>
    <row r="20" spans="1:7">
      <c r="A20">
        <v>19</v>
      </c>
      <c r="B20" s="219">
        <v>19</v>
      </c>
      <c r="C20" s="220"/>
      <c r="D20" s="225"/>
      <c r="E20" s="224"/>
      <c r="F20" s="222"/>
      <c r="G20" s="222"/>
    </row>
    <row r="21" spans="1:7">
      <c r="A21">
        <v>20</v>
      </c>
      <c r="B21" s="219">
        <v>20</v>
      </c>
      <c r="C21" s="220"/>
      <c r="D21" s="225"/>
      <c r="E21" s="221"/>
      <c r="F21" s="222"/>
      <c r="G21" s="222"/>
    </row>
    <row r="22" spans="1:7">
      <c r="A22">
        <v>21</v>
      </c>
      <c r="B22" s="219">
        <v>21</v>
      </c>
      <c r="C22" s="220"/>
      <c r="D22" s="225"/>
      <c r="E22" s="224"/>
      <c r="F22" s="222"/>
      <c r="G22" s="222"/>
    </row>
    <row r="23" spans="1:7">
      <c r="A23">
        <v>22</v>
      </c>
      <c r="B23" s="219">
        <v>22</v>
      </c>
      <c r="C23" s="220"/>
      <c r="D23" s="225"/>
      <c r="E23" s="224"/>
      <c r="F23" s="222"/>
      <c r="G23" s="222"/>
    </row>
    <row r="24" spans="1:7">
      <c r="A24">
        <v>23</v>
      </c>
      <c r="B24" s="219">
        <v>23</v>
      </c>
      <c r="C24" s="220"/>
      <c r="D24" s="225"/>
      <c r="E24" s="224"/>
      <c r="F24" s="222"/>
      <c r="G24" s="222"/>
    </row>
    <row r="25" spans="1:7">
      <c r="A25">
        <v>24</v>
      </c>
      <c r="B25" s="219">
        <v>24</v>
      </c>
      <c r="C25" s="220"/>
      <c r="D25" s="225"/>
      <c r="E25" s="224"/>
      <c r="F25" s="222"/>
      <c r="G25" s="222"/>
    </row>
    <row r="26" spans="1:7">
      <c r="A26">
        <v>25</v>
      </c>
      <c r="B26" s="219">
        <v>25</v>
      </c>
      <c r="C26" s="220"/>
      <c r="D26" s="225"/>
      <c r="E26" s="224"/>
      <c r="F26" s="222"/>
      <c r="G26" s="222"/>
    </row>
    <row r="27" spans="1:7">
      <c r="A27">
        <v>26</v>
      </c>
      <c r="B27" s="219">
        <v>26</v>
      </c>
      <c r="C27" s="220"/>
      <c r="D27" s="225"/>
      <c r="E27" s="224"/>
      <c r="F27" s="222"/>
      <c r="G27" s="222"/>
    </row>
    <row r="28" spans="1:7">
      <c r="A28">
        <v>27</v>
      </c>
      <c r="B28" s="219">
        <v>27</v>
      </c>
      <c r="C28" s="220"/>
      <c r="D28" s="225"/>
      <c r="E28" s="224"/>
      <c r="F28" s="222"/>
      <c r="G28" s="222"/>
    </row>
    <row r="29" spans="1:7">
      <c r="A29">
        <v>28</v>
      </c>
      <c r="B29" s="219">
        <v>28</v>
      </c>
      <c r="C29" s="220"/>
      <c r="D29" s="225"/>
      <c r="E29" s="224"/>
      <c r="F29" s="222"/>
      <c r="G29" s="222"/>
    </row>
    <row r="30" spans="1:7">
      <c r="A30">
        <v>29</v>
      </c>
      <c r="B30" s="219">
        <v>29</v>
      </c>
      <c r="C30" s="220"/>
      <c r="D30" s="225"/>
      <c r="E30" s="224"/>
      <c r="F30" s="222"/>
      <c r="G30" s="222"/>
    </row>
    <row r="31" spans="1:7">
      <c r="A31">
        <v>30</v>
      </c>
      <c r="B31" s="219">
        <v>30</v>
      </c>
      <c r="C31" s="220"/>
      <c r="D31" s="225"/>
      <c r="E31" s="224"/>
      <c r="F31" s="222"/>
      <c r="G31" s="222"/>
    </row>
    <row r="32" spans="1:7">
      <c r="A32">
        <v>31</v>
      </c>
      <c r="B32" s="219">
        <v>31</v>
      </c>
      <c r="C32" s="220"/>
      <c r="D32" s="225"/>
      <c r="E32" s="224"/>
      <c r="F32" s="222"/>
      <c r="G32" s="222"/>
    </row>
    <row r="33" spans="1:7">
      <c r="A33">
        <v>32</v>
      </c>
      <c r="B33" s="219">
        <v>32</v>
      </c>
      <c r="C33" s="220"/>
      <c r="D33" s="225"/>
      <c r="E33" s="224"/>
      <c r="F33" s="222"/>
      <c r="G33" s="222"/>
    </row>
    <row r="34" spans="1:7">
      <c r="A34">
        <v>33</v>
      </c>
      <c r="B34" s="219">
        <v>33</v>
      </c>
      <c r="C34" s="220"/>
      <c r="D34" s="225"/>
      <c r="E34" s="224"/>
      <c r="F34" s="222"/>
      <c r="G34" s="222"/>
    </row>
    <row r="35" spans="1:7">
      <c r="A35">
        <v>34</v>
      </c>
      <c r="B35" s="219">
        <v>34</v>
      </c>
      <c r="C35" s="220"/>
      <c r="D35" s="225"/>
      <c r="E35" s="224"/>
      <c r="F35" s="222"/>
      <c r="G35" s="222"/>
    </row>
    <row r="36" spans="1:7">
      <c r="A36">
        <v>35</v>
      </c>
      <c r="B36" s="219">
        <v>35</v>
      </c>
      <c r="C36" s="220"/>
      <c r="D36" s="225"/>
      <c r="E36" s="224"/>
      <c r="F36" s="222"/>
      <c r="G36" s="222"/>
    </row>
    <row r="37" spans="1:7">
      <c r="A37">
        <v>36</v>
      </c>
      <c r="B37" s="219">
        <v>36</v>
      </c>
      <c r="C37" s="220"/>
      <c r="D37" s="225"/>
      <c r="E37" s="224"/>
      <c r="F37" s="222"/>
      <c r="G37" s="222"/>
    </row>
    <row r="38" spans="1:7">
      <c r="A38">
        <v>37</v>
      </c>
      <c r="B38" s="219">
        <v>37</v>
      </c>
      <c r="C38" s="220"/>
      <c r="D38" s="225"/>
      <c r="E38" s="224"/>
      <c r="F38" s="222"/>
      <c r="G38" s="222"/>
    </row>
    <row r="39" spans="1:7">
      <c r="A39">
        <v>38</v>
      </c>
      <c r="B39" s="219">
        <v>38</v>
      </c>
      <c r="C39" s="220"/>
      <c r="D39" s="225"/>
      <c r="E39" s="224"/>
      <c r="F39" s="222"/>
      <c r="G39" s="222"/>
    </row>
    <row r="40" spans="1:7">
      <c r="A40">
        <v>39</v>
      </c>
      <c r="B40" s="219">
        <v>39</v>
      </c>
      <c r="C40" s="220"/>
      <c r="D40" s="225"/>
      <c r="E40" s="224"/>
      <c r="F40" s="222"/>
      <c r="G40" s="222"/>
    </row>
    <row r="41" spans="1:7">
      <c r="A41">
        <v>40</v>
      </c>
      <c r="B41" s="219">
        <v>40</v>
      </c>
      <c r="C41" s="220"/>
      <c r="D41" s="225"/>
      <c r="E41" s="224"/>
      <c r="F41" s="222"/>
      <c r="G41" s="222"/>
    </row>
    <row r="42" spans="1:7">
      <c r="A42">
        <v>41</v>
      </c>
      <c r="B42" s="219">
        <v>41</v>
      </c>
      <c r="C42" s="220"/>
      <c r="D42" s="225"/>
      <c r="E42" s="224"/>
      <c r="F42" s="222"/>
      <c r="G42" s="222"/>
    </row>
    <row r="43" spans="1:7">
      <c r="A43">
        <v>42</v>
      </c>
      <c r="B43" s="219">
        <v>42</v>
      </c>
      <c r="C43" s="220"/>
      <c r="D43" s="225"/>
      <c r="E43" s="224"/>
      <c r="F43" s="222"/>
      <c r="G43" s="222"/>
    </row>
    <row r="44" spans="1:7">
      <c r="A44">
        <v>43</v>
      </c>
      <c r="B44" s="219">
        <v>43</v>
      </c>
      <c r="C44" s="220"/>
      <c r="D44" s="225"/>
      <c r="E44" s="224"/>
      <c r="F44" s="222"/>
      <c r="G44" s="222"/>
    </row>
    <row r="45" spans="1:7">
      <c r="A45">
        <v>44</v>
      </c>
      <c r="B45" s="219">
        <v>44</v>
      </c>
      <c r="C45" s="220"/>
      <c r="D45" s="221"/>
      <c r="E45" s="221"/>
      <c r="F45" s="222"/>
      <c r="G45" s="222"/>
    </row>
    <row r="46" spans="1:7">
      <c r="A46">
        <v>45</v>
      </c>
      <c r="B46" s="219">
        <v>45</v>
      </c>
      <c r="C46" s="220"/>
      <c r="D46" s="221"/>
      <c r="E46" s="221"/>
      <c r="F46" s="222"/>
      <c r="G46" s="222"/>
    </row>
    <row r="47" spans="1:7">
      <c r="A47">
        <v>46</v>
      </c>
      <c r="B47" s="219">
        <v>46</v>
      </c>
      <c r="C47" s="220"/>
      <c r="D47" s="221"/>
      <c r="E47" s="221"/>
      <c r="F47" s="222"/>
      <c r="G47" s="222"/>
    </row>
    <row r="48" spans="1:7">
      <c r="A48">
        <v>47</v>
      </c>
      <c r="B48" s="219">
        <v>47</v>
      </c>
      <c r="C48" s="220"/>
      <c r="D48" s="221"/>
      <c r="E48" s="221"/>
      <c r="F48" s="222"/>
      <c r="G48" s="222"/>
    </row>
    <row r="49" spans="1:7">
      <c r="A49">
        <v>48</v>
      </c>
      <c r="B49" s="219">
        <v>48</v>
      </c>
      <c r="C49" s="220"/>
      <c r="D49" s="221"/>
      <c r="E49" s="221"/>
      <c r="F49" s="222"/>
      <c r="G49" s="222"/>
    </row>
    <row r="50" spans="1:7">
      <c r="A50">
        <v>49</v>
      </c>
      <c r="B50" s="219">
        <v>49</v>
      </c>
      <c r="C50" s="223"/>
      <c r="D50" s="221"/>
      <c r="E50" s="221"/>
      <c r="F50" s="222"/>
      <c r="G50" s="222"/>
    </row>
    <row r="51" spans="1:7">
      <c r="A51">
        <v>50</v>
      </c>
      <c r="B51" s="219">
        <v>50</v>
      </c>
      <c r="C51" s="223"/>
      <c r="D51" s="223"/>
      <c r="E51" s="223"/>
      <c r="F51" s="222"/>
      <c r="G51" s="222"/>
    </row>
    <row r="53" spans="1:7">
      <c r="A53" s="202" t="s">
        <v>23</v>
      </c>
      <c r="B53" s="202"/>
      <c r="C53" s="202"/>
      <c r="D53" s="202"/>
      <c r="E53" s="202"/>
      <c r="F53" s="203">
        <f>SUM(F2:F51)</f>
        <v>0</v>
      </c>
      <c r="G53" s="203">
        <f>SUM(G2:G51)</f>
        <v>0</v>
      </c>
    </row>
  </sheetData>
  <phoneticPr fontId="80" type="noConversion"/>
  <pageMargins left="0.75" right="0.75" top="1" bottom="1" header="0" footer="0"/>
  <pageSetup orientation="portrait" horizontalDpi="4294967292" verticalDpi="429496729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3"/>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A -'!Q7</f>
        <v>México</v>
      </c>
      <c r="N2" t="str">
        <f>'- A -'!Q9</f>
        <v>South Africa</v>
      </c>
      <c r="U2" t="str">
        <f>'- A -'!Q11</f>
        <v>Corea del Sur</v>
      </c>
      <c r="AB2" t="str">
        <f>'- A -'!Q13</f>
        <v>Republica Checa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A -'!B6</f>
        <v>México</v>
      </c>
      <c r="B4" s="1">
        <f>'- A -'!C6</f>
        <v>0</v>
      </c>
      <c r="C4" s="1" t="str">
        <f>'- A -'!D6</f>
        <v>-</v>
      </c>
      <c r="D4" s="1">
        <f>'- A -'!E6</f>
        <v>0</v>
      </c>
      <c r="E4" s="3" t="str">
        <f>'- A -'!F6</f>
        <v>South Africa</v>
      </c>
      <c r="F4" s="1">
        <f>COUNTBLANK('- A -'!C6:'- A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A -'!B7</f>
        <v>Corea del Sur</v>
      </c>
      <c r="B5" s="1">
        <f>'- A -'!C7</f>
        <v>0</v>
      </c>
      <c r="C5" s="1" t="str">
        <f>'- A -'!D7</f>
        <v>-</v>
      </c>
      <c r="D5" s="1">
        <f>'- A -'!E7</f>
        <v>0</v>
      </c>
      <c r="E5" s="3" t="str">
        <f>'- A -'!F7</f>
        <v>Republica Checa</v>
      </c>
      <c r="F5" s="1">
        <f>COUNTBLANK('- A -'!C7:'- A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A -'!B8</f>
        <v>México</v>
      </c>
      <c r="B6" s="1">
        <f>'- A -'!C8</f>
        <v>0</v>
      </c>
      <c r="C6" s="1" t="str">
        <f>'- A -'!D8</f>
        <v>-</v>
      </c>
      <c r="D6" s="1">
        <f>'- A -'!E8</f>
        <v>0</v>
      </c>
      <c r="E6" s="3" t="str">
        <f>'- A -'!F8</f>
        <v>Corea del Sur</v>
      </c>
      <c r="F6" s="1">
        <f>COUNTBLANK('- A -'!C8:'- A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A -'!B9</f>
        <v>Republica Checa</v>
      </c>
      <c r="B7" s="1">
        <f>'- A -'!C9</f>
        <v>0</v>
      </c>
      <c r="C7" s="1" t="str">
        <f>'- A -'!D9</f>
        <v>-</v>
      </c>
      <c r="D7" s="1">
        <f>'- A -'!E9</f>
        <v>0</v>
      </c>
      <c r="E7" s="3" t="str">
        <f>'- A -'!F9</f>
        <v>South Africa</v>
      </c>
      <c r="F7" s="1">
        <f>COUNTBLANK('- A -'!C9:'- A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A -'!B10</f>
        <v>Republica Checa</v>
      </c>
      <c r="B8" s="1">
        <f>'- A -'!C10</f>
        <v>0</v>
      </c>
      <c r="C8" s="1" t="str">
        <f>'- A -'!D10</f>
        <v>-</v>
      </c>
      <c r="D8" s="1">
        <f>'- A -'!E10</f>
        <v>0</v>
      </c>
      <c r="E8" s="3" t="str">
        <f>'- A -'!F10</f>
        <v>México</v>
      </c>
      <c r="F8" s="1">
        <f>COUNTBLANK('- A -'!C10:'- A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A -'!B11</f>
        <v>South Africa</v>
      </c>
      <c r="B9" s="1">
        <f>'- A -'!C11</f>
        <v>0</v>
      </c>
      <c r="C9" s="1" t="str">
        <f>'- A -'!D11</f>
        <v>-</v>
      </c>
      <c r="D9" s="1">
        <f>'- A -'!E11</f>
        <v>0</v>
      </c>
      <c r="E9" s="3" t="str">
        <f>'- A -'!F11</f>
        <v>Corea del Sur</v>
      </c>
      <c r="F9" s="1">
        <f>COUNTBLANK('- A -'!C11:'- A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México</v>
      </c>
      <c r="G16">
        <f t="shared" ref="G16:M16" si="28">G10</f>
        <v>0</v>
      </c>
      <c r="H16">
        <f t="shared" si="28"/>
        <v>0</v>
      </c>
      <c r="I16">
        <f t="shared" si="28"/>
        <v>0</v>
      </c>
      <c r="J16">
        <f t="shared" si="28"/>
        <v>0</v>
      </c>
      <c r="K16">
        <f t="shared" si="28"/>
        <v>0</v>
      </c>
      <c r="L16">
        <f t="shared" si="28"/>
        <v>0</v>
      </c>
      <c r="M16">
        <f t="shared" si="28"/>
        <v>0</v>
      </c>
      <c r="O16" t="str">
        <f>IF($M16&gt;=$M17,$F16,$F17)</f>
        <v>México</v>
      </c>
      <c r="P16">
        <f>VLOOKUP(O16,$F$16:$M$25,8,FALSE)</f>
        <v>0</v>
      </c>
      <c r="S16" t="str">
        <f>IF($P16&gt;=$P18,$O16,$O18)</f>
        <v>México</v>
      </c>
      <c r="T16">
        <f>VLOOKUP(S16,$O$16:$P$25,2,FALSE)</f>
        <v>0</v>
      </c>
      <c r="W16" t="str">
        <f>IF($T16&gt;=$T19,$S16,$S19)</f>
        <v>México</v>
      </c>
      <c r="X16">
        <f>VLOOKUP(W16,$S$16:$T$25,2,FALSE)</f>
        <v>0</v>
      </c>
      <c r="AA16" t="str">
        <f>W16</f>
        <v>México</v>
      </c>
      <c r="AB16">
        <f>VLOOKUP(AA16,W16:X25,2,FALSE)</f>
        <v>0</v>
      </c>
      <c r="AE16" t="str">
        <f>AA16</f>
        <v>México</v>
      </c>
      <c r="AF16">
        <f>VLOOKUP(AE16,AA16:AB25,2,FALSE)</f>
        <v>0</v>
      </c>
      <c r="AI16" t="str">
        <f>AE16</f>
        <v>México</v>
      </c>
      <c r="AJ16">
        <f>VLOOKUP(AI16,AE16:AF25,2,FALSE)</f>
        <v>0</v>
      </c>
    </row>
    <row r="17" spans="6:37">
      <c r="F17" t="str">
        <f>N2</f>
        <v>South Africa</v>
      </c>
      <c r="G17">
        <f t="shared" ref="G17:L17" si="29">N10</f>
        <v>0</v>
      </c>
      <c r="H17">
        <f t="shared" si="29"/>
        <v>0</v>
      </c>
      <c r="I17">
        <f t="shared" si="29"/>
        <v>0</v>
      </c>
      <c r="J17">
        <f t="shared" si="29"/>
        <v>0</v>
      </c>
      <c r="K17">
        <f t="shared" si="29"/>
        <v>0</v>
      </c>
      <c r="L17">
        <f t="shared" si="29"/>
        <v>0</v>
      </c>
      <c r="M17">
        <f>T10</f>
        <v>0</v>
      </c>
      <c r="O17" t="str">
        <f>IF($M17&lt;=$M16,$F17,$F16)</f>
        <v>South Africa</v>
      </c>
      <c r="P17">
        <f>VLOOKUP(O17,$F$16:$M$25,8,FALSE)</f>
        <v>0</v>
      </c>
      <c r="S17" t="str">
        <f>O17</f>
        <v>South Africa</v>
      </c>
      <c r="T17">
        <f>VLOOKUP(S17,$O$16:$P$25,2,FALSE)</f>
        <v>0</v>
      </c>
      <c r="W17" t="str">
        <f>S17</f>
        <v>South Africa</v>
      </c>
      <c r="X17">
        <f>VLOOKUP(W17,$S$16:$T$25,2,FALSE)</f>
        <v>0</v>
      </c>
      <c r="AA17" t="str">
        <f>IF(X17&gt;=X18,W17,W18)</f>
        <v>South Africa</v>
      </c>
      <c r="AB17">
        <f>VLOOKUP(AA17,W16:X25,2,FALSE)</f>
        <v>0</v>
      </c>
      <c r="AE17" t="str">
        <f>IF(AB17&gt;=AB19,AA17,AA19)</f>
        <v>South Africa</v>
      </c>
      <c r="AF17">
        <f>VLOOKUP(AE17,AA16:AB25,2,FALSE)</f>
        <v>0</v>
      </c>
      <c r="AI17" t="str">
        <f>AE17</f>
        <v>South Africa</v>
      </c>
      <c r="AJ17">
        <f>VLOOKUP(AI17,AE16:AF25,2,FALSE)</f>
        <v>0</v>
      </c>
    </row>
    <row r="18" spans="6:37">
      <c r="F18" t="str">
        <f>U2</f>
        <v>Corea del Sur</v>
      </c>
      <c r="G18">
        <f t="shared" ref="G18:M18" si="30">U10</f>
        <v>0</v>
      </c>
      <c r="H18">
        <f t="shared" si="30"/>
        <v>0</v>
      </c>
      <c r="I18">
        <f t="shared" si="30"/>
        <v>0</v>
      </c>
      <c r="J18">
        <f t="shared" si="30"/>
        <v>0</v>
      </c>
      <c r="K18">
        <f t="shared" si="30"/>
        <v>0</v>
      </c>
      <c r="L18">
        <f t="shared" si="30"/>
        <v>0</v>
      </c>
      <c r="M18">
        <f t="shared" si="30"/>
        <v>0</v>
      </c>
      <c r="O18" t="str">
        <f>F18</f>
        <v>Corea del Sur</v>
      </c>
      <c r="P18">
        <f>VLOOKUP(O18,$F$16:$M$25,8,FALSE)</f>
        <v>0</v>
      </c>
      <c r="S18" t="str">
        <f>IF($P18&lt;=$P16,$O18,$O16)</f>
        <v>Corea del Sur</v>
      </c>
      <c r="T18">
        <f>VLOOKUP(S18,$O$16:$P$25,2,FALSE)</f>
        <v>0</v>
      </c>
      <c r="W18" t="str">
        <f>S18</f>
        <v>Corea del Sur</v>
      </c>
      <c r="X18">
        <f>VLOOKUP(W18,$S$16:$T$25,2,FALSE)</f>
        <v>0</v>
      </c>
      <c r="AA18" t="str">
        <f>IF(X18&lt;=X17,W18,W17)</f>
        <v>Corea del Sur</v>
      </c>
      <c r="AB18">
        <f>VLOOKUP(AA18,W16:X25,2,FALSE)</f>
        <v>0</v>
      </c>
      <c r="AE18" t="str">
        <f>AA18</f>
        <v>Corea del Sur</v>
      </c>
      <c r="AF18">
        <f>VLOOKUP(AE18,AA16:AB25,2,FALSE)</f>
        <v>0</v>
      </c>
      <c r="AI18" t="str">
        <f>IF(AF18&gt;=AF19,AE18,AE19)</f>
        <v>Corea del Sur</v>
      </c>
      <c r="AJ18">
        <f>VLOOKUP(AI18,AE16:AF25,2,FALSE)</f>
        <v>0</v>
      </c>
    </row>
    <row r="19" spans="6:37">
      <c r="F19" t="str">
        <f>AB2</f>
        <v>Republica Checa</v>
      </c>
      <c r="G19">
        <f t="shared" ref="G19:M19" si="31">AB10</f>
        <v>0</v>
      </c>
      <c r="H19">
        <f t="shared" si="31"/>
        <v>0</v>
      </c>
      <c r="I19">
        <f t="shared" si="31"/>
        <v>0</v>
      </c>
      <c r="J19">
        <f t="shared" si="31"/>
        <v>0</v>
      </c>
      <c r="K19">
        <f t="shared" si="31"/>
        <v>0</v>
      </c>
      <c r="L19">
        <f t="shared" si="31"/>
        <v>0</v>
      </c>
      <c r="M19">
        <f t="shared" si="31"/>
        <v>0</v>
      </c>
      <c r="O19" t="str">
        <f>F19</f>
        <v>Republica Checa</v>
      </c>
      <c r="P19">
        <f>VLOOKUP(O19,$F$16:$M$25,8,FALSE)</f>
        <v>0</v>
      </c>
      <c r="S19" t="str">
        <f>O19</f>
        <v>Republica Checa</v>
      </c>
      <c r="T19">
        <f>VLOOKUP(S19,$O$16:$P$25,2,FALSE)</f>
        <v>0</v>
      </c>
      <c r="W19" t="str">
        <f>IF($T19&lt;=$T16,$S19,$S16)</f>
        <v>Republica Checa</v>
      </c>
      <c r="X19">
        <f>VLOOKUP(W19,$S$16:$T$25,2,FALSE)</f>
        <v>0</v>
      </c>
      <c r="AA19" t="str">
        <f>W19</f>
        <v>Republica Checa</v>
      </c>
      <c r="AB19">
        <f>VLOOKUP(AA19,W16:X25,2,FALSE)</f>
        <v>0</v>
      </c>
      <c r="AE19" t="str">
        <f>IF(AB19&lt;=AB17,AA19,AA17)</f>
        <v>Republica Checa</v>
      </c>
      <c r="AF19">
        <f>VLOOKUP(AE19,AA16:AB25,2,FALSE)</f>
        <v>0</v>
      </c>
      <c r="AI19" t="str">
        <f>IF(AF19&lt;=AF18,AE19,AE18)</f>
        <v>Republica Checa</v>
      </c>
      <c r="AJ19">
        <f>VLOOKUP(AI19,AE16:AF25,2,FALSE)</f>
        <v>0</v>
      </c>
    </row>
    <row r="28" spans="6:37">
      <c r="F28" t="str">
        <f>AI16</f>
        <v>México</v>
      </c>
      <c r="J28">
        <f>AJ16</f>
        <v>0</v>
      </c>
      <c r="K28">
        <f>VLOOKUP(AI16,$F$16:$M$25,6,FALSE)</f>
        <v>0</v>
      </c>
      <c r="L28">
        <f>VLOOKUP(AI16,$F$16:$M$25,7,FALSE)</f>
        <v>0</v>
      </c>
      <c r="M28">
        <f>K28-L28</f>
        <v>0</v>
      </c>
      <c r="O28" t="str">
        <f>IF(AND($J28=$J29,$M29&gt;$M28),$F29,$F28)</f>
        <v>México</v>
      </c>
      <c r="P28">
        <f>VLOOKUP(O28,$F$28:$M$37,5,FALSE)</f>
        <v>0</v>
      </c>
      <c r="Q28">
        <f>VLOOKUP(O28,$F$28:$M$37,8,FALSE)</f>
        <v>0</v>
      </c>
      <c r="S28" t="str">
        <f>IF(AND(P28=P30,Q30&gt;Q28),O30,O28)</f>
        <v>México</v>
      </c>
      <c r="T28">
        <f>VLOOKUP(S28,$O$28:$Q$37,2,FALSE)</f>
        <v>0</v>
      </c>
      <c r="U28">
        <f>VLOOKUP(S28,$O$28:$Q$37,3,FALSE)</f>
        <v>0</v>
      </c>
      <c r="W28" t="str">
        <f>IF(AND(T28=T31,U31&gt;U28),S31,S28)</f>
        <v>México</v>
      </c>
      <c r="X28">
        <f>VLOOKUP(W28,$S$28:$U$37,2,FALSE)</f>
        <v>0</v>
      </c>
      <c r="Y28">
        <f>VLOOKUP(W28,$S$28:$U$37,3,FALSE)</f>
        <v>0</v>
      </c>
      <c r="AA28" t="str">
        <f>W28</f>
        <v>México</v>
      </c>
      <c r="AB28">
        <f>VLOOKUP(AA28,W28:Y37,2,FALSE)</f>
        <v>0</v>
      </c>
      <c r="AC28">
        <f>VLOOKUP(AA28,W28:Y37,3,FALSE)</f>
        <v>0</v>
      </c>
      <c r="AE28" t="str">
        <f>AA28</f>
        <v>México</v>
      </c>
      <c r="AF28">
        <f>VLOOKUP(AE28,AA28:AC37,2,FALSE)</f>
        <v>0</v>
      </c>
      <c r="AG28">
        <f>VLOOKUP(AE28,AA28:AC37,3,FALSE)</f>
        <v>0</v>
      </c>
      <c r="AI28" t="str">
        <f>AE28</f>
        <v>México</v>
      </c>
      <c r="AJ28">
        <f>VLOOKUP(AI28,AE28:AG37,2,FALSE)</f>
        <v>0</v>
      </c>
      <c r="AK28">
        <f>VLOOKUP(AI28,AE28:AG37,3,FALSE)</f>
        <v>0</v>
      </c>
    </row>
    <row r="29" spans="6:37">
      <c r="F29" t="str">
        <f>AI17</f>
        <v>South Africa</v>
      </c>
      <c r="J29">
        <f>AJ17</f>
        <v>0</v>
      </c>
      <c r="K29">
        <f>VLOOKUP(AI17,$F$16:$M$25,6,FALSE)</f>
        <v>0</v>
      </c>
      <c r="L29">
        <f>VLOOKUP(AI17,$F$16:$M$25,7,FALSE)</f>
        <v>0</v>
      </c>
      <c r="M29">
        <f>K29-L29</f>
        <v>0</v>
      </c>
      <c r="O29" t="str">
        <f>IF(AND($J28=$J29,$M29&gt;$M28),$F28,$F29)</f>
        <v>South Africa</v>
      </c>
      <c r="P29">
        <f>VLOOKUP(O29,$F$28:$M$37,5,FALSE)</f>
        <v>0</v>
      </c>
      <c r="Q29">
        <f>VLOOKUP(O29,$F$28:$M$37,8,FALSE)</f>
        <v>0</v>
      </c>
      <c r="S29" t="str">
        <f>O29</f>
        <v>South Africa</v>
      </c>
      <c r="T29">
        <f>VLOOKUP(S29,$O$28:$Q$37,2,FALSE)</f>
        <v>0</v>
      </c>
      <c r="U29">
        <f>VLOOKUP(S29,$O$28:$Q$37,3,FALSE)</f>
        <v>0</v>
      </c>
      <c r="W29" t="str">
        <f>S29</f>
        <v>South Africa</v>
      </c>
      <c r="X29">
        <f>VLOOKUP(W29,$S$28:$U$37,2,FALSE)</f>
        <v>0</v>
      </c>
      <c r="Y29">
        <f>VLOOKUP(W29,$S$28:$U$37,3,FALSE)</f>
        <v>0</v>
      </c>
      <c r="AA29" t="str">
        <f>IF(AND(X29=X30,Y30&gt;Y29),W30,W29)</f>
        <v>South Africa</v>
      </c>
      <c r="AB29">
        <f>VLOOKUP(AA29,W28:Y37,2,FALSE)</f>
        <v>0</v>
      </c>
      <c r="AC29">
        <f>VLOOKUP(AA29,W28:Y37,3,FALSE)</f>
        <v>0</v>
      </c>
      <c r="AE29" t="str">
        <f>IF(AND(AB29=AB31,AC31&gt;AC29),AA31,AA29)</f>
        <v>South Africa</v>
      </c>
      <c r="AF29">
        <f>VLOOKUP(AE29,AA28:AC37,2,FALSE)</f>
        <v>0</v>
      </c>
      <c r="AG29">
        <f>VLOOKUP(AE29,AA28:AC37,3,FALSE)</f>
        <v>0</v>
      </c>
      <c r="AI29" t="str">
        <f>AE29</f>
        <v>South Africa</v>
      </c>
      <c r="AJ29">
        <f>VLOOKUP(AI29,AE28:AG37,2,FALSE)</f>
        <v>0</v>
      </c>
      <c r="AK29">
        <f>VLOOKUP(AI29,AE28:AG37,3,FALSE)</f>
        <v>0</v>
      </c>
    </row>
    <row r="30" spans="6:37">
      <c r="F30" t="str">
        <f>AI18</f>
        <v>Corea del Sur</v>
      </c>
      <c r="J30">
        <f>AJ18</f>
        <v>0</v>
      </c>
      <c r="K30">
        <f>VLOOKUP(AI18,$F$16:$M$25,6,FALSE)</f>
        <v>0</v>
      </c>
      <c r="L30">
        <f>VLOOKUP(AI18,$F$16:$M$25,7,FALSE)</f>
        <v>0</v>
      </c>
      <c r="M30">
        <f>K30-L30</f>
        <v>0</v>
      </c>
      <c r="O30" t="str">
        <f>F30</f>
        <v>Corea del Sur</v>
      </c>
      <c r="P30">
        <f>VLOOKUP(O30,$F$28:$M$37,5,FALSE)</f>
        <v>0</v>
      </c>
      <c r="Q30">
        <f>VLOOKUP(O30,$F$28:$M$37,8,FALSE)</f>
        <v>0</v>
      </c>
      <c r="S30" t="str">
        <f>IF(AND($P28=P30,Q30&gt;Q28),O28,O30)</f>
        <v>Corea del Sur</v>
      </c>
      <c r="T30">
        <f>VLOOKUP(S30,$O$28:$Q$37,2,FALSE)</f>
        <v>0</v>
      </c>
      <c r="U30">
        <f>VLOOKUP(S30,$O$28:$Q$37,3,FALSE)</f>
        <v>0</v>
      </c>
      <c r="W30" t="str">
        <f>S30</f>
        <v>Corea del Sur</v>
      </c>
      <c r="X30">
        <f>VLOOKUP(W30,$S$28:$U$37,2,FALSE)</f>
        <v>0</v>
      </c>
      <c r="Y30">
        <f>VLOOKUP(W30,$S$28:$U$37,3,FALSE)</f>
        <v>0</v>
      </c>
      <c r="AA30" t="str">
        <f>IF(AND(X29=X30,Y30&gt;Y29),W29,W30)</f>
        <v>Corea del Sur</v>
      </c>
      <c r="AB30">
        <f>VLOOKUP(AA30,W28:Y37,2,FALSE)</f>
        <v>0</v>
      </c>
      <c r="AC30">
        <f>VLOOKUP(AA30,W28:Y37,3,FALSE)</f>
        <v>0</v>
      </c>
      <c r="AE30" t="str">
        <f>AA30</f>
        <v>Corea del Sur</v>
      </c>
      <c r="AF30">
        <f>VLOOKUP(AE30,AA28:AC37,2,FALSE)</f>
        <v>0</v>
      </c>
      <c r="AG30">
        <f>VLOOKUP(AE30,AA28:AC37,3,FALSE)</f>
        <v>0</v>
      </c>
      <c r="AI30" t="str">
        <f>IF(AND(AF30=AF31,AG31&gt;AG30),AE31,AE30)</f>
        <v>Corea del Sur</v>
      </c>
      <c r="AJ30">
        <f>VLOOKUP(AI30,AE28:AG37,2,FALSE)</f>
        <v>0</v>
      </c>
      <c r="AK30">
        <f>VLOOKUP(AI30,AE28:AG37,3,FALSE)</f>
        <v>0</v>
      </c>
    </row>
    <row r="31" spans="6:37">
      <c r="F31" t="str">
        <f>AI19</f>
        <v>Republica Checa</v>
      </c>
      <c r="J31">
        <f>AJ19</f>
        <v>0</v>
      </c>
      <c r="K31">
        <f>VLOOKUP(AI19,$F$16:$M$25,6,FALSE)</f>
        <v>0</v>
      </c>
      <c r="L31">
        <f>VLOOKUP(AI19,$F$16:$M$25,7,FALSE)</f>
        <v>0</v>
      </c>
      <c r="M31">
        <f>K31-L31</f>
        <v>0</v>
      </c>
      <c r="O31" t="str">
        <f>F31</f>
        <v>Republica Checa</v>
      </c>
      <c r="P31">
        <f>VLOOKUP(O31,$F$28:$M$37,5,FALSE)</f>
        <v>0</v>
      </c>
      <c r="Q31">
        <f>VLOOKUP(O31,$F$28:$M$37,8,FALSE)</f>
        <v>0</v>
      </c>
      <c r="S31" t="str">
        <f>O31</f>
        <v>Republica Checa</v>
      </c>
      <c r="T31">
        <f>VLOOKUP(S31,$O$28:$Q$37,2,FALSE)</f>
        <v>0</v>
      </c>
      <c r="U31">
        <f>VLOOKUP(S31,$O$28:$Q$37,3,FALSE)</f>
        <v>0</v>
      </c>
      <c r="W31" t="str">
        <f>IF(AND(T28=T31,U31&gt;U28),S28,S31)</f>
        <v>Republica Checa</v>
      </c>
      <c r="X31">
        <f>VLOOKUP(W31,$S$28:$U$37,2,FALSE)</f>
        <v>0</v>
      </c>
      <c r="Y31">
        <f>VLOOKUP(W31,$S$28:$U$37,3,FALSE)</f>
        <v>0</v>
      </c>
      <c r="AA31" t="str">
        <f>W31</f>
        <v>Republica Checa</v>
      </c>
      <c r="AB31">
        <f>VLOOKUP(AA31,W28:Y37,2,FALSE)</f>
        <v>0</v>
      </c>
      <c r="AC31">
        <f>VLOOKUP(AA31,W28:Y37,3,FALSE)</f>
        <v>0</v>
      </c>
      <c r="AE31" t="str">
        <f>IF(AND(AB29=AB31,AC31&gt;AC29),AA29,AA31)</f>
        <v>Republica Checa</v>
      </c>
      <c r="AF31">
        <f>VLOOKUP(AE31,AA28:AC37,2,FALSE)</f>
        <v>0</v>
      </c>
      <c r="AG31">
        <f>VLOOKUP(AE31,AA28:AC37,3,FALSE)</f>
        <v>0</v>
      </c>
      <c r="AI31" t="str">
        <f>IF(AND(AF30=AF31,AG31&gt;AG30),AE30,AE31)</f>
        <v>Republica Checa</v>
      </c>
      <c r="AJ31">
        <f>VLOOKUP(AI31,AE28:AG37,2,FALSE)</f>
        <v>0</v>
      </c>
      <c r="AK31">
        <f>VLOOKUP(AI31,AE28:AG37,3,FALSE)</f>
        <v>0</v>
      </c>
    </row>
    <row r="40" spans="6:38">
      <c r="F40" t="str">
        <f>AI28</f>
        <v>México</v>
      </c>
      <c r="J40">
        <f>VLOOKUP(F40,$F$16:$M$25,8,FALSE)</f>
        <v>0</v>
      </c>
      <c r="K40">
        <f>VLOOKUP(F40,$F$16:$M$25,6,FALSE)</f>
        <v>0</v>
      </c>
      <c r="L40">
        <f>VLOOKUP(F40,$F$16:$M$25,7,FALSE)</f>
        <v>0</v>
      </c>
      <c r="M40">
        <f>K40-L40</f>
        <v>0</v>
      </c>
      <c r="O40" t="str">
        <f>IF(AND(J40=J41,M40=M41,K41&gt;K40),F41,F40)</f>
        <v>México</v>
      </c>
      <c r="P40">
        <f>VLOOKUP(O40,$F$40:$M$49,5,FALSE)</f>
        <v>0</v>
      </c>
      <c r="Q40">
        <f>VLOOKUP(O40,$F$40:$M$49,8,FALSE)</f>
        <v>0</v>
      </c>
      <c r="R40">
        <f>VLOOKUP(O40,$F$40:$M$49,6,FALSE)</f>
        <v>0</v>
      </c>
      <c r="S40" t="str">
        <f>IF(AND(P40=P42,Q40=Q42,R42&gt;R40),O42,O40)</f>
        <v>México</v>
      </c>
      <c r="T40">
        <f>VLOOKUP(S40,$O$40:$R$49,2,FALSE)</f>
        <v>0</v>
      </c>
      <c r="U40">
        <f>VLOOKUP(S40,$O$40:$R$49,3,FALSE)</f>
        <v>0</v>
      </c>
      <c r="V40">
        <f>VLOOKUP(S40,$O$40:$R$49,4,FALSE)</f>
        <v>0</v>
      </c>
      <c r="W40" t="str">
        <f>IF(AND(T40=T43,U40=U43,V43&gt;V40),S43,S40)</f>
        <v>México</v>
      </c>
      <c r="X40">
        <f>VLOOKUP(W40,$S$40:$V$49,2,FALSE)</f>
        <v>0</v>
      </c>
      <c r="Y40">
        <f>VLOOKUP(W40,$S$40:$V$49,3,FALSE)</f>
        <v>0</v>
      </c>
      <c r="Z40">
        <f>VLOOKUP(W40,$S$40:$V$49,4,FALSE)</f>
        <v>0</v>
      </c>
      <c r="AA40" t="str">
        <f>W40</f>
        <v>México</v>
      </c>
      <c r="AB40">
        <f>VLOOKUP(AA40,W40:Z49,2,FALSE)</f>
        <v>0</v>
      </c>
      <c r="AC40">
        <f>VLOOKUP(AA40,W40:Z49,3,FALSE)</f>
        <v>0</v>
      </c>
      <c r="AD40">
        <f>VLOOKUP(AA40,W40:Z49,4,FALSE)</f>
        <v>0</v>
      </c>
      <c r="AE40" t="str">
        <f>AA40</f>
        <v>México</v>
      </c>
      <c r="AF40">
        <f>VLOOKUP(AE40,AA40:AD49,2,FALSE)</f>
        <v>0</v>
      </c>
      <c r="AG40">
        <f>VLOOKUP(AE40,AA40:AD49,3,FALSE)</f>
        <v>0</v>
      </c>
      <c r="AH40">
        <f>VLOOKUP(AE40,AA40:AD49,4,FALSE)</f>
        <v>0</v>
      </c>
      <c r="AI40" t="str">
        <f>AE40</f>
        <v>México</v>
      </c>
      <c r="AJ40">
        <f>VLOOKUP(AI40,AE40:AH49,2,FALSE)</f>
        <v>0</v>
      </c>
      <c r="AK40">
        <f>VLOOKUP(AI40,AE40:AH49,3,FALSE)</f>
        <v>0</v>
      </c>
      <c r="AL40">
        <f>VLOOKUP(AI40,AE40:AH49,4,FALSE)</f>
        <v>0</v>
      </c>
    </row>
    <row r="41" spans="6:38">
      <c r="F41" t="str">
        <f>AI29</f>
        <v>South Africa</v>
      </c>
      <c r="J41">
        <f>VLOOKUP(F41,$F$16:$M$25,8,FALSE)</f>
        <v>0</v>
      </c>
      <c r="K41">
        <f>VLOOKUP(F41,$F$16:$M$25,6,FALSE)</f>
        <v>0</v>
      </c>
      <c r="L41">
        <f>VLOOKUP(F41,$F$16:$M$25,7,FALSE)</f>
        <v>0</v>
      </c>
      <c r="M41">
        <f>K41-L41</f>
        <v>0</v>
      </c>
      <c r="O41" t="str">
        <f>IF(AND(J40=J41,M40=M41,K41&gt;K40),F40,F41)</f>
        <v>South Africa</v>
      </c>
      <c r="P41">
        <f>VLOOKUP(O41,$F$40:$M$49,5,FALSE)</f>
        <v>0</v>
      </c>
      <c r="Q41">
        <f>VLOOKUP(O41,$F$40:$M$49,8,FALSE)</f>
        <v>0</v>
      </c>
      <c r="R41">
        <f>VLOOKUP(O41,$F$40:$M$49,6,FALSE)</f>
        <v>0</v>
      </c>
      <c r="S41" t="str">
        <f>O41</f>
        <v>South Africa</v>
      </c>
      <c r="T41">
        <f>VLOOKUP(S41,$O$40:$R$49,2,FALSE)</f>
        <v>0</v>
      </c>
      <c r="U41">
        <f>VLOOKUP(S41,$O$40:$R$49,3,FALSE)</f>
        <v>0</v>
      </c>
      <c r="V41">
        <f>VLOOKUP(S41,$O$40:$R$49,4,FALSE)</f>
        <v>0</v>
      </c>
      <c r="W41" t="str">
        <f>S41</f>
        <v>South Africa</v>
      </c>
      <c r="X41">
        <f>VLOOKUP(W41,$S$40:$V$49,2,FALSE)</f>
        <v>0</v>
      </c>
      <c r="Y41">
        <f>VLOOKUP(W41,$S$40:$V$49,3,FALSE)</f>
        <v>0</v>
      </c>
      <c r="Z41">
        <f>VLOOKUP(W41,$S$40:$V$49,4,FALSE)</f>
        <v>0</v>
      </c>
      <c r="AA41" t="str">
        <f>IF(AND(X41=X42,Y41=Y42,Z42&gt;Z41),W42,W41)</f>
        <v>South Africa</v>
      </c>
      <c r="AB41">
        <f>VLOOKUP(AA41,W40:Z49,2,FALSE)</f>
        <v>0</v>
      </c>
      <c r="AC41">
        <f>VLOOKUP(AA41,W40:Z49,3,FALSE)</f>
        <v>0</v>
      </c>
      <c r="AD41">
        <f>VLOOKUP(AA41,W40:Z49,4,FALSE)</f>
        <v>0</v>
      </c>
      <c r="AE41" t="str">
        <f>IF(AND(AB41=AB43,AC41=AC43,AD43&gt;AD41),AA43,AA41)</f>
        <v>South Africa</v>
      </c>
      <c r="AF41">
        <f>VLOOKUP(AE41,AA40:AD49,2,FALSE)</f>
        <v>0</v>
      </c>
      <c r="AG41">
        <f>VLOOKUP(AE41,AA40:AD49,3,FALSE)</f>
        <v>0</v>
      </c>
      <c r="AH41">
        <f>VLOOKUP(AE41,AA40:AD49,4,FALSE)</f>
        <v>0</v>
      </c>
      <c r="AI41" t="str">
        <f>AE41</f>
        <v>South Africa</v>
      </c>
      <c r="AJ41">
        <f>VLOOKUP(AI41,AE40:AH49,2,FALSE)</f>
        <v>0</v>
      </c>
      <c r="AK41">
        <f>VLOOKUP(AI41,AE40:AH49,3,FALSE)</f>
        <v>0</v>
      </c>
      <c r="AL41">
        <f>VLOOKUP(AI41,AE40:AH49,4,FALSE)</f>
        <v>0</v>
      </c>
    </row>
    <row r="42" spans="6:38">
      <c r="F42" t="str">
        <f>AI30</f>
        <v>Corea del Sur</v>
      </c>
      <c r="J42">
        <f>VLOOKUP(F42,$F$16:$M$25,8,FALSE)</f>
        <v>0</v>
      </c>
      <c r="K42">
        <f>VLOOKUP(F42,$F$16:$M$25,6,FALSE)</f>
        <v>0</v>
      </c>
      <c r="L42">
        <f>VLOOKUP(F42,$F$16:$M$25,7,FALSE)</f>
        <v>0</v>
      </c>
      <c r="M42">
        <f>K42-L42</f>
        <v>0</v>
      </c>
      <c r="O42" t="str">
        <f>F42</f>
        <v>Corea del Sur</v>
      </c>
      <c r="P42">
        <f>VLOOKUP(O42,$F$40:$M$49,5,FALSE)</f>
        <v>0</v>
      </c>
      <c r="Q42">
        <f>VLOOKUP(O42,$F$40:$M$49,8,FALSE)</f>
        <v>0</v>
      </c>
      <c r="R42">
        <f>VLOOKUP(O42,$F$40:$M$49,6,FALSE)</f>
        <v>0</v>
      </c>
      <c r="S42" t="str">
        <f>IF(AND(P40=P42,Q40=Q42,R42&gt;R40),O40,O42)</f>
        <v>Corea del Sur</v>
      </c>
      <c r="T42">
        <f>VLOOKUP(S42,$O$40:$R$49,2,FALSE)</f>
        <v>0</v>
      </c>
      <c r="U42">
        <f>VLOOKUP(S42,$O$40:$R$49,3,FALSE)</f>
        <v>0</v>
      </c>
      <c r="V42">
        <f>VLOOKUP(S42,$O$40:$R$49,4,FALSE)</f>
        <v>0</v>
      </c>
      <c r="W42" t="str">
        <f>S42</f>
        <v>Corea del Sur</v>
      </c>
      <c r="X42">
        <f>VLOOKUP(W42,$S$40:$V$49,2,FALSE)</f>
        <v>0</v>
      </c>
      <c r="Y42">
        <f>VLOOKUP(W42,$S$40:$V$49,3,FALSE)</f>
        <v>0</v>
      </c>
      <c r="Z42">
        <f>VLOOKUP(W42,$S$40:$V$49,4,FALSE)</f>
        <v>0</v>
      </c>
      <c r="AA42" t="str">
        <f>IF(AND(X41=X42,Y41=Y42,Z42&gt;Z41),W41,W42)</f>
        <v>Corea del Sur</v>
      </c>
      <c r="AB42">
        <f>VLOOKUP(AA42,W40:Z49,2,FALSE)</f>
        <v>0</v>
      </c>
      <c r="AC42">
        <f>VLOOKUP(AA42,W40:Z49,3,FALSE)</f>
        <v>0</v>
      </c>
      <c r="AD42">
        <f>VLOOKUP(AA42,W40:Z49,4,FALSE)</f>
        <v>0</v>
      </c>
      <c r="AE42" t="str">
        <f>AA42</f>
        <v>Corea del Sur</v>
      </c>
      <c r="AF42">
        <f>VLOOKUP(AE42,AA40:AD49,2,FALSE)</f>
        <v>0</v>
      </c>
      <c r="AG42">
        <f>VLOOKUP(AE42,AA40:AD49,3,FALSE)</f>
        <v>0</v>
      </c>
      <c r="AH42">
        <f>VLOOKUP(AE42,AA40:AD49,4,FALSE)</f>
        <v>0</v>
      </c>
      <c r="AI42" t="str">
        <f>IF(AND(AF42=AF43,AG42=AG43,AH43&gt;AH42),AE43,AE42)</f>
        <v>Corea del Sur</v>
      </c>
      <c r="AJ42">
        <f>VLOOKUP(AI42,AE40:AH49,2,FALSE)</f>
        <v>0</v>
      </c>
      <c r="AK42">
        <f>VLOOKUP(AI42,AE40:AH49,3,FALSE)</f>
        <v>0</v>
      </c>
      <c r="AL42">
        <f>VLOOKUP(AI42,AE40:AH49,4,FALSE)</f>
        <v>0</v>
      </c>
    </row>
    <row r="43" spans="6:38">
      <c r="F43" t="str">
        <f>AI31</f>
        <v>Republica Checa</v>
      </c>
      <c r="J43">
        <f>VLOOKUP(F43,$F$16:$M$25,8,FALSE)</f>
        <v>0</v>
      </c>
      <c r="K43">
        <f>VLOOKUP(F43,$F$16:$M$25,6,FALSE)</f>
        <v>0</v>
      </c>
      <c r="L43">
        <f>VLOOKUP(F43,$F$16:$M$25,7,FALSE)</f>
        <v>0</v>
      </c>
      <c r="M43">
        <f>K43-L43</f>
        <v>0</v>
      </c>
      <c r="O43" t="str">
        <f>F43</f>
        <v>Republica Checa</v>
      </c>
      <c r="P43">
        <f>VLOOKUP(O43,$F$40:$M$49,5,FALSE)</f>
        <v>0</v>
      </c>
      <c r="Q43">
        <f>VLOOKUP(O43,$F$40:$M$49,8,FALSE)</f>
        <v>0</v>
      </c>
      <c r="R43">
        <f>VLOOKUP(O43,$F$40:$M$49,6,FALSE)</f>
        <v>0</v>
      </c>
      <c r="S43" t="str">
        <f>O43</f>
        <v>Republica Checa</v>
      </c>
      <c r="T43">
        <f>VLOOKUP(S43,$O$40:$R$49,2,FALSE)</f>
        <v>0</v>
      </c>
      <c r="U43">
        <f>VLOOKUP(S43,$O$40:$R$49,3,FALSE)</f>
        <v>0</v>
      </c>
      <c r="V43">
        <f>VLOOKUP(S43,$O$40:$R$49,4,FALSE)</f>
        <v>0</v>
      </c>
      <c r="W43" t="str">
        <f>IF(AND(T40=T43,U40=U43,V43&gt;V40),S40,S43)</f>
        <v>Republica Checa</v>
      </c>
      <c r="X43">
        <f>VLOOKUP(W43,$S$40:$V$49,2,FALSE)</f>
        <v>0</v>
      </c>
      <c r="Y43">
        <f>VLOOKUP(W43,$S$40:$V$49,3,FALSE)</f>
        <v>0</v>
      </c>
      <c r="Z43">
        <f>VLOOKUP(W43,$S$40:$V$49,4,FALSE)</f>
        <v>0</v>
      </c>
      <c r="AA43" t="str">
        <f>W43</f>
        <v>Republica Checa</v>
      </c>
      <c r="AB43">
        <f>VLOOKUP(AA43,W40:Z49,2,FALSE)</f>
        <v>0</v>
      </c>
      <c r="AC43">
        <f>VLOOKUP(AA43,W40:Z49,3,FALSE)</f>
        <v>0</v>
      </c>
      <c r="AD43">
        <f>VLOOKUP(AA43,W40:Z49,4,FALSE)</f>
        <v>0</v>
      </c>
      <c r="AE43" t="str">
        <f>IF(AND(AB41=AB43,AC41=AC43,AD43&gt;AD41),AA41,AA43)</f>
        <v>Republica Checa</v>
      </c>
      <c r="AF43">
        <f>VLOOKUP(AE43,AA40:AD49,2,FALSE)</f>
        <v>0</v>
      </c>
      <c r="AG43">
        <f>VLOOKUP(AE43,AA40:AD49,3,FALSE)</f>
        <v>0</v>
      </c>
      <c r="AH43">
        <f>VLOOKUP(AE43,AA40:AD49,4,FALSE)</f>
        <v>0</v>
      </c>
      <c r="AI43" t="str">
        <f>IF(AND(AF42=AF43,AG42=AG43,AH43&gt;AH42),AE42,AE43)</f>
        <v>Republica Checa</v>
      </c>
      <c r="AJ43">
        <f>VLOOKUP(AI43,AE40:AH49,2,FALSE)</f>
        <v>0</v>
      </c>
      <c r="AK43">
        <f>VLOOKUP(AI43,AE40:AH49,3,FALSE)</f>
        <v>0</v>
      </c>
      <c r="AL43">
        <f>VLOOKUP(AI43,AE40:AH49,4,FALSE)</f>
        <v>0</v>
      </c>
    </row>
    <row r="51" spans="6:13">
      <c r="F51" t="s">
        <v>149</v>
      </c>
    </row>
    <row r="52" spans="6:13">
      <c r="F52" t="str">
        <f>AI40</f>
        <v>México</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South Africa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Corea del Sur</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Republica Checa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5"/>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B -'!Q7</f>
        <v>Canada</v>
      </c>
      <c r="N2" t="str">
        <f>'- B -'!Q9</f>
        <v>Bosnia -Herzegovina</v>
      </c>
      <c r="U2" t="str">
        <f>'- B -'!Q11</f>
        <v>Qatar</v>
      </c>
      <c r="AB2" t="str">
        <f>'- B -'!Q13</f>
        <v>Suiza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B -'!B6</f>
        <v>Canada</v>
      </c>
      <c r="B4" s="1">
        <f>'- B -'!C6</f>
        <v>0</v>
      </c>
      <c r="C4" s="1" t="str">
        <f>'- B -'!D6</f>
        <v>-</v>
      </c>
      <c r="D4" s="1">
        <f>'- B -'!E6</f>
        <v>0</v>
      </c>
      <c r="E4" s="3" t="str">
        <f>'- B -'!F6</f>
        <v>Bosnia -Herzegovina</v>
      </c>
      <c r="F4" s="1">
        <f>COUNTBLANK('- B -'!C6:'- B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B -'!B7</f>
        <v>Qatar</v>
      </c>
      <c r="B5" s="1">
        <f>'- B -'!C7</f>
        <v>0</v>
      </c>
      <c r="C5" s="1" t="str">
        <f>'- B -'!D7</f>
        <v>-</v>
      </c>
      <c r="D5" s="1">
        <f>'- B -'!E7</f>
        <v>0</v>
      </c>
      <c r="E5" s="3" t="str">
        <f>'- B -'!F7</f>
        <v>Suiza</v>
      </c>
      <c r="F5" s="1">
        <f>COUNTBLANK('- B -'!C7:'- B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B -'!B8</f>
        <v>Canada</v>
      </c>
      <c r="B6" s="1">
        <f>'- B -'!C8</f>
        <v>0</v>
      </c>
      <c r="C6" s="1" t="str">
        <f>'- B -'!D8</f>
        <v>-</v>
      </c>
      <c r="D6" s="1">
        <f>'- B -'!E8</f>
        <v>0</v>
      </c>
      <c r="E6" s="3" t="str">
        <f>'- B -'!F8</f>
        <v>Qatar</v>
      </c>
      <c r="F6" s="1">
        <f>COUNTBLANK('- B -'!C8:'- B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B -'!B9</f>
        <v>Suiza</v>
      </c>
      <c r="B7" s="1">
        <f>'- B -'!C9</f>
        <v>0</v>
      </c>
      <c r="C7" s="1" t="str">
        <f>'- B -'!D9</f>
        <v>-</v>
      </c>
      <c r="D7" s="1">
        <f>'- B -'!E9</f>
        <v>0</v>
      </c>
      <c r="E7" s="3" t="str">
        <f>'- B -'!F9</f>
        <v>Bosnia -Herzegovina</v>
      </c>
      <c r="F7" s="1">
        <f>COUNTBLANK('- B -'!C9:'- B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B -'!B10</f>
        <v>Suiza</v>
      </c>
      <c r="B8" s="1">
        <f>'- B -'!C10</f>
        <v>0</v>
      </c>
      <c r="C8" s="1" t="str">
        <f>'- B -'!D10</f>
        <v>-</v>
      </c>
      <c r="D8" s="1">
        <f>'- B -'!E10</f>
        <v>0</v>
      </c>
      <c r="E8" s="3" t="str">
        <f>'- B -'!F10</f>
        <v>Canada</v>
      </c>
      <c r="F8" s="1">
        <f>COUNTBLANK('- B -'!C10:'- B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B -'!B11</f>
        <v>Bosnia -Herzegovina</v>
      </c>
      <c r="B9" s="1">
        <f>'- B -'!C11</f>
        <v>0</v>
      </c>
      <c r="C9" s="1" t="str">
        <f>'- B -'!D11</f>
        <v>-</v>
      </c>
      <c r="D9" s="1">
        <f>'- B -'!E11</f>
        <v>0</v>
      </c>
      <c r="E9" s="3" t="str">
        <f>'- B -'!F11</f>
        <v>Qatar</v>
      </c>
      <c r="F9" s="1">
        <f>COUNTBLANK('- B -'!C11:'- B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Canada</v>
      </c>
      <c r="G16">
        <f t="shared" ref="G16:M16" si="28">G10</f>
        <v>0</v>
      </c>
      <c r="H16">
        <f t="shared" si="28"/>
        <v>0</v>
      </c>
      <c r="I16">
        <f t="shared" si="28"/>
        <v>0</v>
      </c>
      <c r="J16">
        <f t="shared" si="28"/>
        <v>0</v>
      </c>
      <c r="K16">
        <f t="shared" si="28"/>
        <v>0</v>
      </c>
      <c r="L16">
        <f t="shared" si="28"/>
        <v>0</v>
      </c>
      <c r="M16">
        <f t="shared" si="28"/>
        <v>0</v>
      </c>
      <c r="O16" t="str">
        <f>IF($M16&gt;=$M17,$F16,$F17)</f>
        <v>Canada</v>
      </c>
      <c r="P16">
        <f>VLOOKUP(O16,$F$16:$M$25,8,FALSE)</f>
        <v>0</v>
      </c>
      <c r="S16" t="str">
        <f>IF($P16&gt;=$P18,$O16,$O18)</f>
        <v>Canada</v>
      </c>
      <c r="T16">
        <f>VLOOKUP(S16,$O$16:$P$25,2,FALSE)</f>
        <v>0</v>
      </c>
      <c r="W16" t="str">
        <f>IF($T16&gt;=$T19,$S16,$S19)</f>
        <v>Canada</v>
      </c>
      <c r="X16">
        <f>VLOOKUP(W16,$S$16:$T$25,2,FALSE)</f>
        <v>0</v>
      </c>
      <c r="AA16" t="str">
        <f>W16</f>
        <v>Canada</v>
      </c>
      <c r="AB16">
        <f>VLOOKUP(AA16,W16:X25,2,FALSE)</f>
        <v>0</v>
      </c>
      <c r="AE16" t="str">
        <f>AA16</f>
        <v>Canada</v>
      </c>
      <c r="AF16">
        <f>VLOOKUP(AE16,AA16:AB25,2,FALSE)</f>
        <v>0</v>
      </c>
      <c r="AI16" t="str">
        <f>AE16</f>
        <v>Canada</v>
      </c>
      <c r="AJ16">
        <f>VLOOKUP(AI16,AE16:AF25,2,FALSE)</f>
        <v>0</v>
      </c>
    </row>
    <row r="17" spans="6:37">
      <c r="F17" t="str">
        <f>N2</f>
        <v>Bosnia -Herzegovina</v>
      </c>
      <c r="G17">
        <f t="shared" ref="G17:M17" si="29">N10</f>
        <v>0</v>
      </c>
      <c r="H17">
        <f t="shared" si="29"/>
        <v>0</v>
      </c>
      <c r="I17">
        <f t="shared" si="29"/>
        <v>0</v>
      </c>
      <c r="J17">
        <f t="shared" si="29"/>
        <v>0</v>
      </c>
      <c r="K17">
        <f t="shared" si="29"/>
        <v>0</v>
      </c>
      <c r="L17">
        <f t="shared" si="29"/>
        <v>0</v>
      </c>
      <c r="M17">
        <f t="shared" si="29"/>
        <v>0</v>
      </c>
      <c r="O17" t="str">
        <f>IF($M17&lt;=$M16,$F17,$F16)</f>
        <v>Bosnia -Herzegovina</v>
      </c>
      <c r="P17">
        <f>VLOOKUP(O17,$F$16:$M$25,8,FALSE)</f>
        <v>0</v>
      </c>
      <c r="S17" t="str">
        <f>O17</f>
        <v>Bosnia -Herzegovina</v>
      </c>
      <c r="T17">
        <f>VLOOKUP(S17,$O$16:$P$25,2,FALSE)</f>
        <v>0</v>
      </c>
      <c r="W17" t="str">
        <f>S17</f>
        <v>Bosnia -Herzegovina</v>
      </c>
      <c r="X17">
        <f>VLOOKUP(W17,$S$16:$T$25,2,FALSE)</f>
        <v>0</v>
      </c>
      <c r="AA17" t="str">
        <f>IF(X17&gt;=X18,W17,W18)</f>
        <v>Bosnia -Herzegovina</v>
      </c>
      <c r="AB17">
        <f>VLOOKUP(AA17,W16:X25,2,FALSE)</f>
        <v>0</v>
      </c>
      <c r="AE17" t="str">
        <f>IF(AB17&gt;=AB19,AA17,AA19)</f>
        <v>Bosnia -Herzegovina</v>
      </c>
      <c r="AF17">
        <f>VLOOKUP(AE17,AA16:AB25,2,FALSE)</f>
        <v>0</v>
      </c>
      <c r="AI17" t="str">
        <f>AE17</f>
        <v>Bosnia -Herzegovina</v>
      </c>
      <c r="AJ17">
        <f>VLOOKUP(AI17,AE16:AF25,2,FALSE)</f>
        <v>0</v>
      </c>
    </row>
    <row r="18" spans="6:37">
      <c r="F18" t="str">
        <f>U2</f>
        <v>Qatar</v>
      </c>
      <c r="G18">
        <f t="shared" ref="G18:M18" si="30">U10</f>
        <v>0</v>
      </c>
      <c r="H18">
        <f t="shared" si="30"/>
        <v>0</v>
      </c>
      <c r="I18">
        <f t="shared" si="30"/>
        <v>0</v>
      </c>
      <c r="J18">
        <f t="shared" si="30"/>
        <v>0</v>
      </c>
      <c r="K18">
        <f t="shared" si="30"/>
        <v>0</v>
      </c>
      <c r="L18">
        <f t="shared" si="30"/>
        <v>0</v>
      </c>
      <c r="M18">
        <f t="shared" si="30"/>
        <v>0</v>
      </c>
      <c r="O18" t="str">
        <f>F18</f>
        <v>Qatar</v>
      </c>
      <c r="P18">
        <f>VLOOKUP(O18,$F$16:$M$25,8,FALSE)</f>
        <v>0</v>
      </c>
      <c r="S18" t="str">
        <f>IF($P18&lt;=$P16,$O18,$O16)</f>
        <v>Qatar</v>
      </c>
      <c r="T18">
        <f>VLOOKUP(S18,$O$16:$P$25,2,FALSE)</f>
        <v>0</v>
      </c>
      <c r="W18" t="str">
        <f>S18</f>
        <v>Qatar</v>
      </c>
      <c r="X18">
        <f>VLOOKUP(W18,$S$16:$T$25,2,FALSE)</f>
        <v>0</v>
      </c>
      <c r="AA18" t="str">
        <f>IF(X18&lt;=X17,W18,W17)</f>
        <v>Qatar</v>
      </c>
      <c r="AB18">
        <f>VLOOKUP(AA18,W16:X25,2,FALSE)</f>
        <v>0</v>
      </c>
      <c r="AE18" t="str">
        <f>AA18</f>
        <v>Qatar</v>
      </c>
      <c r="AF18">
        <f>VLOOKUP(AE18,AA16:AB25,2,FALSE)</f>
        <v>0</v>
      </c>
      <c r="AI18" t="str">
        <f>IF(AF18&gt;=AF19,AE18,AE19)</f>
        <v>Qatar</v>
      </c>
      <c r="AJ18">
        <f>VLOOKUP(AI18,AE16:AF25,2,FALSE)</f>
        <v>0</v>
      </c>
    </row>
    <row r="19" spans="6:37">
      <c r="F19" t="str">
        <f>AB2</f>
        <v>Suiza</v>
      </c>
      <c r="G19">
        <f t="shared" ref="G19:M19" si="31">AB10</f>
        <v>0</v>
      </c>
      <c r="H19">
        <f t="shared" si="31"/>
        <v>0</v>
      </c>
      <c r="I19">
        <f t="shared" si="31"/>
        <v>0</v>
      </c>
      <c r="J19">
        <f t="shared" si="31"/>
        <v>0</v>
      </c>
      <c r="K19">
        <f t="shared" si="31"/>
        <v>0</v>
      </c>
      <c r="L19">
        <f t="shared" si="31"/>
        <v>0</v>
      </c>
      <c r="M19">
        <f t="shared" si="31"/>
        <v>0</v>
      </c>
      <c r="O19" t="str">
        <f>F19</f>
        <v>Suiza</v>
      </c>
      <c r="P19">
        <f>VLOOKUP(O19,$F$16:$M$25,8,FALSE)</f>
        <v>0</v>
      </c>
      <c r="S19" t="str">
        <f>O19</f>
        <v>Suiza</v>
      </c>
      <c r="T19">
        <f>VLOOKUP(S19,$O$16:$P$25,2,FALSE)</f>
        <v>0</v>
      </c>
      <c r="W19" t="str">
        <f>IF($T19&lt;=$T16,$S19,$S16)</f>
        <v>Suiza</v>
      </c>
      <c r="X19">
        <f>VLOOKUP(W19,$S$16:$T$25,2,FALSE)</f>
        <v>0</v>
      </c>
      <c r="AA19" t="str">
        <f>W19</f>
        <v>Suiza</v>
      </c>
      <c r="AB19">
        <f>VLOOKUP(AA19,W16:X25,2,FALSE)</f>
        <v>0</v>
      </c>
      <c r="AE19" t="str">
        <f>IF(AB19&lt;=AB17,AA19,AA17)</f>
        <v>Suiza</v>
      </c>
      <c r="AF19">
        <f>VLOOKUP(AE19,AA16:AB25,2,FALSE)</f>
        <v>0</v>
      </c>
      <c r="AI19" t="str">
        <f>IF(AF19&lt;=AF18,AE19,AE18)</f>
        <v>Suiza</v>
      </c>
      <c r="AJ19">
        <f>VLOOKUP(AI19,AE16:AF25,2,FALSE)</f>
        <v>0</v>
      </c>
    </row>
    <row r="28" spans="6:37">
      <c r="F28" t="str">
        <f>AI16</f>
        <v>Canada</v>
      </c>
      <c r="J28">
        <f>AJ16</f>
        <v>0</v>
      </c>
      <c r="K28">
        <f>VLOOKUP(AI16,$F$16:$M$25,6,FALSE)</f>
        <v>0</v>
      </c>
      <c r="L28">
        <f>VLOOKUP(AI16,$F$16:$M$25,7,FALSE)</f>
        <v>0</v>
      </c>
      <c r="M28">
        <f>K28-L28</f>
        <v>0</v>
      </c>
      <c r="O28" t="str">
        <f>IF(AND($J28=$J29,$M29&gt;$M28),$F29,$F28)</f>
        <v>Canada</v>
      </c>
      <c r="P28">
        <f>VLOOKUP(O28,$F$28:$M$37,5,FALSE)</f>
        <v>0</v>
      </c>
      <c r="Q28">
        <f>VLOOKUP(O28,$F$28:$M$37,8,FALSE)</f>
        <v>0</v>
      </c>
      <c r="S28" t="str">
        <f>IF(AND(P28=P30,Q30&gt;Q28),O30,O28)</f>
        <v>Canada</v>
      </c>
      <c r="T28">
        <f>VLOOKUP(S28,$O$28:$Q$37,2,FALSE)</f>
        <v>0</v>
      </c>
      <c r="U28">
        <f>VLOOKUP(S28,$O$28:$Q$37,3,FALSE)</f>
        <v>0</v>
      </c>
      <c r="W28" t="str">
        <f>IF(AND(T28=T31,U31&gt;U28),S31,S28)</f>
        <v>Canada</v>
      </c>
      <c r="X28">
        <f>VLOOKUP(W28,$S$28:$U$37,2,FALSE)</f>
        <v>0</v>
      </c>
      <c r="Y28">
        <f>VLOOKUP(W28,$S$28:$U$37,3,FALSE)</f>
        <v>0</v>
      </c>
      <c r="AA28" t="str">
        <f>W28</f>
        <v>Canada</v>
      </c>
      <c r="AB28">
        <f>VLOOKUP(AA28,W28:Y37,2,FALSE)</f>
        <v>0</v>
      </c>
      <c r="AC28">
        <f>VLOOKUP(AA28,W28:Y37,3,FALSE)</f>
        <v>0</v>
      </c>
      <c r="AE28" t="str">
        <f>AA28</f>
        <v>Canada</v>
      </c>
      <c r="AF28">
        <f>VLOOKUP(AE28,AA28:AC37,2,FALSE)</f>
        <v>0</v>
      </c>
      <c r="AG28">
        <f>VLOOKUP(AE28,AA28:AC37,3,FALSE)</f>
        <v>0</v>
      </c>
      <c r="AI28" t="str">
        <f>AE28</f>
        <v>Canada</v>
      </c>
      <c r="AJ28">
        <f>VLOOKUP(AI28,AE28:AG37,2,FALSE)</f>
        <v>0</v>
      </c>
      <c r="AK28">
        <f>VLOOKUP(AI28,AE28:AG37,3,FALSE)</f>
        <v>0</v>
      </c>
    </row>
    <row r="29" spans="6:37">
      <c r="F29" t="str">
        <f>AI17</f>
        <v>Bosnia -Herzegovina</v>
      </c>
      <c r="J29">
        <f>AJ17</f>
        <v>0</v>
      </c>
      <c r="K29">
        <f>VLOOKUP(AI17,$F$16:$M$25,6,FALSE)</f>
        <v>0</v>
      </c>
      <c r="L29">
        <f>VLOOKUP(AI17,$F$16:$M$25,7,FALSE)</f>
        <v>0</v>
      </c>
      <c r="M29">
        <f>K29-L29</f>
        <v>0</v>
      </c>
      <c r="O29" t="str">
        <f>IF(AND($J28=$J29,$M29&gt;$M28),$F28,$F29)</f>
        <v>Bosnia -Herzegovina</v>
      </c>
      <c r="P29">
        <f>VLOOKUP(O29,$F$28:$M$37,5,FALSE)</f>
        <v>0</v>
      </c>
      <c r="Q29">
        <f>VLOOKUP(O29,$F$28:$M$37,8,FALSE)</f>
        <v>0</v>
      </c>
      <c r="S29" t="str">
        <f>O29</f>
        <v>Bosnia -Herzegovina</v>
      </c>
      <c r="T29">
        <f>VLOOKUP(S29,$O$28:$Q$37,2,FALSE)</f>
        <v>0</v>
      </c>
      <c r="U29">
        <f>VLOOKUP(S29,$O$28:$Q$37,3,FALSE)</f>
        <v>0</v>
      </c>
      <c r="W29" t="str">
        <f>S29</f>
        <v>Bosnia -Herzegovina</v>
      </c>
      <c r="X29">
        <f>VLOOKUP(W29,$S$28:$U$37,2,FALSE)</f>
        <v>0</v>
      </c>
      <c r="Y29">
        <f>VLOOKUP(W29,$S$28:$U$37,3,FALSE)</f>
        <v>0</v>
      </c>
      <c r="AA29" t="str">
        <f>IF(AND(X29=X30,Y30&gt;Y29),W30,W29)</f>
        <v>Bosnia -Herzegovina</v>
      </c>
      <c r="AB29">
        <f>VLOOKUP(AA29,W28:Y37,2,FALSE)</f>
        <v>0</v>
      </c>
      <c r="AC29">
        <f>VLOOKUP(AA29,W28:Y37,3,FALSE)</f>
        <v>0</v>
      </c>
      <c r="AE29" t="str">
        <f>IF(AND(AB29=AB31,AC31&gt;AC29),AA31,AA29)</f>
        <v>Bosnia -Herzegovina</v>
      </c>
      <c r="AF29">
        <f>VLOOKUP(AE29,AA28:AC37,2,FALSE)</f>
        <v>0</v>
      </c>
      <c r="AG29">
        <f>VLOOKUP(AE29,AA28:AC37,3,FALSE)</f>
        <v>0</v>
      </c>
      <c r="AI29" t="str">
        <f>AE29</f>
        <v>Bosnia -Herzegovina</v>
      </c>
      <c r="AJ29">
        <f>VLOOKUP(AI29,AE28:AG37,2,FALSE)</f>
        <v>0</v>
      </c>
      <c r="AK29">
        <f>VLOOKUP(AI29,AE28:AG37,3,FALSE)</f>
        <v>0</v>
      </c>
    </row>
    <row r="30" spans="6:37">
      <c r="F30" t="str">
        <f>AI18</f>
        <v>Qatar</v>
      </c>
      <c r="J30">
        <f>AJ18</f>
        <v>0</v>
      </c>
      <c r="K30">
        <f>VLOOKUP(AI18,$F$16:$M$25,6,FALSE)</f>
        <v>0</v>
      </c>
      <c r="L30">
        <f>VLOOKUP(AI18,$F$16:$M$25,7,FALSE)</f>
        <v>0</v>
      </c>
      <c r="M30">
        <f>K30-L30</f>
        <v>0</v>
      </c>
      <c r="O30" t="str">
        <f>F30</f>
        <v>Qatar</v>
      </c>
      <c r="P30">
        <f>VLOOKUP(O30,$F$28:$M$37,5,FALSE)</f>
        <v>0</v>
      </c>
      <c r="Q30">
        <f>VLOOKUP(O30,$F$28:$M$37,8,FALSE)</f>
        <v>0</v>
      </c>
      <c r="S30" t="str">
        <f>IF(AND($P28=P30,Q30&gt;Q28),O28,O30)</f>
        <v>Qatar</v>
      </c>
      <c r="T30">
        <f>VLOOKUP(S30,$O$28:$Q$37,2,FALSE)</f>
        <v>0</v>
      </c>
      <c r="U30">
        <f>VLOOKUP(S30,$O$28:$Q$37,3,FALSE)</f>
        <v>0</v>
      </c>
      <c r="W30" t="str">
        <f>S30</f>
        <v>Qatar</v>
      </c>
      <c r="X30">
        <f>VLOOKUP(W30,$S$28:$U$37,2,FALSE)</f>
        <v>0</v>
      </c>
      <c r="Y30">
        <f>VLOOKUP(W30,$S$28:$U$37,3,FALSE)</f>
        <v>0</v>
      </c>
      <c r="AA30" t="str">
        <f>IF(AND(X29=X30,Y30&gt;Y29),W29,W30)</f>
        <v>Qatar</v>
      </c>
      <c r="AB30">
        <f>VLOOKUP(AA30,W28:Y37,2,FALSE)</f>
        <v>0</v>
      </c>
      <c r="AC30">
        <f>VLOOKUP(AA30,W28:Y37,3,FALSE)</f>
        <v>0</v>
      </c>
      <c r="AE30" t="str">
        <f>AA30</f>
        <v>Qatar</v>
      </c>
      <c r="AF30">
        <f>VLOOKUP(AE30,AA28:AC37,2,FALSE)</f>
        <v>0</v>
      </c>
      <c r="AG30">
        <f>VLOOKUP(AE30,AA28:AC37,3,FALSE)</f>
        <v>0</v>
      </c>
      <c r="AI30" t="str">
        <f>IF(AND(AF30=AF31,AG31&gt;AG30),AE31,AE30)</f>
        <v>Qatar</v>
      </c>
      <c r="AJ30">
        <f>VLOOKUP(AI30,AE28:AG37,2,FALSE)</f>
        <v>0</v>
      </c>
      <c r="AK30">
        <f>VLOOKUP(AI30,AE28:AG37,3,FALSE)</f>
        <v>0</v>
      </c>
    </row>
    <row r="31" spans="6:37">
      <c r="F31" t="str">
        <f>AI19</f>
        <v>Suiza</v>
      </c>
      <c r="J31">
        <f>AJ19</f>
        <v>0</v>
      </c>
      <c r="K31">
        <f>VLOOKUP(AI19,$F$16:$M$25,6,FALSE)</f>
        <v>0</v>
      </c>
      <c r="L31">
        <f>VLOOKUP(AI19,$F$16:$M$25,7,FALSE)</f>
        <v>0</v>
      </c>
      <c r="M31">
        <f>K31-L31</f>
        <v>0</v>
      </c>
      <c r="O31" t="str">
        <f>F31</f>
        <v>Suiza</v>
      </c>
      <c r="P31">
        <f>VLOOKUP(O31,$F$28:$M$37,5,FALSE)</f>
        <v>0</v>
      </c>
      <c r="Q31">
        <f>VLOOKUP(O31,$F$28:$M$37,8,FALSE)</f>
        <v>0</v>
      </c>
      <c r="S31" t="str">
        <f>O31</f>
        <v>Suiza</v>
      </c>
      <c r="T31">
        <f>VLOOKUP(S31,$O$28:$Q$37,2,FALSE)</f>
        <v>0</v>
      </c>
      <c r="U31">
        <f>VLOOKUP(S31,$O$28:$Q$37,3,FALSE)</f>
        <v>0</v>
      </c>
      <c r="W31" t="str">
        <f>IF(AND(T28=T31,U31&gt;U28),S28,S31)</f>
        <v>Suiza</v>
      </c>
      <c r="X31">
        <f>VLOOKUP(W31,$S$28:$U$37,2,FALSE)</f>
        <v>0</v>
      </c>
      <c r="Y31">
        <f>VLOOKUP(W31,$S$28:$U$37,3,FALSE)</f>
        <v>0</v>
      </c>
      <c r="AA31" t="str">
        <f>W31</f>
        <v>Suiza</v>
      </c>
      <c r="AB31">
        <f>VLOOKUP(AA31,W28:Y37,2,FALSE)</f>
        <v>0</v>
      </c>
      <c r="AC31">
        <f>VLOOKUP(AA31,W28:Y37,3,FALSE)</f>
        <v>0</v>
      </c>
      <c r="AE31" t="str">
        <f>IF(AND(AB29=AB31,AC31&gt;AC29),AA29,AA31)</f>
        <v>Suiza</v>
      </c>
      <c r="AF31">
        <f>VLOOKUP(AE31,AA28:AC37,2,FALSE)</f>
        <v>0</v>
      </c>
      <c r="AG31">
        <f>VLOOKUP(AE31,AA28:AC37,3,FALSE)</f>
        <v>0</v>
      </c>
      <c r="AI31" t="str">
        <f>IF(AND(AF30=AF31,AG31&gt;AG30),AE30,AE31)</f>
        <v>Suiza</v>
      </c>
      <c r="AJ31">
        <f>VLOOKUP(AI31,AE28:AG37,2,FALSE)</f>
        <v>0</v>
      </c>
      <c r="AK31">
        <f>VLOOKUP(AI31,AE28:AG37,3,FALSE)</f>
        <v>0</v>
      </c>
    </row>
    <row r="40" spans="6:38">
      <c r="F40" t="str">
        <f>AI28</f>
        <v>Canada</v>
      </c>
      <c r="J40">
        <f>VLOOKUP(F40,$F$16:$M$25,8,FALSE)</f>
        <v>0</v>
      </c>
      <c r="K40">
        <f>VLOOKUP(F40,$F$16:$M$25,6,FALSE)</f>
        <v>0</v>
      </c>
      <c r="L40">
        <f>VLOOKUP(F40,$F$16:$M$25,7,FALSE)</f>
        <v>0</v>
      </c>
      <c r="M40">
        <f>K40-L40</f>
        <v>0</v>
      </c>
      <c r="O40" t="str">
        <f>IF(AND(J40=J41,M40=M41,K41&gt;K40),F41,F40)</f>
        <v>Canada</v>
      </c>
      <c r="P40">
        <f>VLOOKUP(O40,$F$40:$M$49,5,FALSE)</f>
        <v>0</v>
      </c>
      <c r="Q40">
        <f>VLOOKUP(O40,$F$40:$M$49,8,FALSE)</f>
        <v>0</v>
      </c>
      <c r="R40">
        <f>VLOOKUP(O40,$F$40:$M$49,6,FALSE)</f>
        <v>0</v>
      </c>
      <c r="S40" t="str">
        <f>IF(AND(P40=P42,Q40=Q42,R42&gt;R40),O42,O40)</f>
        <v>Canada</v>
      </c>
      <c r="T40">
        <f>VLOOKUP(S40,$O$40:$R$49,2,FALSE)</f>
        <v>0</v>
      </c>
      <c r="U40">
        <f>VLOOKUP(S40,$O$40:$R$49,3,FALSE)</f>
        <v>0</v>
      </c>
      <c r="V40">
        <f>VLOOKUP(S40,$O$40:$R$49,4,FALSE)</f>
        <v>0</v>
      </c>
      <c r="W40" t="str">
        <f>IF(AND(T40=T43,U40=U43,V43&gt;V40),S43,S40)</f>
        <v>Canada</v>
      </c>
      <c r="X40">
        <f>VLOOKUP(W40,$S$40:$V$49,2,FALSE)</f>
        <v>0</v>
      </c>
      <c r="Y40">
        <f>VLOOKUP(W40,$S$40:$V$49,3,FALSE)</f>
        <v>0</v>
      </c>
      <c r="Z40">
        <f>VLOOKUP(W40,$S$40:$V$49,4,FALSE)</f>
        <v>0</v>
      </c>
      <c r="AA40" t="str">
        <f>W40</f>
        <v>Canada</v>
      </c>
      <c r="AB40">
        <f>VLOOKUP(AA40,W40:Z49,2,FALSE)</f>
        <v>0</v>
      </c>
      <c r="AC40">
        <f>VLOOKUP(AA40,W40:Z49,3,FALSE)</f>
        <v>0</v>
      </c>
      <c r="AD40">
        <f>VLOOKUP(AA40,W40:Z49,4,FALSE)</f>
        <v>0</v>
      </c>
      <c r="AE40" t="str">
        <f>AA40</f>
        <v>Canada</v>
      </c>
      <c r="AF40">
        <f>VLOOKUP(AE40,AA40:AD49,2,FALSE)</f>
        <v>0</v>
      </c>
      <c r="AG40">
        <f>VLOOKUP(AE40,AA40:AD49,3,FALSE)</f>
        <v>0</v>
      </c>
      <c r="AH40">
        <f>VLOOKUP(AE40,AA40:AD49,4,FALSE)</f>
        <v>0</v>
      </c>
      <c r="AI40" t="str">
        <f>AE40</f>
        <v>Canada</v>
      </c>
      <c r="AJ40">
        <f>VLOOKUP(AI40,AE40:AH49,2,FALSE)</f>
        <v>0</v>
      </c>
      <c r="AK40">
        <f>VLOOKUP(AI40,AE40:AH49,3,FALSE)</f>
        <v>0</v>
      </c>
      <c r="AL40">
        <f>VLOOKUP(AI40,AE40:AH49,4,FALSE)</f>
        <v>0</v>
      </c>
    </row>
    <row r="41" spans="6:38">
      <c r="F41" t="str">
        <f>AI29</f>
        <v>Bosnia -Herzegovina</v>
      </c>
      <c r="J41">
        <f>VLOOKUP(F41,$F$16:$M$25,8,FALSE)</f>
        <v>0</v>
      </c>
      <c r="K41">
        <f>VLOOKUP(F41,$F$16:$M$25,6,FALSE)</f>
        <v>0</v>
      </c>
      <c r="L41">
        <f>VLOOKUP(F41,$F$16:$M$25,7,FALSE)</f>
        <v>0</v>
      </c>
      <c r="M41">
        <f>K41-L41</f>
        <v>0</v>
      </c>
      <c r="O41" t="str">
        <f>IF(AND(J40=J41,M40=M41,K41&gt;K40),F40,F41)</f>
        <v>Bosnia -Herzegovina</v>
      </c>
      <c r="P41">
        <f>VLOOKUP(O41,$F$40:$M$49,5,FALSE)</f>
        <v>0</v>
      </c>
      <c r="Q41">
        <f>VLOOKUP(O41,$F$40:$M$49,8,FALSE)</f>
        <v>0</v>
      </c>
      <c r="R41">
        <f>VLOOKUP(O41,$F$40:$M$49,6,FALSE)</f>
        <v>0</v>
      </c>
      <c r="S41" t="str">
        <f>O41</f>
        <v>Bosnia -Herzegovina</v>
      </c>
      <c r="T41">
        <f>VLOOKUP(S41,$O$40:$R$49,2,FALSE)</f>
        <v>0</v>
      </c>
      <c r="U41">
        <f>VLOOKUP(S41,$O$40:$R$49,3,FALSE)</f>
        <v>0</v>
      </c>
      <c r="V41">
        <f>VLOOKUP(S41,$O$40:$R$49,4,FALSE)</f>
        <v>0</v>
      </c>
      <c r="W41" t="str">
        <f>S41</f>
        <v>Bosnia -Herzegovina</v>
      </c>
      <c r="X41">
        <f>VLOOKUP(W41,$S$40:$V$49,2,FALSE)</f>
        <v>0</v>
      </c>
      <c r="Y41">
        <f>VLOOKUP(W41,$S$40:$V$49,3,FALSE)</f>
        <v>0</v>
      </c>
      <c r="Z41">
        <f>VLOOKUP(W41,$S$40:$V$49,4,FALSE)</f>
        <v>0</v>
      </c>
      <c r="AA41" t="str">
        <f>IF(AND(X41=X42,Y41=Y42,Z42&gt;Z41),W42,W41)</f>
        <v>Bosnia -Herzegovina</v>
      </c>
      <c r="AB41">
        <f>VLOOKUP(AA41,W40:Z49,2,FALSE)</f>
        <v>0</v>
      </c>
      <c r="AC41">
        <f>VLOOKUP(AA41,W40:Z49,3,FALSE)</f>
        <v>0</v>
      </c>
      <c r="AD41">
        <f>VLOOKUP(AA41,W40:Z49,4,FALSE)</f>
        <v>0</v>
      </c>
      <c r="AE41" t="str">
        <f>IF(AND(AB41=AB43,AC41=AC43,AD43&gt;AD41),AA43,AA41)</f>
        <v>Bosnia -Herzegovina</v>
      </c>
      <c r="AF41">
        <f>VLOOKUP(AE41,AA40:AD49,2,FALSE)</f>
        <v>0</v>
      </c>
      <c r="AG41">
        <f>VLOOKUP(AE41,AA40:AD49,3,FALSE)</f>
        <v>0</v>
      </c>
      <c r="AH41">
        <f>VLOOKUP(AE41,AA40:AD49,4,FALSE)</f>
        <v>0</v>
      </c>
      <c r="AI41" t="str">
        <f>AE41</f>
        <v>Bosnia -Herzegovina</v>
      </c>
      <c r="AJ41">
        <f>VLOOKUP(AI41,AE40:AH49,2,FALSE)</f>
        <v>0</v>
      </c>
      <c r="AK41">
        <f>VLOOKUP(AI41,AE40:AH49,3,FALSE)</f>
        <v>0</v>
      </c>
      <c r="AL41">
        <f>VLOOKUP(AI41,AE40:AH49,4,FALSE)</f>
        <v>0</v>
      </c>
    </row>
    <row r="42" spans="6:38">
      <c r="F42" t="str">
        <f>AI30</f>
        <v>Qatar</v>
      </c>
      <c r="J42">
        <f>VLOOKUP(F42,$F$16:$M$25,8,FALSE)</f>
        <v>0</v>
      </c>
      <c r="K42">
        <f>VLOOKUP(F42,$F$16:$M$25,6,FALSE)</f>
        <v>0</v>
      </c>
      <c r="L42">
        <f>VLOOKUP(F42,$F$16:$M$25,7,FALSE)</f>
        <v>0</v>
      </c>
      <c r="M42">
        <f>K42-L42</f>
        <v>0</v>
      </c>
      <c r="O42" t="str">
        <f>F42</f>
        <v>Qatar</v>
      </c>
      <c r="P42">
        <f>VLOOKUP(O42,$F$40:$M$49,5,FALSE)</f>
        <v>0</v>
      </c>
      <c r="Q42">
        <f>VLOOKUP(O42,$F$40:$M$49,8,FALSE)</f>
        <v>0</v>
      </c>
      <c r="R42">
        <f>VLOOKUP(O42,$F$40:$M$49,6,FALSE)</f>
        <v>0</v>
      </c>
      <c r="S42" t="str">
        <f>IF(AND(P40=P42,Q40=Q42,R42&gt;R40),O40,O42)</f>
        <v>Qatar</v>
      </c>
      <c r="T42">
        <f>VLOOKUP(S42,$O$40:$R$49,2,FALSE)</f>
        <v>0</v>
      </c>
      <c r="U42">
        <f>VLOOKUP(S42,$O$40:$R$49,3,FALSE)</f>
        <v>0</v>
      </c>
      <c r="V42">
        <f>VLOOKUP(S42,$O$40:$R$49,4,FALSE)</f>
        <v>0</v>
      </c>
      <c r="W42" t="str">
        <f>S42</f>
        <v>Qatar</v>
      </c>
      <c r="X42">
        <f>VLOOKUP(W42,$S$40:$V$49,2,FALSE)</f>
        <v>0</v>
      </c>
      <c r="Y42">
        <f>VLOOKUP(W42,$S$40:$V$49,3,FALSE)</f>
        <v>0</v>
      </c>
      <c r="Z42">
        <f>VLOOKUP(W42,$S$40:$V$49,4,FALSE)</f>
        <v>0</v>
      </c>
      <c r="AA42" t="str">
        <f>IF(AND(X41=X42,Y41=Y42,Z42&gt;Z41),W41,W42)</f>
        <v>Qatar</v>
      </c>
      <c r="AB42">
        <f>VLOOKUP(AA42,W40:Z49,2,FALSE)</f>
        <v>0</v>
      </c>
      <c r="AC42">
        <f>VLOOKUP(AA42,W40:Z49,3,FALSE)</f>
        <v>0</v>
      </c>
      <c r="AD42">
        <f>VLOOKUP(AA42,W40:Z49,4,FALSE)</f>
        <v>0</v>
      </c>
      <c r="AE42" t="str">
        <f>AA42</f>
        <v>Qatar</v>
      </c>
      <c r="AF42">
        <f>VLOOKUP(AE42,AA40:AD49,2,FALSE)</f>
        <v>0</v>
      </c>
      <c r="AG42">
        <f>VLOOKUP(AE42,AA40:AD49,3,FALSE)</f>
        <v>0</v>
      </c>
      <c r="AH42">
        <f>VLOOKUP(AE42,AA40:AD49,4,FALSE)</f>
        <v>0</v>
      </c>
      <c r="AI42" t="str">
        <f>IF(AND(AF42=AF43,AG42=AG43,AH43&gt;AH42),AE43,AE42)</f>
        <v>Qatar</v>
      </c>
      <c r="AJ42">
        <f>VLOOKUP(AI42,AE40:AH49,2,FALSE)</f>
        <v>0</v>
      </c>
      <c r="AK42">
        <f>VLOOKUP(AI42,AE40:AH49,3,FALSE)</f>
        <v>0</v>
      </c>
      <c r="AL42">
        <f>VLOOKUP(AI42,AE40:AH49,4,FALSE)</f>
        <v>0</v>
      </c>
    </row>
    <row r="43" spans="6:38">
      <c r="F43" t="str">
        <f>AI31</f>
        <v>Suiza</v>
      </c>
      <c r="J43">
        <f>VLOOKUP(F43,$F$16:$M$25,8,FALSE)</f>
        <v>0</v>
      </c>
      <c r="K43">
        <f>VLOOKUP(F43,$F$16:$M$25,6,FALSE)</f>
        <v>0</v>
      </c>
      <c r="L43">
        <f>VLOOKUP(F43,$F$16:$M$25,7,FALSE)</f>
        <v>0</v>
      </c>
      <c r="M43">
        <f>K43-L43</f>
        <v>0</v>
      </c>
      <c r="O43" t="str">
        <f>F43</f>
        <v>Suiza</v>
      </c>
      <c r="P43">
        <f>VLOOKUP(O43,$F$40:$M$49,5,FALSE)</f>
        <v>0</v>
      </c>
      <c r="Q43">
        <f>VLOOKUP(O43,$F$40:$M$49,8,FALSE)</f>
        <v>0</v>
      </c>
      <c r="R43">
        <f>VLOOKUP(O43,$F$40:$M$49,6,FALSE)</f>
        <v>0</v>
      </c>
      <c r="S43" t="str">
        <f>O43</f>
        <v>Suiza</v>
      </c>
      <c r="T43">
        <f>VLOOKUP(S43,$O$40:$R$49,2,FALSE)</f>
        <v>0</v>
      </c>
      <c r="U43">
        <f>VLOOKUP(S43,$O$40:$R$49,3,FALSE)</f>
        <v>0</v>
      </c>
      <c r="V43">
        <f>VLOOKUP(S43,$O$40:$R$49,4,FALSE)</f>
        <v>0</v>
      </c>
      <c r="W43" t="str">
        <f>IF(AND(T40=T43,U40=U43,V43&gt;V40),S40,S43)</f>
        <v>Suiza</v>
      </c>
      <c r="X43">
        <f>VLOOKUP(W43,$S$40:$V$49,2,FALSE)</f>
        <v>0</v>
      </c>
      <c r="Y43">
        <f>VLOOKUP(W43,$S$40:$V$49,3,FALSE)</f>
        <v>0</v>
      </c>
      <c r="Z43">
        <f>VLOOKUP(W43,$S$40:$V$49,4,FALSE)</f>
        <v>0</v>
      </c>
      <c r="AA43" t="str">
        <f>W43</f>
        <v>Suiza</v>
      </c>
      <c r="AB43">
        <f>VLOOKUP(AA43,W40:Z49,2,FALSE)</f>
        <v>0</v>
      </c>
      <c r="AC43">
        <f>VLOOKUP(AA43,W40:Z49,3,FALSE)</f>
        <v>0</v>
      </c>
      <c r="AD43">
        <f>VLOOKUP(AA43,W40:Z49,4,FALSE)</f>
        <v>0</v>
      </c>
      <c r="AE43" t="str">
        <f>IF(AND(AB41=AB43,AC41=AC43,AD43&gt;AD41),AA41,AA43)</f>
        <v>Suiza</v>
      </c>
      <c r="AF43">
        <f>VLOOKUP(AE43,AA40:AD49,2,FALSE)</f>
        <v>0</v>
      </c>
      <c r="AG43">
        <f>VLOOKUP(AE43,AA40:AD49,3,FALSE)</f>
        <v>0</v>
      </c>
      <c r="AH43">
        <f>VLOOKUP(AE43,AA40:AD49,4,FALSE)</f>
        <v>0</v>
      </c>
      <c r="AI43" t="str">
        <f>IF(AND(AF42=AF43,AG42=AG43,AH43&gt;AH42),AE42,AE43)</f>
        <v>Suiza</v>
      </c>
      <c r="AJ43">
        <f>VLOOKUP(AI43,AE40:AH49,2,FALSE)</f>
        <v>0</v>
      </c>
      <c r="AK43">
        <f>VLOOKUP(AI43,AE40:AH49,3,FALSE)</f>
        <v>0</v>
      </c>
      <c r="AL43">
        <f>VLOOKUP(AI43,AE40:AH49,4,FALSE)</f>
        <v>0</v>
      </c>
    </row>
    <row r="51" spans="6:13">
      <c r="F51" t="s">
        <v>149</v>
      </c>
    </row>
    <row r="52" spans="6:13">
      <c r="F52" t="str">
        <f>AI40</f>
        <v>Canada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Bosnia -Herzegovina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Qatar</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Suiza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7"/>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C -'!Q7</f>
        <v>Brazil</v>
      </c>
      <c r="N2" t="str">
        <f>'- C -'!Q9</f>
        <v>Marruecos</v>
      </c>
      <c r="U2" t="str">
        <f>'- C -'!Q11</f>
        <v>Haiti</v>
      </c>
      <c r="AB2" t="str">
        <f>'- C -'!Q13</f>
        <v>Escocia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C -'!B6</f>
        <v>Brazil</v>
      </c>
      <c r="B4" s="1">
        <f>'- C -'!C6</f>
        <v>0</v>
      </c>
      <c r="C4" s="1" t="str">
        <f>'- C -'!D6</f>
        <v>-</v>
      </c>
      <c r="D4" s="1">
        <f>'- C -'!E6</f>
        <v>0</v>
      </c>
      <c r="E4" s="3" t="str">
        <f>'- C -'!F6</f>
        <v>Marruecos</v>
      </c>
      <c r="F4" s="1">
        <f>COUNTBLANK('- C -'!C6:'- C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C -'!B7</f>
        <v>Haiti</v>
      </c>
      <c r="B5" s="1">
        <f>'- C -'!C7</f>
        <v>0</v>
      </c>
      <c r="C5" s="1" t="str">
        <f>'- C -'!D7</f>
        <v>-</v>
      </c>
      <c r="D5" s="1">
        <f>'- C -'!E7</f>
        <v>0</v>
      </c>
      <c r="E5" s="3" t="str">
        <f>'- C -'!F7</f>
        <v>Escocia</v>
      </c>
      <c r="F5" s="1">
        <f>COUNTBLANK('- C -'!C7:'- C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C -'!B8</f>
        <v>Brazil</v>
      </c>
      <c r="B6" s="1">
        <f>'- C -'!C8</f>
        <v>0</v>
      </c>
      <c r="C6" s="1" t="str">
        <f>'- C -'!D8</f>
        <v>-</v>
      </c>
      <c r="D6" s="1">
        <f>'- C -'!E8</f>
        <v>0</v>
      </c>
      <c r="E6" s="3" t="str">
        <f>'- C -'!F8</f>
        <v>Haiti</v>
      </c>
      <c r="F6" s="1">
        <f>COUNTBLANK('- C -'!C8:'- C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C -'!B9</f>
        <v>Escocia</v>
      </c>
      <c r="B7" s="1">
        <f>'- C -'!C9</f>
        <v>0</v>
      </c>
      <c r="C7" s="1" t="str">
        <f>'- C -'!D9</f>
        <v>-</v>
      </c>
      <c r="D7" s="1">
        <f>'- C -'!E9</f>
        <v>0</v>
      </c>
      <c r="E7" s="3" t="str">
        <f>'- C -'!F9</f>
        <v>Marruecos</v>
      </c>
      <c r="F7" s="1">
        <f>COUNTBLANK('- C -'!C9:'- C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C -'!B10</f>
        <v>Escocia</v>
      </c>
      <c r="B8" s="1">
        <f>'- C -'!C10</f>
        <v>0</v>
      </c>
      <c r="C8" s="1" t="str">
        <f>'- C -'!D10</f>
        <v>-</v>
      </c>
      <c r="D8" s="1">
        <f>'- C -'!E10</f>
        <v>0</v>
      </c>
      <c r="E8" s="3" t="str">
        <f>'- C -'!F10</f>
        <v>Brazil</v>
      </c>
      <c r="F8" s="1">
        <f>COUNTBLANK('- C -'!C10:'- C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C -'!B11</f>
        <v>Marruecos</v>
      </c>
      <c r="B9" s="1">
        <f>'- C -'!C11</f>
        <v>0</v>
      </c>
      <c r="C9" s="1" t="str">
        <f>'- C -'!D11</f>
        <v>-</v>
      </c>
      <c r="D9" s="1">
        <f>'- C -'!E11</f>
        <v>0</v>
      </c>
      <c r="E9" s="3" t="str">
        <f>'- C -'!F11</f>
        <v>Haiti</v>
      </c>
      <c r="F9" s="1">
        <f>COUNTBLANK('- C -'!C11:'- C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Brazil</v>
      </c>
      <c r="G16">
        <f t="shared" ref="G16:M16" si="28">G10</f>
        <v>0</v>
      </c>
      <c r="H16">
        <f t="shared" si="28"/>
        <v>0</v>
      </c>
      <c r="I16">
        <f t="shared" si="28"/>
        <v>0</v>
      </c>
      <c r="J16">
        <f t="shared" si="28"/>
        <v>0</v>
      </c>
      <c r="K16">
        <f t="shared" si="28"/>
        <v>0</v>
      </c>
      <c r="L16">
        <f t="shared" si="28"/>
        <v>0</v>
      </c>
      <c r="M16">
        <f t="shared" si="28"/>
        <v>0</v>
      </c>
      <c r="O16" t="str">
        <f>IF($M16&gt;=$M17,$F16,$F17)</f>
        <v>Brazil</v>
      </c>
      <c r="P16">
        <f>VLOOKUP(O16,$F$16:$M$25,8,FALSE)</f>
        <v>0</v>
      </c>
      <c r="S16" t="str">
        <f>IF($P16&gt;=$P18,$O16,$O18)</f>
        <v>Brazil</v>
      </c>
      <c r="T16">
        <f>VLOOKUP(S16,$O$16:$P$25,2,FALSE)</f>
        <v>0</v>
      </c>
      <c r="W16" t="str">
        <f>IF($T16&gt;=$T19,$S16,$S19)</f>
        <v>Brazil</v>
      </c>
      <c r="X16">
        <f>VLOOKUP(W16,$S$16:$T$25,2,FALSE)</f>
        <v>0</v>
      </c>
      <c r="AA16" t="str">
        <f>W16</f>
        <v>Brazil</v>
      </c>
      <c r="AB16">
        <f>VLOOKUP(AA16,W16:X25,2,FALSE)</f>
        <v>0</v>
      </c>
      <c r="AE16" t="str">
        <f>AA16</f>
        <v>Brazil</v>
      </c>
      <c r="AF16">
        <f>VLOOKUP(AE16,AA16:AB25,2,FALSE)</f>
        <v>0</v>
      </c>
      <c r="AI16" t="str">
        <f>AE16</f>
        <v>Brazil</v>
      </c>
      <c r="AJ16">
        <f>VLOOKUP(AI16,AE16:AF25,2,FALSE)</f>
        <v>0</v>
      </c>
    </row>
    <row r="17" spans="6:37">
      <c r="F17" t="str">
        <f>N2</f>
        <v>Marruecos</v>
      </c>
      <c r="G17">
        <f t="shared" ref="G17:M17" si="29">N10</f>
        <v>0</v>
      </c>
      <c r="H17">
        <f t="shared" si="29"/>
        <v>0</v>
      </c>
      <c r="I17">
        <f t="shared" si="29"/>
        <v>0</v>
      </c>
      <c r="J17">
        <f t="shared" si="29"/>
        <v>0</v>
      </c>
      <c r="K17">
        <f t="shared" si="29"/>
        <v>0</v>
      </c>
      <c r="L17">
        <f t="shared" si="29"/>
        <v>0</v>
      </c>
      <c r="M17">
        <f t="shared" si="29"/>
        <v>0</v>
      </c>
      <c r="O17" t="str">
        <f>IF($M17&lt;=$M16,$F17,$F16)</f>
        <v>Marruecos</v>
      </c>
      <c r="P17">
        <f>VLOOKUP(O17,$F$16:$M$25,8,FALSE)</f>
        <v>0</v>
      </c>
      <c r="S17" t="str">
        <f>O17</f>
        <v>Marruecos</v>
      </c>
      <c r="T17">
        <f>VLOOKUP(S17,$O$16:$P$25,2,FALSE)</f>
        <v>0</v>
      </c>
      <c r="W17" t="str">
        <f>S17</f>
        <v>Marruecos</v>
      </c>
      <c r="X17">
        <f>VLOOKUP(W17,$S$16:$T$25,2,FALSE)</f>
        <v>0</v>
      </c>
      <c r="AA17" t="str">
        <f>IF(X17&gt;=X18,W17,W18)</f>
        <v>Marruecos</v>
      </c>
      <c r="AB17">
        <f>VLOOKUP(AA17,W16:X25,2,FALSE)</f>
        <v>0</v>
      </c>
      <c r="AE17" t="str">
        <f>IF(AB17&gt;=AB19,AA17,AA19)</f>
        <v>Marruecos</v>
      </c>
      <c r="AF17">
        <f>VLOOKUP(AE17,AA16:AB25,2,FALSE)</f>
        <v>0</v>
      </c>
      <c r="AI17" t="str">
        <f>AE17</f>
        <v>Marruecos</v>
      </c>
      <c r="AJ17">
        <f>VLOOKUP(AI17,AE16:AF25,2,FALSE)</f>
        <v>0</v>
      </c>
    </row>
    <row r="18" spans="6:37">
      <c r="F18" t="str">
        <f>U2</f>
        <v>Haiti</v>
      </c>
      <c r="G18">
        <f t="shared" ref="G18:M18" si="30">U10</f>
        <v>0</v>
      </c>
      <c r="H18">
        <f t="shared" si="30"/>
        <v>0</v>
      </c>
      <c r="I18">
        <f t="shared" si="30"/>
        <v>0</v>
      </c>
      <c r="J18">
        <f t="shared" si="30"/>
        <v>0</v>
      </c>
      <c r="K18">
        <f t="shared" si="30"/>
        <v>0</v>
      </c>
      <c r="L18">
        <f t="shared" si="30"/>
        <v>0</v>
      </c>
      <c r="M18">
        <f t="shared" si="30"/>
        <v>0</v>
      </c>
      <c r="O18" t="str">
        <f>F18</f>
        <v>Haiti</v>
      </c>
      <c r="P18">
        <f>VLOOKUP(O18,$F$16:$M$25,8,FALSE)</f>
        <v>0</v>
      </c>
      <c r="S18" t="str">
        <f>IF($P18&lt;=$P16,$O18,$O16)</f>
        <v>Haiti</v>
      </c>
      <c r="T18">
        <f>VLOOKUP(S18,$O$16:$P$25,2,FALSE)</f>
        <v>0</v>
      </c>
      <c r="W18" t="str">
        <f>S18</f>
        <v>Haiti</v>
      </c>
      <c r="X18">
        <f>VLOOKUP(W18,$S$16:$T$25,2,FALSE)</f>
        <v>0</v>
      </c>
      <c r="AA18" t="str">
        <f>IF(X18&lt;=X17,W18,W17)</f>
        <v>Haiti</v>
      </c>
      <c r="AB18">
        <f>VLOOKUP(AA18,W16:X25,2,FALSE)</f>
        <v>0</v>
      </c>
      <c r="AE18" t="str">
        <f>AA18</f>
        <v>Haiti</v>
      </c>
      <c r="AF18">
        <f>VLOOKUP(AE18,AA16:AB25,2,FALSE)</f>
        <v>0</v>
      </c>
      <c r="AI18" t="str">
        <f>IF(AF18&gt;=AF19,AE18,AE19)</f>
        <v>Haiti</v>
      </c>
      <c r="AJ18">
        <f>VLOOKUP(AI18,AE16:AF25,2,FALSE)</f>
        <v>0</v>
      </c>
    </row>
    <row r="19" spans="6:37">
      <c r="F19" t="str">
        <f>AB2</f>
        <v>Escocia</v>
      </c>
      <c r="G19">
        <f t="shared" ref="G19:M19" si="31">AB10</f>
        <v>0</v>
      </c>
      <c r="H19">
        <f t="shared" si="31"/>
        <v>0</v>
      </c>
      <c r="I19">
        <f t="shared" si="31"/>
        <v>0</v>
      </c>
      <c r="J19">
        <f t="shared" si="31"/>
        <v>0</v>
      </c>
      <c r="K19">
        <f t="shared" si="31"/>
        <v>0</v>
      </c>
      <c r="L19">
        <f t="shared" si="31"/>
        <v>0</v>
      </c>
      <c r="M19">
        <f t="shared" si="31"/>
        <v>0</v>
      </c>
      <c r="O19" t="str">
        <f>F19</f>
        <v>Escocia</v>
      </c>
      <c r="P19">
        <f>VLOOKUP(O19,$F$16:$M$25,8,FALSE)</f>
        <v>0</v>
      </c>
      <c r="S19" t="str">
        <f>O19</f>
        <v>Escocia</v>
      </c>
      <c r="T19">
        <f>VLOOKUP(S19,$O$16:$P$25,2,FALSE)</f>
        <v>0</v>
      </c>
      <c r="W19" t="str">
        <f>IF($T19&lt;=$T16,$S19,$S16)</f>
        <v>Escocia</v>
      </c>
      <c r="X19">
        <f>VLOOKUP(W19,$S$16:$T$25,2,FALSE)</f>
        <v>0</v>
      </c>
      <c r="AA19" t="str">
        <f>W19</f>
        <v>Escocia</v>
      </c>
      <c r="AB19">
        <f>VLOOKUP(AA19,W16:X25,2,FALSE)</f>
        <v>0</v>
      </c>
      <c r="AE19" t="str">
        <f>IF(AB19&lt;=AB17,AA19,AA17)</f>
        <v>Escocia</v>
      </c>
      <c r="AF19">
        <f>VLOOKUP(AE19,AA16:AB25,2,FALSE)</f>
        <v>0</v>
      </c>
      <c r="AI19" t="str">
        <f>IF(AF19&lt;=AF18,AE19,AE18)</f>
        <v>Escocia</v>
      </c>
      <c r="AJ19">
        <f>VLOOKUP(AI19,AE16:AF25,2,FALSE)</f>
        <v>0</v>
      </c>
    </row>
    <row r="28" spans="6:37">
      <c r="F28" t="str">
        <f>AI16</f>
        <v>Brazil</v>
      </c>
      <c r="J28">
        <f>AJ16</f>
        <v>0</v>
      </c>
      <c r="K28">
        <f>VLOOKUP(AI16,$F$16:$M$25,6,FALSE)</f>
        <v>0</v>
      </c>
      <c r="L28">
        <f>VLOOKUP(AI16,$F$16:$M$25,7,FALSE)</f>
        <v>0</v>
      </c>
      <c r="M28">
        <f>K28-L28</f>
        <v>0</v>
      </c>
      <c r="O28" t="str">
        <f>IF(AND($J28=$J29,$M29&gt;$M28),$F29,$F28)</f>
        <v>Brazil</v>
      </c>
      <c r="P28">
        <f>VLOOKUP(O28,$F$28:$M$37,5,FALSE)</f>
        <v>0</v>
      </c>
      <c r="Q28">
        <f>VLOOKUP(O28,$F$28:$M$37,8,FALSE)</f>
        <v>0</v>
      </c>
      <c r="S28" t="str">
        <f>IF(AND(P28=P30,Q30&gt;Q28),O30,O28)</f>
        <v>Brazil</v>
      </c>
      <c r="T28">
        <f>VLOOKUP(S28,$O$28:$Q$37,2,FALSE)</f>
        <v>0</v>
      </c>
      <c r="U28">
        <f>VLOOKUP(S28,$O$28:$Q$37,3,FALSE)</f>
        <v>0</v>
      </c>
      <c r="W28" t="str">
        <f>IF(AND(T28=T31,U31&gt;U28),S31,S28)</f>
        <v>Brazil</v>
      </c>
      <c r="X28">
        <f>VLOOKUP(W28,$S$28:$U$37,2,FALSE)</f>
        <v>0</v>
      </c>
      <c r="Y28">
        <f>VLOOKUP(W28,$S$28:$U$37,3,FALSE)</f>
        <v>0</v>
      </c>
      <c r="AA28" t="str">
        <f>W28</f>
        <v>Brazil</v>
      </c>
      <c r="AB28">
        <f>VLOOKUP(AA28,W28:Y37,2,FALSE)</f>
        <v>0</v>
      </c>
      <c r="AC28">
        <f>VLOOKUP(AA28,W28:Y37,3,FALSE)</f>
        <v>0</v>
      </c>
      <c r="AE28" t="str">
        <f>AA28</f>
        <v>Brazil</v>
      </c>
      <c r="AF28">
        <f>VLOOKUP(AE28,AA28:AC37,2,FALSE)</f>
        <v>0</v>
      </c>
      <c r="AG28">
        <f>VLOOKUP(AE28,AA28:AC37,3,FALSE)</f>
        <v>0</v>
      </c>
      <c r="AI28" t="str">
        <f>AE28</f>
        <v>Brazil</v>
      </c>
      <c r="AJ28">
        <f>VLOOKUP(AI28,AE28:AG37,2,FALSE)</f>
        <v>0</v>
      </c>
      <c r="AK28">
        <f>VLOOKUP(AI28,AE28:AG37,3,FALSE)</f>
        <v>0</v>
      </c>
    </row>
    <row r="29" spans="6:37">
      <c r="F29" t="str">
        <f>AI17</f>
        <v>Marruecos</v>
      </c>
      <c r="J29">
        <f>AJ17</f>
        <v>0</v>
      </c>
      <c r="K29">
        <f>VLOOKUP(AI17,$F$16:$M$25,6,FALSE)</f>
        <v>0</v>
      </c>
      <c r="L29">
        <f>VLOOKUP(AI17,$F$16:$M$25,7,FALSE)</f>
        <v>0</v>
      </c>
      <c r="M29">
        <f>K29-L29</f>
        <v>0</v>
      </c>
      <c r="O29" t="str">
        <f>IF(AND($J28=$J29,$M29&gt;$M28),$F28,$F29)</f>
        <v>Marruecos</v>
      </c>
      <c r="P29">
        <f>VLOOKUP(O29,$F$28:$M$37,5,FALSE)</f>
        <v>0</v>
      </c>
      <c r="Q29">
        <f>VLOOKUP(O29,$F$28:$M$37,8,FALSE)</f>
        <v>0</v>
      </c>
      <c r="S29" t="str">
        <f>O29</f>
        <v>Marruecos</v>
      </c>
      <c r="T29">
        <f>VLOOKUP(S29,$O$28:$Q$37,2,FALSE)</f>
        <v>0</v>
      </c>
      <c r="U29">
        <f>VLOOKUP(S29,$O$28:$Q$37,3,FALSE)</f>
        <v>0</v>
      </c>
      <c r="W29" t="str">
        <f>S29</f>
        <v>Marruecos</v>
      </c>
      <c r="X29">
        <f>VLOOKUP(W29,$S$28:$U$37,2,FALSE)</f>
        <v>0</v>
      </c>
      <c r="Y29">
        <f>VLOOKUP(W29,$S$28:$U$37,3,FALSE)</f>
        <v>0</v>
      </c>
      <c r="AA29" t="str">
        <f>IF(AND(X29=X30,Y30&gt;Y29),W30,W29)</f>
        <v>Marruecos</v>
      </c>
      <c r="AB29">
        <f>VLOOKUP(AA29,W28:Y37,2,FALSE)</f>
        <v>0</v>
      </c>
      <c r="AC29">
        <f>VLOOKUP(AA29,W28:Y37,3,FALSE)</f>
        <v>0</v>
      </c>
      <c r="AE29" t="str">
        <f>IF(AND(AB29=AB31,AC31&gt;AC29),AA31,AA29)</f>
        <v>Marruecos</v>
      </c>
      <c r="AF29">
        <f>VLOOKUP(AE29,AA28:AC37,2,FALSE)</f>
        <v>0</v>
      </c>
      <c r="AG29">
        <f>VLOOKUP(AE29,AA28:AC37,3,FALSE)</f>
        <v>0</v>
      </c>
      <c r="AI29" t="str">
        <f>AE29</f>
        <v>Marruecos</v>
      </c>
      <c r="AJ29">
        <f>VLOOKUP(AI29,AE28:AG37,2,FALSE)</f>
        <v>0</v>
      </c>
      <c r="AK29">
        <f>VLOOKUP(AI29,AE28:AG37,3,FALSE)</f>
        <v>0</v>
      </c>
    </row>
    <row r="30" spans="6:37">
      <c r="F30" t="str">
        <f>AI18</f>
        <v>Haiti</v>
      </c>
      <c r="J30">
        <f>AJ18</f>
        <v>0</v>
      </c>
      <c r="K30">
        <f>VLOOKUP(AI18,$F$16:$M$25,6,FALSE)</f>
        <v>0</v>
      </c>
      <c r="L30">
        <f>VLOOKUP(AI18,$F$16:$M$25,7,FALSE)</f>
        <v>0</v>
      </c>
      <c r="M30">
        <f>K30-L30</f>
        <v>0</v>
      </c>
      <c r="O30" t="str">
        <f>F30</f>
        <v>Haiti</v>
      </c>
      <c r="P30">
        <f>VLOOKUP(O30,$F$28:$M$37,5,FALSE)</f>
        <v>0</v>
      </c>
      <c r="Q30">
        <f>VLOOKUP(O30,$F$28:$M$37,8,FALSE)</f>
        <v>0</v>
      </c>
      <c r="S30" t="str">
        <f>IF(AND($P28=P30,Q30&gt;Q28),O28,O30)</f>
        <v>Haiti</v>
      </c>
      <c r="T30">
        <f>VLOOKUP(S30,$O$28:$Q$37,2,FALSE)</f>
        <v>0</v>
      </c>
      <c r="U30">
        <f>VLOOKUP(S30,$O$28:$Q$37,3,FALSE)</f>
        <v>0</v>
      </c>
      <c r="W30" t="str">
        <f>S30</f>
        <v>Haiti</v>
      </c>
      <c r="X30">
        <f>VLOOKUP(W30,$S$28:$U$37,2,FALSE)</f>
        <v>0</v>
      </c>
      <c r="Y30">
        <f>VLOOKUP(W30,$S$28:$U$37,3,FALSE)</f>
        <v>0</v>
      </c>
      <c r="AA30" t="str">
        <f>IF(AND(X29=X30,Y30&gt;Y29),W29,W30)</f>
        <v>Haiti</v>
      </c>
      <c r="AB30">
        <f>VLOOKUP(AA30,W28:Y37,2,FALSE)</f>
        <v>0</v>
      </c>
      <c r="AC30">
        <f>VLOOKUP(AA30,W28:Y37,3,FALSE)</f>
        <v>0</v>
      </c>
      <c r="AE30" t="str">
        <f>AA30</f>
        <v>Haiti</v>
      </c>
      <c r="AF30">
        <f>VLOOKUP(AE30,AA28:AC37,2,FALSE)</f>
        <v>0</v>
      </c>
      <c r="AG30">
        <f>VLOOKUP(AE30,AA28:AC37,3,FALSE)</f>
        <v>0</v>
      </c>
      <c r="AI30" t="str">
        <f>IF(AND(AF30=AF31,AG31&gt;AG30),AE31,AE30)</f>
        <v>Haiti</v>
      </c>
      <c r="AJ30">
        <f>VLOOKUP(AI30,AE28:AG37,2,FALSE)</f>
        <v>0</v>
      </c>
      <c r="AK30">
        <f>VLOOKUP(AI30,AE28:AG37,3,FALSE)</f>
        <v>0</v>
      </c>
    </row>
    <row r="31" spans="6:37">
      <c r="F31" t="str">
        <f>AI19</f>
        <v>Escocia</v>
      </c>
      <c r="J31">
        <f>AJ19</f>
        <v>0</v>
      </c>
      <c r="K31">
        <f>VLOOKUP(AI19,$F$16:$M$25,6,FALSE)</f>
        <v>0</v>
      </c>
      <c r="L31">
        <f>VLOOKUP(AI19,$F$16:$M$25,7,FALSE)</f>
        <v>0</v>
      </c>
      <c r="M31">
        <f>K31-L31</f>
        <v>0</v>
      </c>
      <c r="O31" t="str">
        <f>F31</f>
        <v>Escocia</v>
      </c>
      <c r="P31">
        <f>VLOOKUP(O31,$F$28:$M$37,5,FALSE)</f>
        <v>0</v>
      </c>
      <c r="Q31">
        <f>VLOOKUP(O31,$F$28:$M$37,8,FALSE)</f>
        <v>0</v>
      </c>
      <c r="S31" t="str">
        <f>O31</f>
        <v>Escocia</v>
      </c>
      <c r="T31">
        <f>VLOOKUP(S31,$O$28:$Q$37,2,FALSE)</f>
        <v>0</v>
      </c>
      <c r="U31">
        <f>VLOOKUP(S31,$O$28:$Q$37,3,FALSE)</f>
        <v>0</v>
      </c>
      <c r="W31" t="str">
        <f>IF(AND(T28=T31,U31&gt;U28),S28,S31)</f>
        <v>Escocia</v>
      </c>
      <c r="X31">
        <f>VLOOKUP(W31,$S$28:$U$37,2,FALSE)</f>
        <v>0</v>
      </c>
      <c r="Y31">
        <f>VLOOKUP(W31,$S$28:$U$37,3,FALSE)</f>
        <v>0</v>
      </c>
      <c r="AA31" t="str">
        <f>W31</f>
        <v>Escocia</v>
      </c>
      <c r="AB31">
        <f>VLOOKUP(AA31,W28:Y37,2,FALSE)</f>
        <v>0</v>
      </c>
      <c r="AC31">
        <f>VLOOKUP(AA31,W28:Y37,3,FALSE)</f>
        <v>0</v>
      </c>
      <c r="AE31" t="str">
        <f>IF(AND(AB29=AB31,AC31&gt;AC29),AA29,AA31)</f>
        <v>Escocia</v>
      </c>
      <c r="AF31">
        <f>VLOOKUP(AE31,AA28:AC37,2,FALSE)</f>
        <v>0</v>
      </c>
      <c r="AG31">
        <f>VLOOKUP(AE31,AA28:AC37,3,FALSE)</f>
        <v>0</v>
      </c>
      <c r="AI31" t="str">
        <f>IF(AND(AF30=AF31,AG31&gt;AG30),AE30,AE31)</f>
        <v>Escocia</v>
      </c>
      <c r="AJ31">
        <f>VLOOKUP(AI31,AE28:AG37,2,FALSE)</f>
        <v>0</v>
      </c>
      <c r="AK31">
        <f>VLOOKUP(AI31,AE28:AG37,3,FALSE)</f>
        <v>0</v>
      </c>
    </row>
    <row r="40" spans="6:38">
      <c r="F40" t="str">
        <f>AI28</f>
        <v>Brazil</v>
      </c>
      <c r="J40">
        <f>VLOOKUP(F40,$F$16:$M$25,8,FALSE)</f>
        <v>0</v>
      </c>
      <c r="K40">
        <f>VLOOKUP(F40,$F$16:$M$25,6,FALSE)</f>
        <v>0</v>
      </c>
      <c r="L40">
        <f>VLOOKUP(F40,$F$16:$M$25,7,FALSE)</f>
        <v>0</v>
      </c>
      <c r="M40">
        <f>K40-L40</f>
        <v>0</v>
      </c>
      <c r="O40" t="str">
        <f>IF(AND(J40=J41,M40=M41,K41&gt;K40),F41,F40)</f>
        <v>Brazil</v>
      </c>
      <c r="P40">
        <f>VLOOKUP(O40,$F$40:$M$49,5,FALSE)</f>
        <v>0</v>
      </c>
      <c r="Q40">
        <f>VLOOKUP(O40,$F$40:$M$49,8,FALSE)</f>
        <v>0</v>
      </c>
      <c r="R40">
        <f>VLOOKUP(O40,$F$40:$M$49,6,FALSE)</f>
        <v>0</v>
      </c>
      <c r="S40" t="str">
        <f>IF(AND(P40=P42,Q40=Q42,R42&gt;R40),O42,O40)</f>
        <v>Brazil</v>
      </c>
      <c r="T40">
        <f>VLOOKUP(S40,$O$40:$R$49,2,FALSE)</f>
        <v>0</v>
      </c>
      <c r="U40">
        <f>VLOOKUP(S40,$O$40:$R$49,3,FALSE)</f>
        <v>0</v>
      </c>
      <c r="V40">
        <f>VLOOKUP(S40,$O$40:$R$49,4,FALSE)</f>
        <v>0</v>
      </c>
      <c r="W40" t="str">
        <f>IF(AND(T40=T43,U40=U43,V43&gt;V40),S43,S40)</f>
        <v>Brazil</v>
      </c>
      <c r="X40">
        <f>VLOOKUP(W40,$S$40:$V$49,2,FALSE)</f>
        <v>0</v>
      </c>
      <c r="Y40">
        <f>VLOOKUP(W40,$S$40:$V$49,3,FALSE)</f>
        <v>0</v>
      </c>
      <c r="Z40">
        <f>VLOOKUP(W40,$S$40:$V$49,4,FALSE)</f>
        <v>0</v>
      </c>
      <c r="AA40" t="str">
        <f>W40</f>
        <v>Brazil</v>
      </c>
      <c r="AB40">
        <f>VLOOKUP(AA40,W40:Z49,2,FALSE)</f>
        <v>0</v>
      </c>
      <c r="AC40">
        <f>VLOOKUP(AA40,W40:Z49,3,FALSE)</f>
        <v>0</v>
      </c>
      <c r="AD40">
        <f>VLOOKUP(AA40,W40:Z49,4,FALSE)</f>
        <v>0</v>
      </c>
      <c r="AE40" t="str">
        <f>AA40</f>
        <v>Brazil</v>
      </c>
      <c r="AF40">
        <f>VLOOKUP(AE40,AA40:AD49,2,FALSE)</f>
        <v>0</v>
      </c>
      <c r="AG40">
        <f>VLOOKUP(AE40,AA40:AD49,3,FALSE)</f>
        <v>0</v>
      </c>
      <c r="AH40">
        <f>VLOOKUP(AE40,AA40:AD49,4,FALSE)</f>
        <v>0</v>
      </c>
      <c r="AI40" t="str">
        <f>AE40</f>
        <v>Brazil</v>
      </c>
      <c r="AJ40">
        <f>VLOOKUP(AI40,AE40:AH49,2,FALSE)</f>
        <v>0</v>
      </c>
      <c r="AK40">
        <f>VLOOKUP(AI40,AE40:AH49,3,FALSE)</f>
        <v>0</v>
      </c>
      <c r="AL40">
        <f>VLOOKUP(AI40,AE40:AH49,4,FALSE)</f>
        <v>0</v>
      </c>
    </row>
    <row r="41" spans="6:38">
      <c r="F41" t="str">
        <f>AI29</f>
        <v>Marruecos</v>
      </c>
      <c r="J41">
        <f>VLOOKUP(F41,$F$16:$M$25,8,FALSE)</f>
        <v>0</v>
      </c>
      <c r="K41">
        <f>VLOOKUP(F41,$F$16:$M$25,6,FALSE)</f>
        <v>0</v>
      </c>
      <c r="L41">
        <f>VLOOKUP(F41,$F$16:$M$25,7,FALSE)</f>
        <v>0</v>
      </c>
      <c r="M41">
        <f>K41-L41</f>
        <v>0</v>
      </c>
      <c r="O41" t="str">
        <f>IF(AND(J40=J41,M40=M41,K41&gt;K40),F40,F41)</f>
        <v>Marruecos</v>
      </c>
      <c r="P41">
        <f>VLOOKUP(O41,$F$40:$M$49,5,FALSE)</f>
        <v>0</v>
      </c>
      <c r="Q41">
        <f>VLOOKUP(O41,$F$40:$M$49,8,FALSE)</f>
        <v>0</v>
      </c>
      <c r="R41">
        <f>VLOOKUP(O41,$F$40:$M$49,6,FALSE)</f>
        <v>0</v>
      </c>
      <c r="S41" t="str">
        <f>O41</f>
        <v>Marruecos</v>
      </c>
      <c r="T41">
        <f>VLOOKUP(S41,$O$40:$R$49,2,FALSE)</f>
        <v>0</v>
      </c>
      <c r="U41">
        <f>VLOOKUP(S41,$O$40:$R$49,3,FALSE)</f>
        <v>0</v>
      </c>
      <c r="V41">
        <f>VLOOKUP(S41,$O$40:$R$49,4,FALSE)</f>
        <v>0</v>
      </c>
      <c r="W41" t="str">
        <f>S41</f>
        <v>Marruecos</v>
      </c>
      <c r="X41">
        <f>VLOOKUP(W41,$S$40:$V$49,2,FALSE)</f>
        <v>0</v>
      </c>
      <c r="Y41">
        <f>VLOOKUP(W41,$S$40:$V$49,3,FALSE)</f>
        <v>0</v>
      </c>
      <c r="Z41">
        <f>VLOOKUP(W41,$S$40:$V$49,4,FALSE)</f>
        <v>0</v>
      </c>
      <c r="AA41" t="str">
        <f>IF(AND(X41=X42,Y41=Y42,Z42&gt;Z41),W42,W41)</f>
        <v>Marruecos</v>
      </c>
      <c r="AB41">
        <f>VLOOKUP(AA41,W40:Z49,2,FALSE)</f>
        <v>0</v>
      </c>
      <c r="AC41">
        <f>VLOOKUP(AA41,W40:Z49,3,FALSE)</f>
        <v>0</v>
      </c>
      <c r="AD41">
        <f>VLOOKUP(AA41,W40:Z49,4,FALSE)</f>
        <v>0</v>
      </c>
      <c r="AE41" t="str">
        <f>IF(AND(AB41=AB43,AC41=AC43,AD43&gt;AD41),AA43,AA41)</f>
        <v>Marruecos</v>
      </c>
      <c r="AF41">
        <f>VLOOKUP(AE41,AA40:AD49,2,FALSE)</f>
        <v>0</v>
      </c>
      <c r="AG41">
        <f>VLOOKUP(AE41,AA40:AD49,3,FALSE)</f>
        <v>0</v>
      </c>
      <c r="AH41">
        <f>VLOOKUP(AE41,AA40:AD49,4,FALSE)</f>
        <v>0</v>
      </c>
      <c r="AI41" t="str">
        <f>AE41</f>
        <v>Marruecos</v>
      </c>
      <c r="AJ41">
        <f>VLOOKUP(AI41,AE40:AH49,2,FALSE)</f>
        <v>0</v>
      </c>
      <c r="AK41">
        <f>VLOOKUP(AI41,AE40:AH49,3,FALSE)</f>
        <v>0</v>
      </c>
      <c r="AL41">
        <f>VLOOKUP(AI41,AE40:AH49,4,FALSE)</f>
        <v>0</v>
      </c>
    </row>
    <row r="42" spans="6:38">
      <c r="F42" t="str">
        <f>AI30</f>
        <v>Haiti</v>
      </c>
      <c r="J42">
        <f>VLOOKUP(F42,$F$16:$M$25,8,FALSE)</f>
        <v>0</v>
      </c>
      <c r="K42">
        <f>VLOOKUP(F42,$F$16:$M$25,6,FALSE)</f>
        <v>0</v>
      </c>
      <c r="L42">
        <f>VLOOKUP(F42,$F$16:$M$25,7,FALSE)</f>
        <v>0</v>
      </c>
      <c r="M42">
        <f>K42-L42</f>
        <v>0</v>
      </c>
      <c r="O42" t="str">
        <f>F42</f>
        <v>Haiti</v>
      </c>
      <c r="P42">
        <f>VLOOKUP(O42,$F$40:$M$49,5,FALSE)</f>
        <v>0</v>
      </c>
      <c r="Q42">
        <f>VLOOKUP(O42,$F$40:$M$49,8,FALSE)</f>
        <v>0</v>
      </c>
      <c r="R42">
        <f>VLOOKUP(O42,$F$40:$M$49,6,FALSE)</f>
        <v>0</v>
      </c>
      <c r="S42" t="str">
        <f>IF(AND(P40=P42,Q40=Q42,R42&gt;R40),O40,O42)</f>
        <v>Haiti</v>
      </c>
      <c r="T42">
        <f>VLOOKUP(S42,$O$40:$R$49,2,FALSE)</f>
        <v>0</v>
      </c>
      <c r="U42">
        <f>VLOOKUP(S42,$O$40:$R$49,3,FALSE)</f>
        <v>0</v>
      </c>
      <c r="V42">
        <f>VLOOKUP(S42,$O$40:$R$49,4,FALSE)</f>
        <v>0</v>
      </c>
      <c r="W42" t="str">
        <f>S42</f>
        <v>Haiti</v>
      </c>
      <c r="X42">
        <f>VLOOKUP(W42,$S$40:$V$49,2,FALSE)</f>
        <v>0</v>
      </c>
      <c r="Y42">
        <f>VLOOKUP(W42,$S$40:$V$49,3,FALSE)</f>
        <v>0</v>
      </c>
      <c r="Z42">
        <f>VLOOKUP(W42,$S$40:$V$49,4,FALSE)</f>
        <v>0</v>
      </c>
      <c r="AA42" t="str">
        <f>IF(AND(X41=X42,Y41=Y42,Z42&gt;Z41),W41,W42)</f>
        <v>Haiti</v>
      </c>
      <c r="AB42">
        <f>VLOOKUP(AA42,W40:Z49,2,FALSE)</f>
        <v>0</v>
      </c>
      <c r="AC42">
        <f>VLOOKUP(AA42,W40:Z49,3,FALSE)</f>
        <v>0</v>
      </c>
      <c r="AD42">
        <f>VLOOKUP(AA42,W40:Z49,4,FALSE)</f>
        <v>0</v>
      </c>
      <c r="AE42" t="str">
        <f>AA42</f>
        <v>Haiti</v>
      </c>
      <c r="AF42">
        <f>VLOOKUP(AE42,AA40:AD49,2,FALSE)</f>
        <v>0</v>
      </c>
      <c r="AG42">
        <f>VLOOKUP(AE42,AA40:AD49,3,FALSE)</f>
        <v>0</v>
      </c>
      <c r="AH42">
        <f>VLOOKUP(AE42,AA40:AD49,4,FALSE)</f>
        <v>0</v>
      </c>
      <c r="AI42" t="str">
        <f>IF(AND(AF42=AF43,AG42=AG43,AH43&gt;AH42),AE43,AE42)</f>
        <v>Haiti</v>
      </c>
      <c r="AJ42">
        <f>VLOOKUP(AI42,AE40:AH49,2,FALSE)</f>
        <v>0</v>
      </c>
      <c r="AK42">
        <f>VLOOKUP(AI42,AE40:AH49,3,FALSE)</f>
        <v>0</v>
      </c>
      <c r="AL42">
        <f>VLOOKUP(AI42,AE40:AH49,4,FALSE)</f>
        <v>0</v>
      </c>
    </row>
    <row r="43" spans="6:38">
      <c r="F43" t="str">
        <f>AI31</f>
        <v>Escocia</v>
      </c>
      <c r="J43">
        <f>VLOOKUP(F43,$F$16:$M$25,8,FALSE)</f>
        <v>0</v>
      </c>
      <c r="K43">
        <f>VLOOKUP(F43,$F$16:$M$25,6,FALSE)</f>
        <v>0</v>
      </c>
      <c r="L43">
        <f>VLOOKUP(F43,$F$16:$M$25,7,FALSE)</f>
        <v>0</v>
      </c>
      <c r="M43">
        <f>K43-L43</f>
        <v>0</v>
      </c>
      <c r="O43" t="str">
        <f>F43</f>
        <v>Escocia</v>
      </c>
      <c r="P43">
        <f>VLOOKUP(O43,$F$40:$M$49,5,FALSE)</f>
        <v>0</v>
      </c>
      <c r="Q43">
        <f>VLOOKUP(O43,$F$40:$M$49,8,FALSE)</f>
        <v>0</v>
      </c>
      <c r="R43">
        <f>VLOOKUP(O43,$F$40:$M$49,6,FALSE)</f>
        <v>0</v>
      </c>
      <c r="S43" t="str">
        <f>O43</f>
        <v>Escocia</v>
      </c>
      <c r="T43">
        <f>VLOOKUP(S43,$O$40:$R$49,2,FALSE)</f>
        <v>0</v>
      </c>
      <c r="U43">
        <f>VLOOKUP(S43,$O$40:$R$49,3,FALSE)</f>
        <v>0</v>
      </c>
      <c r="V43">
        <f>VLOOKUP(S43,$O$40:$R$49,4,FALSE)</f>
        <v>0</v>
      </c>
      <c r="W43" t="str">
        <f>IF(AND(T40=T43,U40=U43,V43&gt;V40),S40,S43)</f>
        <v>Escocia</v>
      </c>
      <c r="X43">
        <f>VLOOKUP(W43,$S$40:$V$49,2,FALSE)</f>
        <v>0</v>
      </c>
      <c r="Y43">
        <f>VLOOKUP(W43,$S$40:$V$49,3,FALSE)</f>
        <v>0</v>
      </c>
      <c r="Z43">
        <f>VLOOKUP(W43,$S$40:$V$49,4,FALSE)</f>
        <v>0</v>
      </c>
      <c r="AA43" t="str">
        <f>W43</f>
        <v>Escocia</v>
      </c>
      <c r="AB43">
        <f>VLOOKUP(AA43,W40:Z49,2,FALSE)</f>
        <v>0</v>
      </c>
      <c r="AC43">
        <f>VLOOKUP(AA43,W40:Z49,3,FALSE)</f>
        <v>0</v>
      </c>
      <c r="AD43">
        <f>VLOOKUP(AA43,W40:Z49,4,FALSE)</f>
        <v>0</v>
      </c>
      <c r="AE43" t="str">
        <f>IF(AND(AB41=AB43,AC41=AC43,AD43&gt;AD41),AA41,AA43)</f>
        <v>Escocia</v>
      </c>
      <c r="AF43">
        <f>VLOOKUP(AE43,AA40:AD49,2,FALSE)</f>
        <v>0</v>
      </c>
      <c r="AG43">
        <f>VLOOKUP(AE43,AA40:AD49,3,FALSE)</f>
        <v>0</v>
      </c>
      <c r="AH43">
        <f>VLOOKUP(AE43,AA40:AD49,4,FALSE)</f>
        <v>0</v>
      </c>
      <c r="AI43" t="str">
        <f>IF(AND(AF42=AF43,AG42=AG43,AH43&gt;AH42),AE42,AE43)</f>
        <v>Escocia</v>
      </c>
      <c r="AJ43">
        <f>VLOOKUP(AI43,AE40:AH49,2,FALSE)</f>
        <v>0</v>
      </c>
      <c r="AK43">
        <f>VLOOKUP(AI43,AE40:AH49,3,FALSE)</f>
        <v>0</v>
      </c>
      <c r="AL43">
        <f>VLOOKUP(AI43,AE40:AH49,4,FALSE)</f>
        <v>0</v>
      </c>
    </row>
    <row r="51" spans="6:13">
      <c r="F51" t="s">
        <v>149</v>
      </c>
    </row>
    <row r="52" spans="6:13">
      <c r="F52" t="str">
        <f>AI40</f>
        <v>Brazil</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Marruecos</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Haiti</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Escocia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9"/>
  <dimension ref="A2:AL55"/>
  <sheetViews>
    <sheetView workbookViewId="0">
      <pane xSplit="5" topLeftCell="I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D -'!Q7</f>
        <v>Estados Unidos</v>
      </c>
      <c r="N2" t="str">
        <f>'- D -'!Q9</f>
        <v>Paraguay</v>
      </c>
      <c r="U2" t="str">
        <f>'- D -'!Q11</f>
        <v>Australia</v>
      </c>
      <c r="AB2" t="str">
        <f>'- D -'!Q13</f>
        <v>Turquía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D -'!B6</f>
        <v>Estados Unidos</v>
      </c>
      <c r="B4" s="1">
        <f>'- D -'!C6</f>
        <v>0</v>
      </c>
      <c r="C4" s="1" t="str">
        <f>'- D -'!D6</f>
        <v>-</v>
      </c>
      <c r="D4" s="1">
        <f>'- D -'!E6</f>
        <v>0</v>
      </c>
      <c r="E4" s="3" t="str">
        <f>'- D -'!F6</f>
        <v>Paraguay</v>
      </c>
      <c r="F4" s="1">
        <f>COUNTBLANK('- D -'!C6:'- D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D -'!B7</f>
        <v>Australia</v>
      </c>
      <c r="B5" s="1">
        <f>'- D -'!C7</f>
        <v>0</v>
      </c>
      <c r="C5" s="1" t="str">
        <f>'- D -'!D7</f>
        <v>-</v>
      </c>
      <c r="D5" s="1">
        <f>'- D -'!E7</f>
        <v>0</v>
      </c>
      <c r="E5" s="3" t="str">
        <f>'- D -'!F7</f>
        <v>Turquía</v>
      </c>
      <c r="F5" s="1">
        <f>COUNTBLANK('- D -'!C7:'- D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D -'!B8</f>
        <v>Estados Unidos</v>
      </c>
      <c r="B6" s="1">
        <f>'- D -'!C8</f>
        <v>0</v>
      </c>
      <c r="C6" s="1" t="str">
        <f>'- D -'!D8</f>
        <v>-</v>
      </c>
      <c r="D6" s="1">
        <f>'- D -'!E8</f>
        <v>0</v>
      </c>
      <c r="E6" s="3" t="str">
        <f>'- D -'!F8</f>
        <v>Australia</v>
      </c>
      <c r="F6" s="1">
        <f>COUNTBLANK('- D -'!C8:'- D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D -'!B9</f>
        <v>Turquía</v>
      </c>
      <c r="B7" s="1">
        <f>'- D -'!C9</f>
        <v>0</v>
      </c>
      <c r="C7" s="1" t="str">
        <f>'- D -'!D9</f>
        <v>-</v>
      </c>
      <c r="D7" s="1">
        <f>'- D -'!E9</f>
        <v>0</v>
      </c>
      <c r="E7" s="3" t="str">
        <f>'- D -'!F9</f>
        <v>Paraguay</v>
      </c>
      <c r="F7" s="1">
        <f>COUNTBLANK('- D -'!C9:'- D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D -'!B10</f>
        <v>Turquía</v>
      </c>
      <c r="B8" s="1">
        <f>'- D -'!C10</f>
        <v>0</v>
      </c>
      <c r="C8" s="1" t="str">
        <f>'- D -'!D10</f>
        <v>-</v>
      </c>
      <c r="D8" s="1">
        <f>'- D -'!E10</f>
        <v>0</v>
      </c>
      <c r="E8" s="3" t="str">
        <f>'- D -'!F10</f>
        <v>Estados Unidos</v>
      </c>
      <c r="F8" s="1">
        <f>COUNTBLANK('- D -'!C10:'- D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D -'!B11</f>
        <v>Paraguay</v>
      </c>
      <c r="B9" s="1">
        <f>'- D -'!C11</f>
        <v>0</v>
      </c>
      <c r="C9" s="1" t="str">
        <f>'- D -'!D11</f>
        <v>-</v>
      </c>
      <c r="D9" s="1">
        <f>'- D -'!E11</f>
        <v>0</v>
      </c>
      <c r="E9" s="3" t="str">
        <f>'- D -'!F11</f>
        <v>Australia</v>
      </c>
      <c r="F9" s="1">
        <f>COUNTBLANK('- D -'!C11:'- D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Estados Unidos</v>
      </c>
      <c r="G16">
        <f t="shared" ref="G16:M16" si="28">G10</f>
        <v>0</v>
      </c>
      <c r="H16">
        <f t="shared" si="28"/>
        <v>0</v>
      </c>
      <c r="I16">
        <f t="shared" si="28"/>
        <v>0</v>
      </c>
      <c r="J16">
        <f t="shared" si="28"/>
        <v>0</v>
      </c>
      <c r="K16">
        <f t="shared" si="28"/>
        <v>0</v>
      </c>
      <c r="L16">
        <f t="shared" si="28"/>
        <v>0</v>
      </c>
      <c r="M16">
        <f t="shared" si="28"/>
        <v>0</v>
      </c>
      <c r="O16" t="str">
        <f>IF($M16&gt;=$M17,$F16,$F17)</f>
        <v>Estados Unidos</v>
      </c>
      <c r="P16">
        <f>VLOOKUP(O16,$F$16:$M$25,8,FALSE)</f>
        <v>0</v>
      </c>
      <c r="S16" t="str">
        <f>IF($P16&gt;=$P18,$O16,$O18)</f>
        <v>Estados Unidos</v>
      </c>
      <c r="T16">
        <f>VLOOKUP(S16,$O$16:$P$25,2,FALSE)</f>
        <v>0</v>
      </c>
      <c r="W16" t="str">
        <f>IF($T16&gt;=$T19,$S16,$S19)</f>
        <v>Estados Unidos</v>
      </c>
      <c r="X16">
        <f>VLOOKUP(W16,$S$16:$T$25,2,FALSE)</f>
        <v>0</v>
      </c>
      <c r="AA16" t="str">
        <f>W16</f>
        <v>Estados Unidos</v>
      </c>
      <c r="AB16">
        <f>VLOOKUP(AA16,W16:X25,2,FALSE)</f>
        <v>0</v>
      </c>
      <c r="AE16" t="str">
        <f>AA16</f>
        <v>Estados Unidos</v>
      </c>
      <c r="AF16">
        <f>VLOOKUP(AE16,AA16:AB25,2,FALSE)</f>
        <v>0</v>
      </c>
      <c r="AI16" t="str">
        <f>AE16</f>
        <v>Estados Unidos</v>
      </c>
      <c r="AJ16">
        <f>VLOOKUP(AI16,AE16:AF25,2,FALSE)</f>
        <v>0</v>
      </c>
    </row>
    <row r="17" spans="6:37">
      <c r="F17" t="str">
        <f>N2</f>
        <v>Paraguay</v>
      </c>
      <c r="G17">
        <f t="shared" ref="G17:M17" si="29">N10</f>
        <v>0</v>
      </c>
      <c r="H17">
        <f t="shared" si="29"/>
        <v>0</v>
      </c>
      <c r="I17">
        <f t="shared" si="29"/>
        <v>0</v>
      </c>
      <c r="J17">
        <f t="shared" si="29"/>
        <v>0</v>
      </c>
      <c r="K17">
        <f t="shared" si="29"/>
        <v>0</v>
      </c>
      <c r="L17">
        <f t="shared" si="29"/>
        <v>0</v>
      </c>
      <c r="M17">
        <f t="shared" si="29"/>
        <v>0</v>
      </c>
      <c r="O17" t="str">
        <f>IF($M17&lt;=$M16,$F17,$F16)</f>
        <v>Paraguay</v>
      </c>
      <c r="P17">
        <f>VLOOKUP(O17,$F$16:$M$25,8,FALSE)</f>
        <v>0</v>
      </c>
      <c r="S17" t="str">
        <f>O17</f>
        <v>Paraguay</v>
      </c>
      <c r="T17">
        <f>VLOOKUP(S17,$O$16:$P$25,2,FALSE)</f>
        <v>0</v>
      </c>
      <c r="W17" t="str">
        <f>S17</f>
        <v>Paraguay</v>
      </c>
      <c r="X17">
        <f>VLOOKUP(W17,$S$16:$T$25,2,FALSE)</f>
        <v>0</v>
      </c>
      <c r="AA17" t="str">
        <f>IF(X17&gt;=X18,W17,W18)</f>
        <v>Paraguay</v>
      </c>
      <c r="AB17">
        <f>VLOOKUP(AA17,W16:X25,2,FALSE)</f>
        <v>0</v>
      </c>
      <c r="AE17" t="str">
        <f>IF(AB17&gt;=AB19,AA17,AA19)</f>
        <v>Paraguay</v>
      </c>
      <c r="AF17">
        <f>VLOOKUP(AE17,AA16:AB25,2,FALSE)</f>
        <v>0</v>
      </c>
      <c r="AI17" t="str">
        <f>AE17</f>
        <v>Paraguay</v>
      </c>
      <c r="AJ17">
        <f>VLOOKUP(AI17,AE16:AF25,2,FALSE)</f>
        <v>0</v>
      </c>
    </row>
    <row r="18" spans="6:37">
      <c r="F18" t="str">
        <f>U2</f>
        <v>Australia</v>
      </c>
      <c r="G18">
        <f t="shared" ref="G18:M18" si="30">U10</f>
        <v>0</v>
      </c>
      <c r="H18">
        <f t="shared" si="30"/>
        <v>0</v>
      </c>
      <c r="I18">
        <f t="shared" si="30"/>
        <v>0</v>
      </c>
      <c r="J18">
        <f t="shared" si="30"/>
        <v>0</v>
      </c>
      <c r="K18">
        <f t="shared" si="30"/>
        <v>0</v>
      </c>
      <c r="L18">
        <f t="shared" si="30"/>
        <v>0</v>
      </c>
      <c r="M18">
        <f t="shared" si="30"/>
        <v>0</v>
      </c>
      <c r="O18" t="str">
        <f>F18</f>
        <v>Australia</v>
      </c>
      <c r="P18">
        <f>VLOOKUP(O18,$F$16:$M$25,8,FALSE)</f>
        <v>0</v>
      </c>
      <c r="S18" t="str">
        <f>IF($P18&lt;=$P16,$O18,$O16)</f>
        <v>Australia</v>
      </c>
      <c r="T18">
        <f>VLOOKUP(S18,$O$16:$P$25,2,FALSE)</f>
        <v>0</v>
      </c>
      <c r="W18" t="str">
        <f>S18</f>
        <v>Australia</v>
      </c>
      <c r="X18">
        <f>VLOOKUP(W18,$S$16:$T$25,2,FALSE)</f>
        <v>0</v>
      </c>
      <c r="AA18" t="str">
        <f>IF(X18&lt;=X17,W18,W17)</f>
        <v>Australia</v>
      </c>
      <c r="AB18">
        <f>VLOOKUP(AA18,W16:X25,2,FALSE)</f>
        <v>0</v>
      </c>
      <c r="AE18" t="str">
        <f>AA18</f>
        <v>Australia</v>
      </c>
      <c r="AF18">
        <f>VLOOKUP(AE18,AA16:AB25,2,FALSE)</f>
        <v>0</v>
      </c>
      <c r="AI18" t="str">
        <f>IF(AF18&gt;=AF19,AE18,AE19)</f>
        <v>Australia</v>
      </c>
      <c r="AJ18">
        <f>VLOOKUP(AI18,AE16:AF25,2,FALSE)</f>
        <v>0</v>
      </c>
    </row>
    <row r="19" spans="6:37">
      <c r="F19" t="str">
        <f>AB2</f>
        <v>Turquía</v>
      </c>
      <c r="G19">
        <f t="shared" ref="G19:M19" si="31">AB10</f>
        <v>0</v>
      </c>
      <c r="H19">
        <f t="shared" si="31"/>
        <v>0</v>
      </c>
      <c r="I19">
        <f t="shared" si="31"/>
        <v>0</v>
      </c>
      <c r="J19">
        <f t="shared" si="31"/>
        <v>0</v>
      </c>
      <c r="K19">
        <f t="shared" si="31"/>
        <v>0</v>
      </c>
      <c r="L19">
        <f t="shared" si="31"/>
        <v>0</v>
      </c>
      <c r="M19">
        <f t="shared" si="31"/>
        <v>0</v>
      </c>
      <c r="O19" t="str">
        <f>F19</f>
        <v>Turquía</v>
      </c>
      <c r="P19">
        <f>VLOOKUP(O19,$F$16:$M$25,8,FALSE)</f>
        <v>0</v>
      </c>
      <c r="S19" t="str">
        <f>O19</f>
        <v>Turquía</v>
      </c>
      <c r="T19">
        <f>VLOOKUP(S19,$O$16:$P$25,2,FALSE)</f>
        <v>0</v>
      </c>
      <c r="W19" t="str">
        <f>IF($T19&lt;=$T16,$S19,$S16)</f>
        <v>Turquía</v>
      </c>
      <c r="X19">
        <f>VLOOKUP(W19,$S$16:$T$25,2,FALSE)</f>
        <v>0</v>
      </c>
      <c r="AA19" t="str">
        <f>W19</f>
        <v>Turquía</v>
      </c>
      <c r="AB19">
        <f>VLOOKUP(AA19,W16:X25,2,FALSE)</f>
        <v>0</v>
      </c>
      <c r="AE19" t="str">
        <f>IF(AB19&lt;=AB17,AA19,AA17)</f>
        <v>Turquía</v>
      </c>
      <c r="AF19">
        <f>VLOOKUP(AE19,AA16:AB25,2,FALSE)</f>
        <v>0</v>
      </c>
      <c r="AI19" t="str">
        <f>IF(AF19&lt;=AF18,AE19,AE18)</f>
        <v>Turquía</v>
      </c>
      <c r="AJ19">
        <f>VLOOKUP(AI19,AE16:AF25,2,FALSE)</f>
        <v>0</v>
      </c>
    </row>
    <row r="28" spans="6:37">
      <c r="F28" t="str">
        <f>AI16</f>
        <v>Estados Unidos</v>
      </c>
      <c r="J28">
        <f>AJ16</f>
        <v>0</v>
      </c>
      <c r="K28">
        <f>VLOOKUP(AI16,$F$16:$M$25,6,FALSE)</f>
        <v>0</v>
      </c>
      <c r="L28">
        <f>VLOOKUP(AI16,$F$16:$M$25,7,FALSE)</f>
        <v>0</v>
      </c>
      <c r="M28">
        <f>K28-L28</f>
        <v>0</v>
      </c>
      <c r="O28" t="str">
        <f>IF(AND($J28=$J29,$M29&gt;$M28),$F29,$F28)</f>
        <v>Estados Unidos</v>
      </c>
      <c r="P28">
        <f>VLOOKUP(O28,$F$28:$M$37,5,FALSE)</f>
        <v>0</v>
      </c>
      <c r="Q28">
        <f>VLOOKUP(O28,$F$28:$M$37,8,FALSE)</f>
        <v>0</v>
      </c>
      <c r="S28" t="str">
        <f>IF(AND(P28=P30,Q30&gt;Q28),O30,O28)</f>
        <v>Estados Unidos</v>
      </c>
      <c r="T28">
        <f>VLOOKUP(S28,$O$28:$Q$37,2,FALSE)</f>
        <v>0</v>
      </c>
      <c r="U28">
        <f>VLOOKUP(S28,$O$28:$Q$37,3,FALSE)</f>
        <v>0</v>
      </c>
      <c r="W28" t="str">
        <f>IF(AND(T28=T31,U31&gt;U28),S31,S28)</f>
        <v>Estados Unidos</v>
      </c>
      <c r="X28">
        <f>VLOOKUP(W28,$S$28:$U$37,2,FALSE)</f>
        <v>0</v>
      </c>
      <c r="Y28">
        <f>VLOOKUP(W28,$S$28:$U$37,3,FALSE)</f>
        <v>0</v>
      </c>
      <c r="AA28" t="str">
        <f>W28</f>
        <v>Estados Unidos</v>
      </c>
      <c r="AB28">
        <f>VLOOKUP(AA28,W28:Y37,2,FALSE)</f>
        <v>0</v>
      </c>
      <c r="AC28">
        <f>VLOOKUP(AA28,W28:Y37,3,FALSE)</f>
        <v>0</v>
      </c>
      <c r="AE28" t="str">
        <f>AA28</f>
        <v>Estados Unidos</v>
      </c>
      <c r="AF28">
        <f>VLOOKUP(AE28,AA28:AC37,2,FALSE)</f>
        <v>0</v>
      </c>
      <c r="AG28">
        <f>VLOOKUP(AE28,AA28:AC37,3,FALSE)</f>
        <v>0</v>
      </c>
      <c r="AI28" t="str">
        <f>AE28</f>
        <v>Estados Unidos</v>
      </c>
      <c r="AJ28">
        <f>VLOOKUP(AI28,AE28:AG37,2,FALSE)</f>
        <v>0</v>
      </c>
      <c r="AK28">
        <f>VLOOKUP(AI28,AE28:AG37,3,FALSE)</f>
        <v>0</v>
      </c>
    </row>
    <row r="29" spans="6:37">
      <c r="F29" t="str">
        <f>AI17</f>
        <v>Paraguay</v>
      </c>
      <c r="J29">
        <f>AJ17</f>
        <v>0</v>
      </c>
      <c r="K29">
        <f>VLOOKUP(AI17,$F$16:$M$25,6,FALSE)</f>
        <v>0</v>
      </c>
      <c r="L29">
        <f>VLOOKUP(AI17,$F$16:$M$25,7,FALSE)</f>
        <v>0</v>
      </c>
      <c r="M29">
        <f>K29-L29</f>
        <v>0</v>
      </c>
      <c r="O29" t="str">
        <f>IF(AND($J28=$J29,$M29&gt;$M28),$F28,$F29)</f>
        <v>Paraguay</v>
      </c>
      <c r="P29">
        <f>VLOOKUP(O29,$F$28:$M$37,5,FALSE)</f>
        <v>0</v>
      </c>
      <c r="Q29">
        <f>VLOOKUP(O29,$F$28:$M$37,8,FALSE)</f>
        <v>0</v>
      </c>
      <c r="S29" t="str">
        <f>O29</f>
        <v>Paraguay</v>
      </c>
      <c r="T29">
        <f>VLOOKUP(S29,$O$28:$Q$37,2,FALSE)</f>
        <v>0</v>
      </c>
      <c r="U29">
        <f>VLOOKUP(S29,$O$28:$Q$37,3,FALSE)</f>
        <v>0</v>
      </c>
      <c r="W29" t="str">
        <f>S29</f>
        <v>Paraguay</v>
      </c>
      <c r="X29">
        <f>VLOOKUP(W29,$S$28:$U$37,2,FALSE)</f>
        <v>0</v>
      </c>
      <c r="Y29">
        <f>VLOOKUP(W29,$S$28:$U$37,3,FALSE)</f>
        <v>0</v>
      </c>
      <c r="AA29" t="str">
        <f>IF(AND(X29=X30,Y30&gt;Y29),W30,W29)</f>
        <v>Paraguay</v>
      </c>
      <c r="AB29">
        <f>VLOOKUP(AA29,W28:Y37,2,FALSE)</f>
        <v>0</v>
      </c>
      <c r="AC29">
        <f>VLOOKUP(AA29,W28:Y37,3,FALSE)</f>
        <v>0</v>
      </c>
      <c r="AE29" t="str">
        <f>IF(AND(AB29=AB31,AC31&gt;AC29),AA31,AA29)</f>
        <v>Paraguay</v>
      </c>
      <c r="AF29">
        <f>VLOOKUP(AE29,AA28:AC37,2,FALSE)</f>
        <v>0</v>
      </c>
      <c r="AG29">
        <f>VLOOKUP(AE29,AA28:AC37,3,FALSE)</f>
        <v>0</v>
      </c>
      <c r="AI29" t="str">
        <f>AE29</f>
        <v>Paraguay</v>
      </c>
      <c r="AJ29">
        <f>VLOOKUP(AI29,AE28:AG37,2,FALSE)</f>
        <v>0</v>
      </c>
      <c r="AK29">
        <f>VLOOKUP(AI29,AE28:AG37,3,FALSE)</f>
        <v>0</v>
      </c>
    </row>
    <row r="30" spans="6:37">
      <c r="F30" t="str">
        <f>AI18</f>
        <v>Australia</v>
      </c>
      <c r="J30">
        <f>AJ18</f>
        <v>0</v>
      </c>
      <c r="K30">
        <f>VLOOKUP(AI18,$F$16:$M$25,6,FALSE)</f>
        <v>0</v>
      </c>
      <c r="L30">
        <f>VLOOKUP(AI18,$F$16:$M$25,7,FALSE)</f>
        <v>0</v>
      </c>
      <c r="M30">
        <f>K30-L30</f>
        <v>0</v>
      </c>
      <c r="O30" t="str">
        <f>F30</f>
        <v>Australia</v>
      </c>
      <c r="P30">
        <f>VLOOKUP(O30,$F$28:$M$37,5,FALSE)</f>
        <v>0</v>
      </c>
      <c r="Q30">
        <f>VLOOKUP(O30,$F$28:$M$37,8,FALSE)</f>
        <v>0</v>
      </c>
      <c r="S30" t="str">
        <f>IF(AND($P28=P30,Q30&gt;Q28),O28,O30)</f>
        <v>Australia</v>
      </c>
      <c r="T30">
        <f>VLOOKUP(S30,$O$28:$Q$37,2,FALSE)</f>
        <v>0</v>
      </c>
      <c r="U30">
        <f>VLOOKUP(S30,$O$28:$Q$37,3,FALSE)</f>
        <v>0</v>
      </c>
      <c r="W30" t="str">
        <f>S30</f>
        <v>Australia</v>
      </c>
      <c r="X30">
        <f>VLOOKUP(W30,$S$28:$U$37,2,FALSE)</f>
        <v>0</v>
      </c>
      <c r="Y30">
        <f>VLOOKUP(W30,$S$28:$U$37,3,FALSE)</f>
        <v>0</v>
      </c>
      <c r="AA30" t="str">
        <f>IF(AND(X29=X30,Y30&gt;Y29),W29,W30)</f>
        <v>Australia</v>
      </c>
      <c r="AB30">
        <f>VLOOKUP(AA30,W28:Y37,2,FALSE)</f>
        <v>0</v>
      </c>
      <c r="AC30">
        <f>VLOOKUP(AA30,W28:Y37,3,FALSE)</f>
        <v>0</v>
      </c>
      <c r="AE30" t="str">
        <f>AA30</f>
        <v>Australia</v>
      </c>
      <c r="AF30">
        <f>VLOOKUP(AE30,AA28:AC37,2,FALSE)</f>
        <v>0</v>
      </c>
      <c r="AG30">
        <f>VLOOKUP(AE30,AA28:AC37,3,FALSE)</f>
        <v>0</v>
      </c>
      <c r="AI30" t="str">
        <f>IF(AND(AF30=AF31,AG31&gt;AG30),AE31,AE30)</f>
        <v>Australia</v>
      </c>
      <c r="AJ30">
        <f>VLOOKUP(AI30,AE28:AG37,2,FALSE)</f>
        <v>0</v>
      </c>
      <c r="AK30">
        <f>VLOOKUP(AI30,AE28:AG37,3,FALSE)</f>
        <v>0</v>
      </c>
    </row>
    <row r="31" spans="6:37">
      <c r="F31" t="str">
        <f>AI19</f>
        <v>Turquía</v>
      </c>
      <c r="J31">
        <f>AJ19</f>
        <v>0</v>
      </c>
      <c r="K31">
        <f>VLOOKUP(AI19,$F$16:$M$25,6,FALSE)</f>
        <v>0</v>
      </c>
      <c r="L31">
        <f>VLOOKUP(AI19,$F$16:$M$25,7,FALSE)</f>
        <v>0</v>
      </c>
      <c r="M31">
        <f>K31-L31</f>
        <v>0</v>
      </c>
      <c r="O31" t="str">
        <f>F31</f>
        <v>Turquía</v>
      </c>
      <c r="P31">
        <f>VLOOKUP(O31,$F$28:$M$37,5,FALSE)</f>
        <v>0</v>
      </c>
      <c r="Q31">
        <f>VLOOKUP(O31,$F$28:$M$37,8,FALSE)</f>
        <v>0</v>
      </c>
      <c r="S31" t="str">
        <f>O31</f>
        <v>Turquía</v>
      </c>
      <c r="T31">
        <f>VLOOKUP(S31,$O$28:$Q$37,2,FALSE)</f>
        <v>0</v>
      </c>
      <c r="U31">
        <f>VLOOKUP(S31,$O$28:$Q$37,3,FALSE)</f>
        <v>0</v>
      </c>
      <c r="W31" t="str">
        <f>IF(AND(T28=T31,U31&gt;U28),S28,S31)</f>
        <v>Turquía</v>
      </c>
      <c r="X31">
        <f>VLOOKUP(W31,$S$28:$U$37,2,FALSE)</f>
        <v>0</v>
      </c>
      <c r="Y31">
        <f>VLOOKUP(W31,$S$28:$U$37,3,FALSE)</f>
        <v>0</v>
      </c>
      <c r="AA31" t="str">
        <f>W31</f>
        <v>Turquía</v>
      </c>
      <c r="AB31">
        <f>VLOOKUP(AA31,W28:Y37,2,FALSE)</f>
        <v>0</v>
      </c>
      <c r="AC31">
        <f>VLOOKUP(AA31,W28:Y37,3,FALSE)</f>
        <v>0</v>
      </c>
      <c r="AE31" t="str">
        <f>IF(AND(AB29=AB31,AC31&gt;AC29),AA29,AA31)</f>
        <v>Turquía</v>
      </c>
      <c r="AF31">
        <f>VLOOKUP(AE31,AA28:AC37,2,FALSE)</f>
        <v>0</v>
      </c>
      <c r="AG31">
        <f>VLOOKUP(AE31,AA28:AC37,3,FALSE)</f>
        <v>0</v>
      </c>
      <c r="AI31" t="str">
        <f>IF(AND(AF30=AF31,AG31&gt;AG30),AE30,AE31)</f>
        <v>Turquía</v>
      </c>
      <c r="AJ31">
        <f>VLOOKUP(AI31,AE28:AG37,2,FALSE)</f>
        <v>0</v>
      </c>
      <c r="AK31">
        <f>VLOOKUP(AI31,AE28:AG37,3,FALSE)</f>
        <v>0</v>
      </c>
    </row>
    <row r="40" spans="6:38">
      <c r="F40" t="str">
        <f>AI28</f>
        <v>Estados Unidos</v>
      </c>
      <c r="J40">
        <f>VLOOKUP(F40,$F$16:$M$25,8,FALSE)</f>
        <v>0</v>
      </c>
      <c r="K40">
        <f>VLOOKUP(F40,$F$16:$M$25,6,FALSE)</f>
        <v>0</v>
      </c>
      <c r="L40">
        <f>VLOOKUP(F40,$F$16:$M$25,7,FALSE)</f>
        <v>0</v>
      </c>
      <c r="M40">
        <f>K40-L40</f>
        <v>0</v>
      </c>
      <c r="O40" t="str">
        <f>IF(AND(J40=J41,M40=M41,K41&gt;K40),F41,F40)</f>
        <v>Estados Unidos</v>
      </c>
      <c r="P40">
        <f>VLOOKUP(O40,$F$40:$M$49,5,FALSE)</f>
        <v>0</v>
      </c>
      <c r="Q40">
        <f>VLOOKUP(O40,$F$40:$M$49,8,FALSE)</f>
        <v>0</v>
      </c>
      <c r="R40">
        <f>VLOOKUP(O40,$F$40:$M$49,6,FALSE)</f>
        <v>0</v>
      </c>
      <c r="S40" t="str">
        <f>IF(AND(P40=P42,Q40=Q42,R42&gt;R40),O42,O40)</f>
        <v>Estados Unidos</v>
      </c>
      <c r="T40">
        <f>VLOOKUP(S40,$O$40:$R$49,2,FALSE)</f>
        <v>0</v>
      </c>
      <c r="U40">
        <f>VLOOKUP(S40,$O$40:$R$49,3,FALSE)</f>
        <v>0</v>
      </c>
      <c r="V40">
        <f>VLOOKUP(S40,$O$40:$R$49,4,FALSE)</f>
        <v>0</v>
      </c>
      <c r="W40" t="str">
        <f>IF(AND(T40=T43,U40=U43,V43&gt;V40),S43,S40)</f>
        <v>Estados Unidos</v>
      </c>
      <c r="X40">
        <f>VLOOKUP(W40,$S$40:$V$49,2,FALSE)</f>
        <v>0</v>
      </c>
      <c r="Y40">
        <f>VLOOKUP(W40,$S$40:$V$49,3,FALSE)</f>
        <v>0</v>
      </c>
      <c r="Z40">
        <f>VLOOKUP(W40,$S$40:$V$49,4,FALSE)</f>
        <v>0</v>
      </c>
      <c r="AA40" t="str">
        <f>W40</f>
        <v>Estados Unidos</v>
      </c>
      <c r="AB40">
        <f>VLOOKUP(AA40,W40:Z49,2,FALSE)</f>
        <v>0</v>
      </c>
      <c r="AC40">
        <f>VLOOKUP(AA40,W40:Z49,3,FALSE)</f>
        <v>0</v>
      </c>
      <c r="AD40">
        <f>VLOOKUP(AA40,W40:Z49,4,FALSE)</f>
        <v>0</v>
      </c>
      <c r="AE40" t="str">
        <f>AA40</f>
        <v>Estados Unidos</v>
      </c>
      <c r="AF40">
        <f>VLOOKUP(AE40,AA40:AD49,2,FALSE)</f>
        <v>0</v>
      </c>
      <c r="AG40">
        <f>VLOOKUP(AE40,AA40:AD49,3,FALSE)</f>
        <v>0</v>
      </c>
      <c r="AH40">
        <f>VLOOKUP(AE40,AA40:AD49,4,FALSE)</f>
        <v>0</v>
      </c>
      <c r="AI40" t="str">
        <f>AE40</f>
        <v>Estados Unidos</v>
      </c>
      <c r="AJ40">
        <f>VLOOKUP(AI40,AE40:AH49,2,FALSE)</f>
        <v>0</v>
      </c>
      <c r="AK40">
        <f>VLOOKUP(AI40,AE40:AH49,3,FALSE)</f>
        <v>0</v>
      </c>
      <c r="AL40">
        <f>VLOOKUP(AI40,AE40:AH49,4,FALSE)</f>
        <v>0</v>
      </c>
    </row>
    <row r="41" spans="6:38">
      <c r="F41" t="str">
        <f>AI29</f>
        <v>Paraguay</v>
      </c>
      <c r="J41">
        <f>VLOOKUP(F41,$F$16:$M$25,8,FALSE)</f>
        <v>0</v>
      </c>
      <c r="K41">
        <f>VLOOKUP(F41,$F$16:$M$25,6,FALSE)</f>
        <v>0</v>
      </c>
      <c r="L41">
        <f>VLOOKUP(F41,$F$16:$M$25,7,FALSE)</f>
        <v>0</v>
      </c>
      <c r="M41">
        <f>K41-L41</f>
        <v>0</v>
      </c>
      <c r="O41" t="str">
        <f>IF(AND(J40=J41,M40=M41,K41&gt;K40),F40,F41)</f>
        <v>Paraguay</v>
      </c>
      <c r="P41">
        <f>VLOOKUP(O41,$F$40:$M$49,5,FALSE)</f>
        <v>0</v>
      </c>
      <c r="Q41">
        <f>VLOOKUP(O41,$F$40:$M$49,8,FALSE)</f>
        <v>0</v>
      </c>
      <c r="R41">
        <f>VLOOKUP(O41,$F$40:$M$49,6,FALSE)</f>
        <v>0</v>
      </c>
      <c r="S41" t="str">
        <f>O41</f>
        <v>Paraguay</v>
      </c>
      <c r="T41">
        <f>VLOOKUP(S41,$O$40:$R$49,2,FALSE)</f>
        <v>0</v>
      </c>
      <c r="U41">
        <f>VLOOKUP(S41,$O$40:$R$49,3,FALSE)</f>
        <v>0</v>
      </c>
      <c r="V41">
        <f>VLOOKUP(S41,$O$40:$R$49,4,FALSE)</f>
        <v>0</v>
      </c>
      <c r="W41" t="str">
        <f>S41</f>
        <v>Paraguay</v>
      </c>
      <c r="X41">
        <f>VLOOKUP(W41,$S$40:$V$49,2,FALSE)</f>
        <v>0</v>
      </c>
      <c r="Y41">
        <f>VLOOKUP(W41,$S$40:$V$49,3,FALSE)</f>
        <v>0</v>
      </c>
      <c r="Z41">
        <f>VLOOKUP(W41,$S$40:$V$49,4,FALSE)</f>
        <v>0</v>
      </c>
      <c r="AA41" t="str">
        <f>IF(AND(X41=X42,Y41=Y42,Z42&gt;Z41),W42,W41)</f>
        <v>Paraguay</v>
      </c>
      <c r="AB41">
        <f>VLOOKUP(AA41,W40:Z49,2,FALSE)</f>
        <v>0</v>
      </c>
      <c r="AC41">
        <f>VLOOKUP(AA41,W40:Z49,3,FALSE)</f>
        <v>0</v>
      </c>
      <c r="AD41">
        <f>VLOOKUP(AA41,W40:Z49,4,FALSE)</f>
        <v>0</v>
      </c>
      <c r="AE41" t="str">
        <f>IF(AND(AB41=AB43,AC41=AC43,AD43&gt;AD41),AA43,AA41)</f>
        <v>Paraguay</v>
      </c>
      <c r="AF41">
        <f>VLOOKUP(AE41,AA40:AD49,2,FALSE)</f>
        <v>0</v>
      </c>
      <c r="AG41">
        <f>VLOOKUP(AE41,AA40:AD49,3,FALSE)</f>
        <v>0</v>
      </c>
      <c r="AH41">
        <f>VLOOKUP(AE41,AA40:AD49,4,FALSE)</f>
        <v>0</v>
      </c>
      <c r="AI41" t="str">
        <f>AE41</f>
        <v>Paraguay</v>
      </c>
      <c r="AJ41">
        <f>VLOOKUP(AI41,AE40:AH49,2,FALSE)</f>
        <v>0</v>
      </c>
      <c r="AK41">
        <f>VLOOKUP(AI41,AE40:AH49,3,FALSE)</f>
        <v>0</v>
      </c>
      <c r="AL41">
        <f>VLOOKUP(AI41,AE40:AH49,4,FALSE)</f>
        <v>0</v>
      </c>
    </row>
    <row r="42" spans="6:38">
      <c r="F42" t="str">
        <f>AI30</f>
        <v>Australia</v>
      </c>
      <c r="J42">
        <f>VLOOKUP(F42,$F$16:$M$25,8,FALSE)</f>
        <v>0</v>
      </c>
      <c r="K42">
        <f>VLOOKUP(F42,$F$16:$M$25,6,FALSE)</f>
        <v>0</v>
      </c>
      <c r="L42">
        <f>VLOOKUP(F42,$F$16:$M$25,7,FALSE)</f>
        <v>0</v>
      </c>
      <c r="M42">
        <f>K42-L42</f>
        <v>0</v>
      </c>
      <c r="O42" t="str">
        <f>F42</f>
        <v>Australia</v>
      </c>
      <c r="P42">
        <f>VLOOKUP(O42,$F$40:$M$49,5,FALSE)</f>
        <v>0</v>
      </c>
      <c r="Q42">
        <f>VLOOKUP(O42,$F$40:$M$49,8,FALSE)</f>
        <v>0</v>
      </c>
      <c r="R42">
        <f>VLOOKUP(O42,$F$40:$M$49,6,FALSE)</f>
        <v>0</v>
      </c>
      <c r="S42" t="str">
        <f>IF(AND(P40=P42,Q40=Q42,R42&gt;R40),O40,O42)</f>
        <v>Australia</v>
      </c>
      <c r="T42">
        <f>VLOOKUP(S42,$O$40:$R$49,2,FALSE)</f>
        <v>0</v>
      </c>
      <c r="U42">
        <f>VLOOKUP(S42,$O$40:$R$49,3,FALSE)</f>
        <v>0</v>
      </c>
      <c r="V42">
        <f>VLOOKUP(S42,$O$40:$R$49,4,FALSE)</f>
        <v>0</v>
      </c>
      <c r="W42" t="str">
        <f>S42</f>
        <v>Australia</v>
      </c>
      <c r="X42">
        <f>VLOOKUP(W42,$S$40:$V$49,2,FALSE)</f>
        <v>0</v>
      </c>
      <c r="Y42">
        <f>VLOOKUP(W42,$S$40:$V$49,3,FALSE)</f>
        <v>0</v>
      </c>
      <c r="Z42">
        <f>VLOOKUP(W42,$S$40:$V$49,4,FALSE)</f>
        <v>0</v>
      </c>
      <c r="AA42" t="str">
        <f>IF(AND(X41=X42,Y41=Y42,Z42&gt;Z41),W41,W42)</f>
        <v>Australia</v>
      </c>
      <c r="AB42">
        <f>VLOOKUP(AA42,W40:Z49,2,FALSE)</f>
        <v>0</v>
      </c>
      <c r="AC42">
        <f>VLOOKUP(AA42,W40:Z49,3,FALSE)</f>
        <v>0</v>
      </c>
      <c r="AD42">
        <f>VLOOKUP(AA42,W40:Z49,4,FALSE)</f>
        <v>0</v>
      </c>
      <c r="AE42" t="str">
        <f>AA42</f>
        <v>Australia</v>
      </c>
      <c r="AF42">
        <f>VLOOKUP(AE42,AA40:AD49,2,FALSE)</f>
        <v>0</v>
      </c>
      <c r="AG42">
        <f>VLOOKUP(AE42,AA40:AD49,3,FALSE)</f>
        <v>0</v>
      </c>
      <c r="AH42">
        <f>VLOOKUP(AE42,AA40:AD49,4,FALSE)</f>
        <v>0</v>
      </c>
      <c r="AI42" t="str">
        <f>IF(AND(AF42=AF43,AG42=AG43,AH43&gt;AH42),AE43,AE42)</f>
        <v>Australia</v>
      </c>
      <c r="AJ42">
        <f>VLOOKUP(AI42,AE40:AH49,2,FALSE)</f>
        <v>0</v>
      </c>
      <c r="AK42">
        <f>VLOOKUP(AI42,AE40:AH49,3,FALSE)</f>
        <v>0</v>
      </c>
      <c r="AL42">
        <f>VLOOKUP(AI42,AE40:AH49,4,FALSE)</f>
        <v>0</v>
      </c>
    </row>
    <row r="43" spans="6:38">
      <c r="F43" t="str">
        <f>AI31</f>
        <v>Turquía</v>
      </c>
      <c r="J43">
        <f>VLOOKUP(F43,$F$16:$M$25,8,FALSE)</f>
        <v>0</v>
      </c>
      <c r="K43">
        <f>VLOOKUP(F43,$F$16:$M$25,6,FALSE)</f>
        <v>0</v>
      </c>
      <c r="L43">
        <f>VLOOKUP(F43,$F$16:$M$25,7,FALSE)</f>
        <v>0</v>
      </c>
      <c r="M43">
        <f>K43-L43</f>
        <v>0</v>
      </c>
      <c r="O43" t="str">
        <f>F43</f>
        <v>Turquía</v>
      </c>
      <c r="P43">
        <f>VLOOKUP(O43,$F$40:$M$49,5,FALSE)</f>
        <v>0</v>
      </c>
      <c r="Q43">
        <f>VLOOKUP(O43,$F$40:$M$49,8,FALSE)</f>
        <v>0</v>
      </c>
      <c r="R43">
        <f>VLOOKUP(O43,$F$40:$M$49,6,FALSE)</f>
        <v>0</v>
      </c>
      <c r="S43" t="str">
        <f>O43</f>
        <v>Turquía</v>
      </c>
      <c r="T43">
        <f>VLOOKUP(S43,$O$40:$R$49,2,FALSE)</f>
        <v>0</v>
      </c>
      <c r="U43">
        <f>VLOOKUP(S43,$O$40:$R$49,3,FALSE)</f>
        <v>0</v>
      </c>
      <c r="V43">
        <f>VLOOKUP(S43,$O$40:$R$49,4,FALSE)</f>
        <v>0</v>
      </c>
      <c r="W43" t="str">
        <f>IF(AND(T40=T43,U40=U43,V43&gt;V40),S40,S43)</f>
        <v>Turquía</v>
      </c>
      <c r="X43">
        <f>VLOOKUP(W43,$S$40:$V$49,2,FALSE)</f>
        <v>0</v>
      </c>
      <c r="Y43">
        <f>VLOOKUP(W43,$S$40:$V$49,3,FALSE)</f>
        <v>0</v>
      </c>
      <c r="Z43">
        <f>VLOOKUP(W43,$S$40:$V$49,4,FALSE)</f>
        <v>0</v>
      </c>
      <c r="AA43" t="str">
        <f>W43</f>
        <v>Turquía</v>
      </c>
      <c r="AB43">
        <f>VLOOKUP(AA43,W40:Z49,2,FALSE)</f>
        <v>0</v>
      </c>
      <c r="AC43">
        <f>VLOOKUP(AA43,W40:Z49,3,FALSE)</f>
        <v>0</v>
      </c>
      <c r="AD43">
        <f>VLOOKUP(AA43,W40:Z49,4,FALSE)</f>
        <v>0</v>
      </c>
      <c r="AE43" t="str">
        <f>IF(AND(AB41=AB43,AC41=AC43,AD43&gt;AD41),AA41,AA43)</f>
        <v>Turquía</v>
      </c>
      <c r="AF43">
        <f>VLOOKUP(AE43,AA40:AD49,2,FALSE)</f>
        <v>0</v>
      </c>
      <c r="AG43">
        <f>VLOOKUP(AE43,AA40:AD49,3,FALSE)</f>
        <v>0</v>
      </c>
      <c r="AH43">
        <f>VLOOKUP(AE43,AA40:AD49,4,FALSE)</f>
        <v>0</v>
      </c>
      <c r="AI43" t="str">
        <f>IF(AND(AF42=AF43,AG42=AG43,AH43&gt;AH42),AE42,AE43)</f>
        <v>Turquía</v>
      </c>
      <c r="AJ43">
        <f>VLOOKUP(AI43,AE40:AH49,2,FALSE)</f>
        <v>0</v>
      </c>
      <c r="AK43">
        <f>VLOOKUP(AI43,AE40:AH49,3,FALSE)</f>
        <v>0</v>
      </c>
      <c r="AL43">
        <f>VLOOKUP(AI43,AE40:AH49,4,FALSE)</f>
        <v>0</v>
      </c>
    </row>
    <row r="51" spans="6:13">
      <c r="F51" t="s">
        <v>149</v>
      </c>
    </row>
    <row r="52" spans="6:13">
      <c r="F52" t="str">
        <f>AI40</f>
        <v>Estados Unidos</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Paraguay</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Australia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Turquía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5.5" style="4" bestFit="1" customWidth="1"/>
    <col min="3" max="3" width="3.33203125" style="4" customWidth="1"/>
    <col min="4" max="4" width="1.6640625" style="4" customWidth="1"/>
    <col min="5" max="5" width="3.5" style="4" customWidth="1"/>
    <col min="6" max="6" width="18.33203125" style="4" bestFit="1" customWidth="1"/>
    <col min="7" max="7" width="14" style="4" bestFit="1"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3" customHeight="1">
      <c r="B4" s="345" t="s">
        <v>116</v>
      </c>
      <c r="C4" s="345"/>
      <c r="D4" s="345"/>
      <c r="E4" s="345"/>
      <c r="F4" s="345"/>
      <c r="G4" s="345"/>
      <c r="H4" s="345"/>
      <c r="I4" s="345"/>
      <c r="J4" s="345"/>
      <c r="K4" s="345"/>
      <c r="L4" s="345"/>
      <c r="M4" s="345"/>
      <c r="P4" s="351" t="s">
        <v>315</v>
      </c>
      <c r="Q4" s="352"/>
      <c r="R4" s="352"/>
      <c r="S4" s="352"/>
    </row>
    <row r="5" spans="1:21" ht="13"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Canada</v>
      </c>
      <c r="C6" s="164"/>
      <c r="D6" s="13" t="s">
        <v>117</v>
      </c>
      <c r="E6" s="164"/>
      <c r="F6" s="14" t="str">
        <f>Q9</f>
        <v>Bosnia -Herzegovina</v>
      </c>
      <c r="G6" s="165" t="s">
        <v>336</v>
      </c>
      <c r="H6" s="347">
        <v>46185</v>
      </c>
      <c r="I6" s="347"/>
      <c r="J6" s="348">
        <v>0.58333333333333337</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Qatar</v>
      </c>
      <c r="C7" s="164"/>
      <c r="D7" s="13" t="s">
        <v>117</v>
      </c>
      <c r="E7" s="164"/>
      <c r="F7" s="14" t="str">
        <f>Q13</f>
        <v>Suiza</v>
      </c>
      <c r="G7" s="165" t="s">
        <v>337</v>
      </c>
      <c r="H7" s="347">
        <v>46186</v>
      </c>
      <c r="I7" s="347"/>
      <c r="J7" s="348">
        <v>0.58333333333333337</v>
      </c>
      <c r="K7" s="348"/>
      <c r="L7" s="346" t="str">
        <f t="shared" ca="1" si="1"/>
        <v/>
      </c>
      <c r="M7" s="346"/>
      <c r="N7" s="15"/>
      <c r="O7" s="16"/>
      <c r="P7" s="132"/>
      <c r="Q7" s="344" t="s">
        <v>301</v>
      </c>
      <c r="R7" s="344"/>
      <c r="S7" s="132"/>
    </row>
    <row r="8" spans="1:21" ht="14.25" customHeight="1">
      <c r="A8" s="10" t="str">
        <f t="shared" ca="1" si="0"/>
        <v/>
      </c>
      <c r="B8" s="12" t="str">
        <f>Q7</f>
        <v>Canada</v>
      </c>
      <c r="C8" s="164"/>
      <c r="D8" s="13" t="s">
        <v>117</v>
      </c>
      <c r="E8" s="164"/>
      <c r="F8" s="14" t="str">
        <f>Q11</f>
        <v>Qatar</v>
      </c>
      <c r="G8" s="165" t="s">
        <v>338</v>
      </c>
      <c r="H8" s="347">
        <v>46191</v>
      </c>
      <c r="I8" s="347"/>
      <c r="J8" s="348">
        <v>0.70833333333333337</v>
      </c>
      <c r="K8" s="348"/>
      <c r="L8" s="346" t="str">
        <f t="shared" ca="1" si="1"/>
        <v/>
      </c>
      <c r="M8" s="346"/>
      <c r="N8" s="15"/>
      <c r="O8" s="18"/>
      <c r="Q8" s="27"/>
      <c r="R8" s="28"/>
    </row>
    <row r="9" spans="1:21" ht="14.25" customHeight="1">
      <c r="A9" s="10" t="str">
        <f t="shared" ca="1" si="0"/>
        <v/>
      </c>
      <c r="B9" s="12" t="str">
        <f>Q13</f>
        <v>Suiza</v>
      </c>
      <c r="C9" s="164"/>
      <c r="D9" s="13" t="s">
        <v>117</v>
      </c>
      <c r="E9" s="164"/>
      <c r="F9" s="14" t="str">
        <f>Q9</f>
        <v>Bosnia -Herzegovina</v>
      </c>
      <c r="G9" s="165" t="s">
        <v>339</v>
      </c>
      <c r="H9" s="347">
        <v>46191</v>
      </c>
      <c r="I9" s="347"/>
      <c r="J9" s="348">
        <v>0.58333333333333337</v>
      </c>
      <c r="K9" s="348"/>
      <c r="L9" s="346" t="str">
        <f t="shared" ca="1" si="1"/>
        <v/>
      </c>
      <c r="M9" s="346"/>
      <c r="P9" s="132"/>
      <c r="Q9" s="344" t="s">
        <v>515</v>
      </c>
      <c r="R9" s="344"/>
      <c r="S9" s="132"/>
      <c r="U9" s="214"/>
    </row>
    <row r="10" spans="1:21" ht="14.25" customHeight="1">
      <c r="A10" s="10" t="str">
        <f t="shared" ca="1" si="0"/>
        <v/>
      </c>
      <c r="B10" s="12" t="str">
        <f>Q13</f>
        <v>Suiza</v>
      </c>
      <c r="C10" s="164"/>
      <c r="D10" s="13" t="s">
        <v>117</v>
      </c>
      <c r="E10" s="164"/>
      <c r="F10" s="14" t="str">
        <f>Q7</f>
        <v>Canada</v>
      </c>
      <c r="G10" s="165" t="s">
        <v>339</v>
      </c>
      <c r="H10" s="347">
        <v>46197</v>
      </c>
      <c r="I10" s="347"/>
      <c r="J10" s="348">
        <v>0.58333333333333337</v>
      </c>
      <c r="K10" s="348"/>
      <c r="L10" s="346" t="str">
        <f t="shared" ca="1" si="1"/>
        <v/>
      </c>
      <c r="M10" s="346"/>
      <c r="Q10" s="27"/>
      <c r="R10" s="28"/>
      <c r="U10" s="214"/>
    </row>
    <row r="11" spans="1:21" ht="14.25" customHeight="1">
      <c r="A11" s="10" t="str">
        <f t="shared" ca="1" si="0"/>
        <v/>
      </c>
      <c r="B11" s="12" t="str">
        <f>Q9</f>
        <v>Bosnia -Herzegovina</v>
      </c>
      <c r="C11" s="164"/>
      <c r="D11" s="13" t="s">
        <v>117</v>
      </c>
      <c r="E11" s="164"/>
      <c r="F11" s="14" t="str">
        <f>Q11</f>
        <v>Qatar</v>
      </c>
      <c r="G11" s="165" t="s">
        <v>340</v>
      </c>
      <c r="H11" s="347">
        <v>46197</v>
      </c>
      <c r="I11" s="347"/>
      <c r="J11" s="348">
        <v>0.58333333333333337</v>
      </c>
      <c r="K11" s="348"/>
      <c r="L11" s="346" t="str">
        <f t="shared" ca="1" si="1"/>
        <v/>
      </c>
      <c r="M11" s="346"/>
      <c r="P11" s="132"/>
      <c r="Q11" s="344" t="s">
        <v>296</v>
      </c>
      <c r="R11" s="344"/>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344" t="s">
        <v>218</v>
      </c>
      <c r="R13" s="344"/>
      <c r="S13" s="132"/>
    </row>
    <row r="14" spans="1:21" ht="13.5" customHeight="1">
      <c r="B14" s="19"/>
      <c r="C14" s="20"/>
      <c r="D14" s="21"/>
      <c r="E14" s="20"/>
      <c r="G14" s="22"/>
      <c r="H14" s="21"/>
      <c r="I14" s="21"/>
      <c r="J14" s="9"/>
      <c r="K14" s="26"/>
      <c r="L14" s="25"/>
      <c r="M14" s="25"/>
      <c r="Q14" s="126"/>
      <c r="R14" s="129"/>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2:20">
      <c r="F17" s="45" t="s">
        <v>363</v>
      </c>
      <c r="G17" s="43" t="str">
        <f>calculoB!F52</f>
        <v>Canada</v>
      </c>
      <c r="H17" s="14">
        <f>calculoB!G52</f>
        <v>0</v>
      </c>
      <c r="I17" s="14">
        <f>calculoB!H52</f>
        <v>0</v>
      </c>
      <c r="J17" s="14">
        <f>calculoB!I52</f>
        <v>0</v>
      </c>
      <c r="K17" s="14">
        <f>calculoB!J52</f>
        <v>0</v>
      </c>
      <c r="L17" s="14">
        <f>calculoB!K52</f>
        <v>0</v>
      </c>
      <c r="M17" s="14">
        <f>calculoB!L52</f>
        <v>0</v>
      </c>
      <c r="N17" s="14">
        <f>L17-M17</f>
        <v>0</v>
      </c>
      <c r="O17" s="14">
        <f>calculoB!M52</f>
        <v>0</v>
      </c>
      <c r="P17" s="29"/>
      <c r="Q17" s="27"/>
      <c r="R17" s="28"/>
      <c r="S17" s="27"/>
    </row>
    <row r="18" spans="2:20">
      <c r="F18" s="45" t="s">
        <v>363</v>
      </c>
      <c r="G18" s="43" t="str">
        <f>calculoB!F53</f>
        <v>Bosnia -Herzegovina</v>
      </c>
      <c r="H18" s="14">
        <f>calculoB!G53</f>
        <v>0</v>
      </c>
      <c r="I18" s="14">
        <f>calculoB!H53</f>
        <v>0</v>
      </c>
      <c r="J18" s="14">
        <f>calculoB!I53</f>
        <v>0</v>
      </c>
      <c r="K18" s="14">
        <f>calculoB!J53</f>
        <v>0</v>
      </c>
      <c r="L18" s="14">
        <f>calculoB!K53</f>
        <v>0</v>
      </c>
      <c r="M18" s="14">
        <f>calculoB!L53</f>
        <v>0</v>
      </c>
      <c r="N18" s="14">
        <f>L18-M18</f>
        <v>0</v>
      </c>
      <c r="O18" s="14">
        <f>calculoB!M53</f>
        <v>0</v>
      </c>
      <c r="P18" s="29"/>
      <c r="Q18" s="27"/>
      <c r="R18" s="28"/>
      <c r="S18" s="27"/>
    </row>
    <row r="19" spans="2:20">
      <c r="F19" s="27"/>
      <c r="G19" s="43" t="str">
        <f>calculoB!F54</f>
        <v>Qatar</v>
      </c>
      <c r="H19" s="14">
        <f>calculoB!G54</f>
        <v>0</v>
      </c>
      <c r="I19" s="14">
        <f>calculoB!H54</f>
        <v>0</v>
      </c>
      <c r="J19" s="14">
        <f>calculoB!I54</f>
        <v>0</v>
      </c>
      <c r="K19" s="14">
        <f>calculoB!J54</f>
        <v>0</v>
      </c>
      <c r="L19" s="14">
        <f>calculoB!K54</f>
        <v>0</v>
      </c>
      <c r="M19" s="14">
        <f>calculoB!L54</f>
        <v>0</v>
      </c>
      <c r="N19" s="14">
        <f>L19-M19</f>
        <v>0</v>
      </c>
      <c r="O19" s="14">
        <f>calculoB!M54</f>
        <v>0</v>
      </c>
      <c r="P19" s="30"/>
      <c r="Q19" s="27"/>
      <c r="R19" s="28"/>
      <c r="S19" s="27"/>
    </row>
    <row r="20" spans="2:20">
      <c r="F20" s="27"/>
      <c r="G20" s="43" t="str">
        <f>calculoB!F55</f>
        <v>Suiza</v>
      </c>
      <c r="H20" s="14">
        <f>calculoB!G55</f>
        <v>0</v>
      </c>
      <c r="I20" s="14">
        <f>calculoB!H55</f>
        <v>0</v>
      </c>
      <c r="J20" s="14">
        <f>calculoB!I55</f>
        <v>0</v>
      </c>
      <c r="K20" s="14">
        <f>calculoB!J55</f>
        <v>0</v>
      </c>
      <c r="L20" s="14">
        <f>calculoB!K55</f>
        <v>0</v>
      </c>
      <c r="M20" s="14">
        <f>calculoB!L55</f>
        <v>0</v>
      </c>
      <c r="N20" s="14">
        <f>L20-M20</f>
        <v>0</v>
      </c>
      <c r="O20" s="14">
        <f>calculoB!M55</f>
        <v>0</v>
      </c>
      <c r="P20" s="30"/>
      <c r="Q20" s="30"/>
      <c r="R20" s="31"/>
      <c r="S20" s="30"/>
    </row>
    <row r="21" spans="2:20">
      <c r="N21" s="32"/>
      <c r="O21" s="32"/>
      <c r="P21" s="32"/>
      <c r="Q21" s="32"/>
      <c r="R21" s="33"/>
      <c r="S21" s="32"/>
    </row>
    <row r="22" spans="2:20" ht="11.25" customHeight="1">
      <c r="N22" s="32"/>
      <c r="O22" s="32"/>
      <c r="P22" s="32"/>
      <c r="Q22" s="32"/>
      <c r="R22" s="33"/>
      <c r="S22" s="32"/>
    </row>
    <row r="23" spans="2:20" ht="9" customHeight="1">
      <c r="N23" s="32"/>
      <c r="O23" s="32"/>
      <c r="P23" s="32"/>
      <c r="R23" s="34"/>
      <c r="S23" s="32"/>
    </row>
    <row r="24" spans="2:20">
      <c r="B24" s="40"/>
      <c r="C24" s="48"/>
      <c r="N24" s="44"/>
      <c r="O24" s="44"/>
      <c r="P24" s="35" t="s">
        <v>199</v>
      </c>
      <c r="Q24" s="36">
        <f ca="1">TODAY()</f>
        <v>46181</v>
      </c>
      <c r="R24" s="37">
        <f ca="1">NOW()</f>
        <v>46181.687772916666</v>
      </c>
      <c r="S24" s="38"/>
    </row>
    <row r="25" spans="2:20" hidden="1">
      <c r="N25" s="32"/>
      <c r="O25" s="32"/>
      <c r="P25" s="32"/>
      <c r="Q25" s="39">
        <f ca="1">HOUR(R24)</f>
        <v>16</v>
      </c>
      <c r="R25" s="39">
        <f ca="1">MINUTE(R24)</f>
        <v>30</v>
      </c>
      <c r="S25" s="38"/>
      <c r="T25"/>
    </row>
    <row r="26" spans="2:20" hidden="1">
      <c r="N26" s="32"/>
      <c r="O26" s="32"/>
      <c r="Q26" s="39"/>
      <c r="R26" s="39">
        <f ca="1">TIME(Q25,R25,0)</f>
        <v>0.6875</v>
      </c>
      <c r="S26" s="38"/>
      <c r="T26"/>
    </row>
    <row r="27" spans="2:20">
      <c r="N27" s="32"/>
      <c r="O27" s="32"/>
      <c r="P27" s="32"/>
      <c r="Q27" s="38"/>
      <c r="R27" s="38"/>
      <c r="S27" s="38"/>
    </row>
    <row r="28" spans="2:20">
      <c r="N28" s="32"/>
      <c r="O28" s="32"/>
      <c r="P28" s="32"/>
      <c r="Q28" s="343" t="s">
        <v>182</v>
      </c>
      <c r="R28" s="343"/>
      <c r="S28" s="38"/>
    </row>
    <row r="29" spans="2:20">
      <c r="N29" s="32"/>
      <c r="O29" s="32"/>
      <c r="P29" s="32"/>
      <c r="Q29" s="38"/>
      <c r="R29" s="38"/>
      <c r="S29" s="38"/>
    </row>
  </sheetData>
  <sheetProtection algorithmName="SHA-512" hashValue="4pxrtm1hE7EQQYsrBVqpRT4BgHw15X2U3+0RCb7Ij7wj1JLP+luHT7Qt/XHJr9V736uKmdRf089Q7S7dq1RTNg==" saltValue="uF7NF2EjXXikvfp2da7r3Q=="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 J7:M7">
    <cfRule type="expression" dxfId="410" priority="5" stopIfTrue="1">
      <formula>IF(OR($L$7="en juego",$L$7="hoy!"),1,0)</formula>
    </cfRule>
  </conditionalFormatting>
  <conditionalFormatting sqref="B8 D8 F8:M8 H9:I9">
    <cfRule type="expression" dxfId="409" priority="7" stopIfTrue="1">
      <formula>IF(OR($L$8="en juego",$L$8="hoy!"),1,0)</formula>
    </cfRule>
  </conditionalFormatting>
  <conditionalFormatting sqref="B9 D9 F9:G9 J9:M9">
    <cfRule type="expression" dxfId="408" priority="8" stopIfTrue="1">
      <formula>IF(OR($L$9="en juego",$L$9="hoy!"),1,0)</formula>
    </cfRule>
  </conditionalFormatting>
  <conditionalFormatting sqref="B10 D10 F10:M10 H11:I11">
    <cfRule type="expression" dxfId="407" priority="9" stopIfTrue="1">
      <formula>IF(OR($L$10="en juego",$L$10="hoy!"),1,0)</formula>
    </cfRule>
  </conditionalFormatting>
  <conditionalFormatting sqref="B11 D11 F11:G11 J11:M11">
    <cfRule type="expression" dxfId="406" priority="10" stopIfTrue="1">
      <formula>IF(OR($L$11="en juego",$L$11="hoy!"),1,0)</formula>
    </cfRule>
  </conditionalFormatting>
  <conditionalFormatting sqref="B6:F6 H6:M6 H7:I7 C7:C11 E7:E11">
    <cfRule type="expression" dxfId="405" priority="6" stopIfTrue="1">
      <formula>IF(OR($L$6="en juego",$L$6="hoy!"),1,0)</formula>
    </cfRule>
  </conditionalFormatting>
  <conditionalFormatting sqref="F17:F18">
    <cfRule type="expression" dxfId="404" priority="3" stopIfTrue="1">
      <formula>IF(AND($H$17=3,$H$18=3,$H$19=3,$H$20=3),1,0)</formula>
    </cfRule>
  </conditionalFormatting>
  <conditionalFormatting sqref="G6:G7">
    <cfRule type="expression" dxfId="403" priority="1" stopIfTrue="1">
      <formula>IF(OR($L$8="en juego",$L$8="hoy!"),1,0)</formula>
    </cfRule>
  </conditionalFormatting>
  <conditionalFormatting sqref="G17:O18">
    <cfRule type="expression" dxfId="402" priority="4" stopIfTrue="1">
      <formula>IF(AND($H$17=3,$H$18=3,$H$19=3,$H$20=3),1,0)</formula>
    </cfRule>
  </conditionalFormatting>
  <dataValidations count="1">
    <dataValidation type="whole" allowBlank="1" showErrorMessage="1" errorTitle="Dato no válido" error="Ingrese sólo un número entero_x000d_entre 0 y 99." sqref="C6:C11 E6:E11" xr:uid="{00000000-0002-0000-0200-000000000000}">
      <formula1>0</formula1>
      <formula2>99</formula2>
    </dataValidation>
  </dataValidations>
  <hyperlinks>
    <hyperlink ref="Q28:R28" location="Portada!A1" display="Menu Principal" xr:uid="{00000000-0004-0000-0200-000000000000}"/>
    <hyperlink ref="Q28" location="Portada!c5" display="Menu Principal" xr:uid="{00000000-0004-0000-0200-000001000000}"/>
    <hyperlink ref="R28" location="Portada!c5" display="Portada!c5" xr:uid="{00000000-0004-0000-02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10"/>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E -'!Q7</f>
        <v>Alemania</v>
      </c>
      <c r="N2" t="str">
        <f>'- E -'!Q9</f>
        <v>Curazao</v>
      </c>
      <c r="U2" t="str">
        <f>'- E -'!Q11</f>
        <v>Costa de Marfil</v>
      </c>
      <c r="AB2" t="str">
        <f>'- E -'!Q13</f>
        <v>Ecuador</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E -'!B6</f>
        <v>Alemania</v>
      </c>
      <c r="B4" s="1">
        <f>'- E -'!C6</f>
        <v>0</v>
      </c>
      <c r="C4" s="1" t="str">
        <f>'- E -'!D6</f>
        <v>-</v>
      </c>
      <c r="D4" s="1">
        <f>'- E -'!E6</f>
        <v>0</v>
      </c>
      <c r="E4" s="3" t="str">
        <f>'- E -'!F6</f>
        <v>Curazao</v>
      </c>
      <c r="F4" s="1">
        <f>COUNTBLANK('- E -'!C6:'- E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E -'!B7</f>
        <v>Costa de Marfil</v>
      </c>
      <c r="B5" s="1">
        <f>'- E -'!C7</f>
        <v>0</v>
      </c>
      <c r="C5" s="1" t="str">
        <f>'- E -'!D7</f>
        <v>-</v>
      </c>
      <c r="D5" s="1">
        <f>'- E -'!E7</f>
        <v>0</v>
      </c>
      <c r="E5" s="3" t="str">
        <f>'- E -'!F7</f>
        <v>Ecuador</v>
      </c>
      <c r="F5" s="1">
        <f>COUNTBLANK('- E -'!C7:'- E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E -'!B8</f>
        <v>Alemania</v>
      </c>
      <c r="B6" s="1">
        <f>'- E -'!C8</f>
        <v>0</v>
      </c>
      <c r="C6" s="1" t="str">
        <f>'- E -'!D8</f>
        <v>-</v>
      </c>
      <c r="D6" s="1">
        <f>'- E -'!E8</f>
        <v>0</v>
      </c>
      <c r="E6" s="3" t="str">
        <f>'- E -'!F8</f>
        <v>Costa de Marfil</v>
      </c>
      <c r="F6" s="1">
        <f>COUNTBLANK('- E -'!C8:'- E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E -'!B9</f>
        <v>Ecuador</v>
      </c>
      <c r="B7" s="1">
        <f>'- E -'!C9</f>
        <v>0</v>
      </c>
      <c r="C7" s="1" t="str">
        <f>'- E -'!D9</f>
        <v>-</v>
      </c>
      <c r="D7" s="1">
        <f>'- E -'!E9</f>
        <v>0</v>
      </c>
      <c r="E7" s="3" t="str">
        <f>'- E -'!F9</f>
        <v>Curazao</v>
      </c>
      <c r="F7" s="1">
        <f>COUNTBLANK('- E -'!C9:'- E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E -'!B10</f>
        <v>Ecuador</v>
      </c>
      <c r="B8" s="1">
        <f>'- E -'!C10</f>
        <v>0</v>
      </c>
      <c r="C8" s="1" t="str">
        <f>'- E -'!D10</f>
        <v>-</v>
      </c>
      <c r="D8" s="1">
        <f>'- E -'!E10</f>
        <v>0</v>
      </c>
      <c r="E8" s="3" t="str">
        <f>'- E -'!F10</f>
        <v>Alemania</v>
      </c>
      <c r="F8" s="1">
        <f>COUNTBLANK('- E -'!C10:'- E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E -'!B11</f>
        <v>Curazao</v>
      </c>
      <c r="B9" s="1">
        <f>'- E -'!C11</f>
        <v>0</v>
      </c>
      <c r="C9" s="1" t="str">
        <f>'- E -'!D11</f>
        <v>-</v>
      </c>
      <c r="D9" s="1">
        <f>'- E -'!E11</f>
        <v>0</v>
      </c>
      <c r="E9" s="3" t="str">
        <f>'- E -'!F11</f>
        <v>Costa de Marfil</v>
      </c>
      <c r="F9" s="1">
        <f>COUNTBLANK('- E -'!C11:'- E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Alemania</v>
      </c>
      <c r="G16">
        <f t="shared" ref="G16:M16" si="28">G10</f>
        <v>0</v>
      </c>
      <c r="H16">
        <f t="shared" si="28"/>
        <v>0</v>
      </c>
      <c r="I16">
        <f t="shared" si="28"/>
        <v>0</v>
      </c>
      <c r="J16">
        <f t="shared" si="28"/>
        <v>0</v>
      </c>
      <c r="K16">
        <f t="shared" si="28"/>
        <v>0</v>
      </c>
      <c r="L16">
        <f t="shared" si="28"/>
        <v>0</v>
      </c>
      <c r="M16">
        <f t="shared" si="28"/>
        <v>0</v>
      </c>
      <c r="O16" t="str">
        <f>IF($M16&gt;=$M17,$F16,$F17)</f>
        <v>Alemania</v>
      </c>
      <c r="P16">
        <f>VLOOKUP(O16,$F$16:$M$25,8,FALSE)</f>
        <v>0</v>
      </c>
      <c r="S16" t="str">
        <f>IF($P16&gt;=$P18,$O16,$O18)</f>
        <v>Alemania</v>
      </c>
      <c r="T16">
        <f>VLOOKUP(S16,$O$16:$P$25,2,FALSE)</f>
        <v>0</v>
      </c>
      <c r="W16" t="str">
        <f>IF($T16&gt;=$T19,$S16,$S19)</f>
        <v>Alemania</v>
      </c>
      <c r="X16">
        <f>VLOOKUP(W16,$S$16:$T$25,2,FALSE)</f>
        <v>0</v>
      </c>
      <c r="AA16" t="str">
        <f>W16</f>
        <v>Alemania</v>
      </c>
      <c r="AB16">
        <f>VLOOKUP(AA16,W16:X25,2,FALSE)</f>
        <v>0</v>
      </c>
      <c r="AE16" t="str">
        <f>AA16</f>
        <v>Alemania</v>
      </c>
      <c r="AF16">
        <f>VLOOKUP(AE16,AA16:AB25,2,FALSE)</f>
        <v>0</v>
      </c>
      <c r="AI16" t="str">
        <f>AE16</f>
        <v>Alemania</v>
      </c>
      <c r="AJ16">
        <f>VLOOKUP(AI16,AE16:AF25,2,FALSE)</f>
        <v>0</v>
      </c>
    </row>
    <row r="17" spans="6:37">
      <c r="F17" t="str">
        <f>N2</f>
        <v>Curazao</v>
      </c>
      <c r="G17">
        <f t="shared" ref="G17:M17" si="29">N10</f>
        <v>0</v>
      </c>
      <c r="H17">
        <f t="shared" si="29"/>
        <v>0</v>
      </c>
      <c r="I17">
        <f t="shared" si="29"/>
        <v>0</v>
      </c>
      <c r="J17">
        <f t="shared" si="29"/>
        <v>0</v>
      </c>
      <c r="K17">
        <f t="shared" si="29"/>
        <v>0</v>
      </c>
      <c r="L17">
        <f t="shared" si="29"/>
        <v>0</v>
      </c>
      <c r="M17">
        <f t="shared" si="29"/>
        <v>0</v>
      </c>
      <c r="O17" t="str">
        <f>IF($M17&lt;=$M16,$F17,$F16)</f>
        <v>Curazao</v>
      </c>
      <c r="P17">
        <f>VLOOKUP(O17,$F$16:$M$25,8,FALSE)</f>
        <v>0</v>
      </c>
      <c r="S17" t="str">
        <f>O17</f>
        <v>Curazao</v>
      </c>
      <c r="T17">
        <f>VLOOKUP(S17,$O$16:$P$25,2,FALSE)</f>
        <v>0</v>
      </c>
      <c r="W17" t="str">
        <f>S17</f>
        <v>Curazao</v>
      </c>
      <c r="X17">
        <f>VLOOKUP(W17,$S$16:$T$25,2,FALSE)</f>
        <v>0</v>
      </c>
      <c r="AA17" t="str">
        <f>IF(X17&gt;=X18,W17,W18)</f>
        <v>Curazao</v>
      </c>
      <c r="AB17">
        <f>VLOOKUP(AA17,W16:X25,2,FALSE)</f>
        <v>0</v>
      </c>
      <c r="AE17" t="str">
        <f>IF(AB17&gt;=AB19,AA17,AA19)</f>
        <v>Curazao</v>
      </c>
      <c r="AF17">
        <f>VLOOKUP(AE17,AA16:AB25,2,FALSE)</f>
        <v>0</v>
      </c>
      <c r="AI17" t="str">
        <f>AE17</f>
        <v>Curazao</v>
      </c>
      <c r="AJ17">
        <f>VLOOKUP(AI17,AE16:AF25,2,FALSE)</f>
        <v>0</v>
      </c>
    </row>
    <row r="18" spans="6:37">
      <c r="F18" t="str">
        <f>U2</f>
        <v>Costa de Marfil</v>
      </c>
      <c r="G18">
        <f t="shared" ref="G18:M18" si="30">U10</f>
        <v>0</v>
      </c>
      <c r="H18">
        <f t="shared" si="30"/>
        <v>0</v>
      </c>
      <c r="I18">
        <f t="shared" si="30"/>
        <v>0</v>
      </c>
      <c r="J18">
        <f t="shared" si="30"/>
        <v>0</v>
      </c>
      <c r="K18">
        <f t="shared" si="30"/>
        <v>0</v>
      </c>
      <c r="L18">
        <f t="shared" si="30"/>
        <v>0</v>
      </c>
      <c r="M18">
        <f t="shared" si="30"/>
        <v>0</v>
      </c>
      <c r="O18" t="str">
        <f>F18</f>
        <v>Costa de Marfil</v>
      </c>
      <c r="P18">
        <f>VLOOKUP(O18,$F$16:$M$25,8,FALSE)</f>
        <v>0</v>
      </c>
      <c r="S18" t="str">
        <f>IF($P18&lt;=$P16,$O18,$O16)</f>
        <v>Costa de Marfil</v>
      </c>
      <c r="T18">
        <f>VLOOKUP(S18,$O$16:$P$25,2,FALSE)</f>
        <v>0</v>
      </c>
      <c r="W18" t="str">
        <f>S18</f>
        <v>Costa de Marfil</v>
      </c>
      <c r="X18">
        <f>VLOOKUP(W18,$S$16:$T$25,2,FALSE)</f>
        <v>0</v>
      </c>
      <c r="AA18" t="str">
        <f>IF(X18&lt;=X17,W18,W17)</f>
        <v>Costa de Marfil</v>
      </c>
      <c r="AB18">
        <f>VLOOKUP(AA18,W16:X25,2,FALSE)</f>
        <v>0</v>
      </c>
      <c r="AE18" t="str">
        <f>AA18</f>
        <v>Costa de Marfil</v>
      </c>
      <c r="AF18">
        <f>VLOOKUP(AE18,AA16:AB25,2,FALSE)</f>
        <v>0</v>
      </c>
      <c r="AI18" t="str">
        <f>IF(AF18&gt;=AF19,AE18,AE19)</f>
        <v>Costa de Marfil</v>
      </c>
      <c r="AJ18">
        <f>VLOOKUP(AI18,AE16:AF25,2,FALSE)</f>
        <v>0</v>
      </c>
    </row>
    <row r="19" spans="6:37">
      <c r="F19" t="str">
        <f>AB2</f>
        <v>Ecuador</v>
      </c>
      <c r="G19">
        <f t="shared" ref="G19:M19" si="31">AB10</f>
        <v>0</v>
      </c>
      <c r="H19">
        <f t="shared" si="31"/>
        <v>0</v>
      </c>
      <c r="I19">
        <f t="shared" si="31"/>
        <v>0</v>
      </c>
      <c r="J19">
        <f t="shared" si="31"/>
        <v>0</v>
      </c>
      <c r="K19">
        <f t="shared" si="31"/>
        <v>0</v>
      </c>
      <c r="L19">
        <f t="shared" si="31"/>
        <v>0</v>
      </c>
      <c r="M19">
        <f t="shared" si="31"/>
        <v>0</v>
      </c>
      <c r="O19" t="str">
        <f>F19</f>
        <v>Ecuador</v>
      </c>
      <c r="P19">
        <f>VLOOKUP(O19,$F$16:$M$25,8,FALSE)</f>
        <v>0</v>
      </c>
      <c r="S19" t="str">
        <f>O19</f>
        <v>Ecuador</v>
      </c>
      <c r="T19">
        <f>VLOOKUP(S19,$O$16:$P$25,2,FALSE)</f>
        <v>0</v>
      </c>
      <c r="W19" t="str">
        <f>IF($T19&lt;=$T16,$S19,$S16)</f>
        <v>Ecuador</v>
      </c>
      <c r="X19">
        <f>VLOOKUP(W19,$S$16:$T$25,2,FALSE)</f>
        <v>0</v>
      </c>
      <c r="AA19" t="str">
        <f>W19</f>
        <v>Ecuador</v>
      </c>
      <c r="AB19">
        <f>VLOOKUP(AA19,W16:X25,2,FALSE)</f>
        <v>0</v>
      </c>
      <c r="AE19" t="str">
        <f>IF(AB19&lt;=AB17,AA19,AA17)</f>
        <v>Ecuador</v>
      </c>
      <c r="AF19">
        <f>VLOOKUP(AE19,AA16:AB25,2,FALSE)</f>
        <v>0</v>
      </c>
      <c r="AI19" t="str">
        <f>IF(AF19&lt;=AF18,AE19,AE18)</f>
        <v>Ecuador</v>
      </c>
      <c r="AJ19">
        <f>VLOOKUP(AI19,AE16:AF25,2,FALSE)</f>
        <v>0</v>
      </c>
    </row>
    <row r="28" spans="6:37">
      <c r="F28" t="str">
        <f>AI16</f>
        <v>Alemania</v>
      </c>
      <c r="J28">
        <f>AJ16</f>
        <v>0</v>
      </c>
      <c r="K28">
        <f>VLOOKUP(AI16,$F$16:$M$25,6,FALSE)</f>
        <v>0</v>
      </c>
      <c r="L28">
        <f>VLOOKUP(AI16,$F$16:$M$25,7,FALSE)</f>
        <v>0</v>
      </c>
      <c r="M28">
        <f>K28-L28</f>
        <v>0</v>
      </c>
      <c r="O28" t="str">
        <f>IF(AND($J28=$J29,$M29&gt;$M28),$F29,$F28)</f>
        <v>Alemania</v>
      </c>
      <c r="P28">
        <f>VLOOKUP(O28,$F$28:$M$37,5,FALSE)</f>
        <v>0</v>
      </c>
      <c r="Q28">
        <f>VLOOKUP(O28,$F$28:$M$37,8,FALSE)</f>
        <v>0</v>
      </c>
      <c r="S28" t="str">
        <f>IF(AND(P28=P30,Q30&gt;Q28),O30,O28)</f>
        <v>Alemania</v>
      </c>
      <c r="T28">
        <f>VLOOKUP(S28,$O$28:$Q$37,2,FALSE)</f>
        <v>0</v>
      </c>
      <c r="U28">
        <f>VLOOKUP(S28,$O$28:$Q$37,3,FALSE)</f>
        <v>0</v>
      </c>
      <c r="W28" t="str">
        <f>IF(AND(T28=T31,U31&gt;U28),S31,S28)</f>
        <v>Alemania</v>
      </c>
      <c r="X28">
        <f>VLOOKUP(W28,$S$28:$U$37,2,FALSE)</f>
        <v>0</v>
      </c>
      <c r="Y28">
        <f>VLOOKUP(W28,$S$28:$U$37,3,FALSE)</f>
        <v>0</v>
      </c>
      <c r="AA28" t="str">
        <f>W28</f>
        <v>Alemania</v>
      </c>
      <c r="AB28">
        <f>VLOOKUP(AA28,W28:Y37,2,FALSE)</f>
        <v>0</v>
      </c>
      <c r="AC28">
        <f>VLOOKUP(AA28,W28:Y37,3,FALSE)</f>
        <v>0</v>
      </c>
      <c r="AE28" t="str">
        <f>AA28</f>
        <v>Alemania</v>
      </c>
      <c r="AF28">
        <f>VLOOKUP(AE28,AA28:AC37,2,FALSE)</f>
        <v>0</v>
      </c>
      <c r="AG28">
        <f>VLOOKUP(AE28,AA28:AC37,3,FALSE)</f>
        <v>0</v>
      </c>
      <c r="AI28" t="str">
        <f>AE28</f>
        <v>Alemania</v>
      </c>
      <c r="AJ28">
        <f>VLOOKUP(AI28,AE28:AG37,2,FALSE)</f>
        <v>0</v>
      </c>
      <c r="AK28">
        <f>VLOOKUP(AI28,AE28:AG37,3,FALSE)</f>
        <v>0</v>
      </c>
    </row>
    <row r="29" spans="6:37">
      <c r="F29" t="str">
        <f>AI17</f>
        <v>Curazao</v>
      </c>
      <c r="J29">
        <f>AJ17</f>
        <v>0</v>
      </c>
      <c r="K29">
        <f>VLOOKUP(AI17,$F$16:$M$25,6,FALSE)</f>
        <v>0</v>
      </c>
      <c r="L29">
        <f>VLOOKUP(AI17,$F$16:$M$25,7,FALSE)</f>
        <v>0</v>
      </c>
      <c r="M29">
        <f>K29-L29</f>
        <v>0</v>
      </c>
      <c r="O29" t="str">
        <f>IF(AND($J28=$J29,$M29&gt;$M28),$F28,$F29)</f>
        <v>Curazao</v>
      </c>
      <c r="P29">
        <f>VLOOKUP(O29,$F$28:$M$37,5,FALSE)</f>
        <v>0</v>
      </c>
      <c r="Q29">
        <f>VLOOKUP(O29,$F$28:$M$37,8,FALSE)</f>
        <v>0</v>
      </c>
      <c r="S29" t="str">
        <f>O29</f>
        <v>Curazao</v>
      </c>
      <c r="T29">
        <f>VLOOKUP(S29,$O$28:$Q$37,2,FALSE)</f>
        <v>0</v>
      </c>
      <c r="U29">
        <f>VLOOKUP(S29,$O$28:$Q$37,3,FALSE)</f>
        <v>0</v>
      </c>
      <c r="W29" t="str">
        <f>S29</f>
        <v>Curazao</v>
      </c>
      <c r="X29">
        <f>VLOOKUP(W29,$S$28:$U$37,2,FALSE)</f>
        <v>0</v>
      </c>
      <c r="Y29">
        <f>VLOOKUP(W29,$S$28:$U$37,3,FALSE)</f>
        <v>0</v>
      </c>
      <c r="AA29" t="str">
        <f>IF(AND(X29=X30,Y30&gt;Y29),W30,W29)</f>
        <v>Curazao</v>
      </c>
      <c r="AB29">
        <f>VLOOKUP(AA29,W28:Y37,2,FALSE)</f>
        <v>0</v>
      </c>
      <c r="AC29">
        <f>VLOOKUP(AA29,W28:Y37,3,FALSE)</f>
        <v>0</v>
      </c>
      <c r="AE29" t="str">
        <f>IF(AND(AB29=AB31,AC31&gt;AC29),AA31,AA29)</f>
        <v>Curazao</v>
      </c>
      <c r="AF29">
        <f>VLOOKUP(AE29,AA28:AC37,2,FALSE)</f>
        <v>0</v>
      </c>
      <c r="AG29">
        <f>VLOOKUP(AE29,AA28:AC37,3,FALSE)</f>
        <v>0</v>
      </c>
      <c r="AI29" t="str">
        <f>AE29</f>
        <v>Curazao</v>
      </c>
      <c r="AJ29">
        <f>VLOOKUP(AI29,AE28:AG37,2,FALSE)</f>
        <v>0</v>
      </c>
      <c r="AK29">
        <f>VLOOKUP(AI29,AE28:AG37,3,FALSE)</f>
        <v>0</v>
      </c>
    </row>
    <row r="30" spans="6:37">
      <c r="F30" t="str">
        <f>AI18</f>
        <v>Costa de Marfil</v>
      </c>
      <c r="J30">
        <f>AJ18</f>
        <v>0</v>
      </c>
      <c r="K30">
        <f>VLOOKUP(AI18,$F$16:$M$25,6,FALSE)</f>
        <v>0</v>
      </c>
      <c r="L30">
        <f>VLOOKUP(AI18,$F$16:$M$25,7,FALSE)</f>
        <v>0</v>
      </c>
      <c r="M30">
        <f>K30-L30</f>
        <v>0</v>
      </c>
      <c r="O30" t="str">
        <f>F30</f>
        <v>Costa de Marfil</v>
      </c>
      <c r="P30">
        <f>VLOOKUP(O30,$F$28:$M$37,5,FALSE)</f>
        <v>0</v>
      </c>
      <c r="Q30">
        <f>VLOOKUP(O30,$F$28:$M$37,8,FALSE)</f>
        <v>0</v>
      </c>
      <c r="S30" t="str">
        <f>IF(AND($P28=P30,Q30&gt;Q28),O28,O30)</f>
        <v>Costa de Marfil</v>
      </c>
      <c r="T30">
        <f>VLOOKUP(S30,$O$28:$Q$37,2,FALSE)</f>
        <v>0</v>
      </c>
      <c r="U30">
        <f>VLOOKUP(S30,$O$28:$Q$37,3,FALSE)</f>
        <v>0</v>
      </c>
      <c r="W30" t="str">
        <f>S30</f>
        <v>Costa de Marfil</v>
      </c>
      <c r="X30">
        <f>VLOOKUP(W30,$S$28:$U$37,2,FALSE)</f>
        <v>0</v>
      </c>
      <c r="Y30">
        <f>VLOOKUP(W30,$S$28:$U$37,3,FALSE)</f>
        <v>0</v>
      </c>
      <c r="AA30" t="str">
        <f>IF(AND(X29=X30,Y30&gt;Y29),W29,W30)</f>
        <v>Costa de Marfil</v>
      </c>
      <c r="AB30">
        <f>VLOOKUP(AA30,W28:Y37,2,FALSE)</f>
        <v>0</v>
      </c>
      <c r="AC30">
        <f>VLOOKUP(AA30,W28:Y37,3,FALSE)</f>
        <v>0</v>
      </c>
      <c r="AE30" t="str">
        <f>AA30</f>
        <v>Costa de Marfil</v>
      </c>
      <c r="AF30">
        <f>VLOOKUP(AE30,AA28:AC37,2,FALSE)</f>
        <v>0</v>
      </c>
      <c r="AG30">
        <f>VLOOKUP(AE30,AA28:AC37,3,FALSE)</f>
        <v>0</v>
      </c>
      <c r="AI30" t="str">
        <f>IF(AND(AF30=AF31,AG31&gt;AG30),AE31,AE30)</f>
        <v>Costa de Marfil</v>
      </c>
      <c r="AJ30">
        <f>VLOOKUP(AI30,AE28:AG37,2,FALSE)</f>
        <v>0</v>
      </c>
      <c r="AK30">
        <f>VLOOKUP(AI30,AE28:AG37,3,FALSE)</f>
        <v>0</v>
      </c>
    </row>
    <row r="31" spans="6:37">
      <c r="F31" t="str">
        <f>AI19</f>
        <v>Ecuador</v>
      </c>
      <c r="J31">
        <f>AJ19</f>
        <v>0</v>
      </c>
      <c r="K31">
        <f>VLOOKUP(AI19,$F$16:$M$25,6,FALSE)</f>
        <v>0</v>
      </c>
      <c r="L31">
        <f>VLOOKUP(AI19,$F$16:$M$25,7,FALSE)</f>
        <v>0</v>
      </c>
      <c r="M31">
        <f>K31-L31</f>
        <v>0</v>
      </c>
      <c r="O31" t="str">
        <f>F31</f>
        <v>Ecuador</v>
      </c>
      <c r="P31">
        <f>VLOOKUP(O31,$F$28:$M$37,5,FALSE)</f>
        <v>0</v>
      </c>
      <c r="Q31">
        <f>VLOOKUP(O31,$F$28:$M$37,8,FALSE)</f>
        <v>0</v>
      </c>
      <c r="S31" t="str">
        <f>O31</f>
        <v>Ecuador</v>
      </c>
      <c r="T31">
        <f>VLOOKUP(S31,$O$28:$Q$37,2,FALSE)</f>
        <v>0</v>
      </c>
      <c r="U31">
        <f>VLOOKUP(S31,$O$28:$Q$37,3,FALSE)</f>
        <v>0</v>
      </c>
      <c r="W31" t="str">
        <f>IF(AND(T28=T31,U31&gt;U28),S28,S31)</f>
        <v>Ecuador</v>
      </c>
      <c r="X31">
        <f>VLOOKUP(W31,$S$28:$U$37,2,FALSE)</f>
        <v>0</v>
      </c>
      <c r="Y31">
        <f>VLOOKUP(W31,$S$28:$U$37,3,FALSE)</f>
        <v>0</v>
      </c>
      <c r="AA31" t="str">
        <f>W31</f>
        <v>Ecuador</v>
      </c>
      <c r="AB31">
        <f>VLOOKUP(AA31,W28:Y37,2,FALSE)</f>
        <v>0</v>
      </c>
      <c r="AC31">
        <f>VLOOKUP(AA31,W28:Y37,3,FALSE)</f>
        <v>0</v>
      </c>
      <c r="AE31" t="str">
        <f>IF(AND(AB29=AB31,AC31&gt;AC29),AA29,AA31)</f>
        <v>Ecuador</v>
      </c>
      <c r="AF31">
        <f>VLOOKUP(AE31,AA28:AC37,2,FALSE)</f>
        <v>0</v>
      </c>
      <c r="AG31">
        <f>VLOOKUP(AE31,AA28:AC37,3,FALSE)</f>
        <v>0</v>
      </c>
      <c r="AI31" t="str">
        <f>IF(AND(AF30=AF31,AG31&gt;AG30),AE30,AE31)</f>
        <v>Ecuador</v>
      </c>
      <c r="AJ31">
        <f>VLOOKUP(AI31,AE28:AG37,2,FALSE)</f>
        <v>0</v>
      </c>
      <c r="AK31">
        <f>VLOOKUP(AI31,AE28:AG37,3,FALSE)</f>
        <v>0</v>
      </c>
    </row>
    <row r="40" spans="6:38">
      <c r="F40" t="str">
        <f>AI28</f>
        <v>Alemania</v>
      </c>
      <c r="J40">
        <f>VLOOKUP(F40,$F$16:$M$25,8,FALSE)</f>
        <v>0</v>
      </c>
      <c r="K40">
        <f>VLOOKUP(F40,$F$16:$M$25,6,FALSE)</f>
        <v>0</v>
      </c>
      <c r="L40">
        <f>VLOOKUP(F40,$F$16:$M$25,7,FALSE)</f>
        <v>0</v>
      </c>
      <c r="M40">
        <f>K40-L40</f>
        <v>0</v>
      </c>
      <c r="O40" t="str">
        <f>IF(AND(J40=J41,M40=M41,K41&gt;K40),F41,F40)</f>
        <v>Alemania</v>
      </c>
      <c r="P40">
        <f>VLOOKUP(O40,$F$40:$M$49,5,FALSE)</f>
        <v>0</v>
      </c>
      <c r="Q40">
        <f>VLOOKUP(O40,$F$40:$M$49,8,FALSE)</f>
        <v>0</v>
      </c>
      <c r="R40">
        <f>VLOOKUP(O40,$F$40:$M$49,6,FALSE)</f>
        <v>0</v>
      </c>
      <c r="S40" t="str">
        <f>IF(AND(P40=P42,Q40=Q42,R42&gt;R40),O42,O40)</f>
        <v>Alemania</v>
      </c>
      <c r="T40">
        <f>VLOOKUP(S40,$O$40:$R$49,2,FALSE)</f>
        <v>0</v>
      </c>
      <c r="U40">
        <f>VLOOKUP(S40,$O$40:$R$49,3,FALSE)</f>
        <v>0</v>
      </c>
      <c r="V40">
        <f>VLOOKUP(S40,$O$40:$R$49,4,FALSE)</f>
        <v>0</v>
      </c>
      <c r="W40" t="str">
        <f>IF(AND(T40=T43,U40=U43,V43&gt;V40),S43,S40)</f>
        <v>Alemania</v>
      </c>
      <c r="X40">
        <f>VLOOKUP(W40,$S$40:$V$49,2,FALSE)</f>
        <v>0</v>
      </c>
      <c r="Y40">
        <f>VLOOKUP(W40,$S$40:$V$49,3,FALSE)</f>
        <v>0</v>
      </c>
      <c r="Z40">
        <f>VLOOKUP(W40,$S$40:$V$49,4,FALSE)</f>
        <v>0</v>
      </c>
      <c r="AA40" t="str">
        <f>W40</f>
        <v>Alemania</v>
      </c>
      <c r="AB40">
        <f>VLOOKUP(AA40,W40:Z49,2,FALSE)</f>
        <v>0</v>
      </c>
      <c r="AC40">
        <f>VLOOKUP(AA40,W40:Z49,3,FALSE)</f>
        <v>0</v>
      </c>
      <c r="AD40">
        <f>VLOOKUP(AA40,W40:Z49,4,FALSE)</f>
        <v>0</v>
      </c>
      <c r="AE40" t="str">
        <f>AA40</f>
        <v>Alemania</v>
      </c>
      <c r="AF40">
        <f>VLOOKUP(AE40,AA40:AD49,2,FALSE)</f>
        <v>0</v>
      </c>
      <c r="AG40">
        <f>VLOOKUP(AE40,AA40:AD49,3,FALSE)</f>
        <v>0</v>
      </c>
      <c r="AH40">
        <f>VLOOKUP(AE40,AA40:AD49,4,FALSE)</f>
        <v>0</v>
      </c>
      <c r="AI40" t="str">
        <f>AE40</f>
        <v>Alemania</v>
      </c>
      <c r="AJ40">
        <f>VLOOKUP(AI40,AE40:AH49,2,FALSE)</f>
        <v>0</v>
      </c>
      <c r="AK40">
        <f>VLOOKUP(AI40,AE40:AH49,3,FALSE)</f>
        <v>0</v>
      </c>
      <c r="AL40">
        <f>VLOOKUP(AI40,AE40:AH49,4,FALSE)</f>
        <v>0</v>
      </c>
    </row>
    <row r="41" spans="6:38">
      <c r="F41" t="str">
        <f>AI29</f>
        <v>Curazao</v>
      </c>
      <c r="J41">
        <f>VLOOKUP(F41,$F$16:$M$25,8,FALSE)</f>
        <v>0</v>
      </c>
      <c r="K41">
        <f>VLOOKUP(F41,$F$16:$M$25,6,FALSE)</f>
        <v>0</v>
      </c>
      <c r="L41">
        <f>VLOOKUP(F41,$F$16:$M$25,7,FALSE)</f>
        <v>0</v>
      </c>
      <c r="M41">
        <f>K41-L41</f>
        <v>0</v>
      </c>
      <c r="O41" t="str">
        <f>IF(AND(J40=J41,M40=M41,K41&gt;K40),F40,F41)</f>
        <v>Curazao</v>
      </c>
      <c r="P41">
        <f>VLOOKUP(O41,$F$40:$M$49,5,FALSE)</f>
        <v>0</v>
      </c>
      <c r="Q41">
        <f>VLOOKUP(O41,$F$40:$M$49,8,FALSE)</f>
        <v>0</v>
      </c>
      <c r="R41">
        <f>VLOOKUP(O41,$F$40:$M$49,6,FALSE)</f>
        <v>0</v>
      </c>
      <c r="S41" t="str">
        <f>O41</f>
        <v>Curazao</v>
      </c>
      <c r="T41">
        <f>VLOOKUP(S41,$O$40:$R$49,2,FALSE)</f>
        <v>0</v>
      </c>
      <c r="U41">
        <f>VLOOKUP(S41,$O$40:$R$49,3,FALSE)</f>
        <v>0</v>
      </c>
      <c r="V41">
        <f>VLOOKUP(S41,$O$40:$R$49,4,FALSE)</f>
        <v>0</v>
      </c>
      <c r="W41" t="str">
        <f>S41</f>
        <v>Curazao</v>
      </c>
      <c r="X41">
        <f>VLOOKUP(W41,$S$40:$V$49,2,FALSE)</f>
        <v>0</v>
      </c>
      <c r="Y41">
        <f>VLOOKUP(W41,$S$40:$V$49,3,FALSE)</f>
        <v>0</v>
      </c>
      <c r="Z41">
        <f>VLOOKUP(W41,$S$40:$V$49,4,FALSE)</f>
        <v>0</v>
      </c>
      <c r="AA41" t="str">
        <f>IF(AND(X41=X42,Y41=Y42,Z42&gt;Z41),W42,W41)</f>
        <v>Curazao</v>
      </c>
      <c r="AB41">
        <f>VLOOKUP(AA41,W40:Z49,2,FALSE)</f>
        <v>0</v>
      </c>
      <c r="AC41">
        <f>VLOOKUP(AA41,W40:Z49,3,FALSE)</f>
        <v>0</v>
      </c>
      <c r="AD41">
        <f>VLOOKUP(AA41,W40:Z49,4,FALSE)</f>
        <v>0</v>
      </c>
      <c r="AE41" t="str">
        <f>IF(AND(AB41=AB43,AC41=AC43,AD43&gt;AD41),AA43,AA41)</f>
        <v>Curazao</v>
      </c>
      <c r="AF41">
        <f>VLOOKUP(AE41,AA40:AD49,2,FALSE)</f>
        <v>0</v>
      </c>
      <c r="AG41">
        <f>VLOOKUP(AE41,AA40:AD49,3,FALSE)</f>
        <v>0</v>
      </c>
      <c r="AH41">
        <f>VLOOKUP(AE41,AA40:AD49,4,FALSE)</f>
        <v>0</v>
      </c>
      <c r="AI41" t="str">
        <f>AE41</f>
        <v>Curazao</v>
      </c>
      <c r="AJ41">
        <f>VLOOKUP(AI41,AE40:AH49,2,FALSE)</f>
        <v>0</v>
      </c>
      <c r="AK41">
        <f>VLOOKUP(AI41,AE40:AH49,3,FALSE)</f>
        <v>0</v>
      </c>
      <c r="AL41">
        <f>VLOOKUP(AI41,AE40:AH49,4,FALSE)</f>
        <v>0</v>
      </c>
    </row>
    <row r="42" spans="6:38">
      <c r="F42" t="str">
        <f>AI30</f>
        <v>Costa de Marfil</v>
      </c>
      <c r="J42">
        <f>VLOOKUP(F42,$F$16:$M$25,8,FALSE)</f>
        <v>0</v>
      </c>
      <c r="K42">
        <f>VLOOKUP(F42,$F$16:$M$25,6,FALSE)</f>
        <v>0</v>
      </c>
      <c r="L42">
        <f>VLOOKUP(F42,$F$16:$M$25,7,FALSE)</f>
        <v>0</v>
      </c>
      <c r="M42">
        <f>K42-L42</f>
        <v>0</v>
      </c>
      <c r="O42" t="str">
        <f>F42</f>
        <v>Costa de Marfil</v>
      </c>
      <c r="P42">
        <f>VLOOKUP(O42,$F$40:$M$49,5,FALSE)</f>
        <v>0</v>
      </c>
      <c r="Q42">
        <f>VLOOKUP(O42,$F$40:$M$49,8,FALSE)</f>
        <v>0</v>
      </c>
      <c r="R42">
        <f>VLOOKUP(O42,$F$40:$M$49,6,FALSE)</f>
        <v>0</v>
      </c>
      <c r="S42" t="str">
        <f>IF(AND(P40=P42,Q40=Q42,R42&gt;R40),O40,O42)</f>
        <v>Costa de Marfil</v>
      </c>
      <c r="T42">
        <f>VLOOKUP(S42,$O$40:$R$49,2,FALSE)</f>
        <v>0</v>
      </c>
      <c r="U42">
        <f>VLOOKUP(S42,$O$40:$R$49,3,FALSE)</f>
        <v>0</v>
      </c>
      <c r="V42">
        <f>VLOOKUP(S42,$O$40:$R$49,4,FALSE)</f>
        <v>0</v>
      </c>
      <c r="W42" t="str">
        <f>S42</f>
        <v>Costa de Marfil</v>
      </c>
      <c r="X42">
        <f>VLOOKUP(W42,$S$40:$V$49,2,FALSE)</f>
        <v>0</v>
      </c>
      <c r="Y42">
        <f>VLOOKUP(W42,$S$40:$V$49,3,FALSE)</f>
        <v>0</v>
      </c>
      <c r="Z42">
        <f>VLOOKUP(W42,$S$40:$V$49,4,FALSE)</f>
        <v>0</v>
      </c>
      <c r="AA42" t="str">
        <f>IF(AND(X41=X42,Y41=Y42,Z42&gt;Z41),W41,W42)</f>
        <v>Costa de Marfil</v>
      </c>
      <c r="AB42">
        <f>VLOOKUP(AA42,W40:Z49,2,FALSE)</f>
        <v>0</v>
      </c>
      <c r="AC42">
        <f>VLOOKUP(AA42,W40:Z49,3,FALSE)</f>
        <v>0</v>
      </c>
      <c r="AD42">
        <f>VLOOKUP(AA42,W40:Z49,4,FALSE)</f>
        <v>0</v>
      </c>
      <c r="AE42" t="str">
        <f>AA42</f>
        <v>Costa de Marfil</v>
      </c>
      <c r="AF42">
        <f>VLOOKUP(AE42,AA40:AD49,2,FALSE)</f>
        <v>0</v>
      </c>
      <c r="AG42">
        <f>VLOOKUP(AE42,AA40:AD49,3,FALSE)</f>
        <v>0</v>
      </c>
      <c r="AH42">
        <f>VLOOKUP(AE42,AA40:AD49,4,FALSE)</f>
        <v>0</v>
      </c>
      <c r="AI42" t="str">
        <f>IF(AND(AF42=AF43,AG42=AG43,AH43&gt;AH42),AE43,AE42)</f>
        <v>Costa de Marfil</v>
      </c>
      <c r="AJ42">
        <f>VLOOKUP(AI42,AE40:AH49,2,FALSE)</f>
        <v>0</v>
      </c>
      <c r="AK42">
        <f>VLOOKUP(AI42,AE40:AH49,3,FALSE)</f>
        <v>0</v>
      </c>
      <c r="AL42">
        <f>VLOOKUP(AI42,AE40:AH49,4,FALSE)</f>
        <v>0</v>
      </c>
    </row>
    <row r="43" spans="6:38">
      <c r="F43" t="str">
        <f>AI31</f>
        <v>Ecuador</v>
      </c>
      <c r="J43">
        <f>VLOOKUP(F43,$F$16:$M$25,8,FALSE)</f>
        <v>0</v>
      </c>
      <c r="K43">
        <f>VLOOKUP(F43,$F$16:$M$25,6,FALSE)</f>
        <v>0</v>
      </c>
      <c r="L43">
        <f>VLOOKUP(F43,$F$16:$M$25,7,FALSE)</f>
        <v>0</v>
      </c>
      <c r="M43">
        <f>K43-L43</f>
        <v>0</v>
      </c>
      <c r="O43" t="str">
        <f>F43</f>
        <v>Ecuador</v>
      </c>
      <c r="P43">
        <f>VLOOKUP(O43,$F$40:$M$49,5,FALSE)</f>
        <v>0</v>
      </c>
      <c r="Q43">
        <f>VLOOKUP(O43,$F$40:$M$49,8,FALSE)</f>
        <v>0</v>
      </c>
      <c r="R43">
        <f>VLOOKUP(O43,$F$40:$M$49,6,FALSE)</f>
        <v>0</v>
      </c>
      <c r="S43" t="str">
        <f>O43</f>
        <v>Ecuador</v>
      </c>
      <c r="T43">
        <f>VLOOKUP(S43,$O$40:$R$49,2,FALSE)</f>
        <v>0</v>
      </c>
      <c r="U43">
        <f>VLOOKUP(S43,$O$40:$R$49,3,FALSE)</f>
        <v>0</v>
      </c>
      <c r="V43">
        <f>VLOOKUP(S43,$O$40:$R$49,4,FALSE)</f>
        <v>0</v>
      </c>
      <c r="W43" t="str">
        <f>IF(AND(T40=T43,U40=U43,V43&gt;V40),S40,S43)</f>
        <v>Ecuador</v>
      </c>
      <c r="X43">
        <f>VLOOKUP(W43,$S$40:$V$49,2,FALSE)</f>
        <v>0</v>
      </c>
      <c r="Y43">
        <f>VLOOKUP(W43,$S$40:$V$49,3,FALSE)</f>
        <v>0</v>
      </c>
      <c r="Z43">
        <f>VLOOKUP(W43,$S$40:$V$49,4,FALSE)</f>
        <v>0</v>
      </c>
      <c r="AA43" t="str">
        <f>W43</f>
        <v>Ecuador</v>
      </c>
      <c r="AB43">
        <f>VLOOKUP(AA43,W40:Z49,2,FALSE)</f>
        <v>0</v>
      </c>
      <c r="AC43">
        <f>VLOOKUP(AA43,W40:Z49,3,FALSE)</f>
        <v>0</v>
      </c>
      <c r="AD43">
        <f>VLOOKUP(AA43,W40:Z49,4,FALSE)</f>
        <v>0</v>
      </c>
      <c r="AE43" t="str">
        <f>IF(AND(AB41=AB43,AC41=AC43,AD43&gt;AD41),AA41,AA43)</f>
        <v>Ecuador</v>
      </c>
      <c r="AF43">
        <f>VLOOKUP(AE43,AA40:AD49,2,FALSE)</f>
        <v>0</v>
      </c>
      <c r="AG43">
        <f>VLOOKUP(AE43,AA40:AD49,3,FALSE)</f>
        <v>0</v>
      </c>
      <c r="AH43">
        <f>VLOOKUP(AE43,AA40:AD49,4,FALSE)</f>
        <v>0</v>
      </c>
      <c r="AI43" t="str">
        <f>IF(AND(AF42=AF43,AG42=AG43,AH43&gt;AH42),AE42,AE43)</f>
        <v>Ecuador</v>
      </c>
      <c r="AJ43">
        <f>VLOOKUP(AI43,AE40:AH49,2,FALSE)</f>
        <v>0</v>
      </c>
      <c r="AK43">
        <f>VLOOKUP(AI43,AE40:AH49,3,FALSE)</f>
        <v>0</v>
      </c>
      <c r="AL43">
        <f>VLOOKUP(AI43,AE40:AH49,4,FALSE)</f>
        <v>0</v>
      </c>
    </row>
    <row r="51" spans="6:13">
      <c r="F51" t="s">
        <v>149</v>
      </c>
    </row>
    <row r="52" spans="6:13">
      <c r="F52" t="str">
        <f>AI40</f>
        <v>Alemania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Curazao</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Costa de Marfil</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Ecuador</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3"/>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F -'!Q7</f>
        <v>Paises Bajos</v>
      </c>
      <c r="N2" t="str">
        <f>'- F -'!Q9</f>
        <v>Japon</v>
      </c>
      <c r="U2" t="str">
        <f>'- F -'!Q11</f>
        <v>Sweden</v>
      </c>
      <c r="AB2" t="str">
        <f>'- F -'!Q13</f>
        <v>Tunez</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F -'!B6</f>
        <v>Paises Bajos</v>
      </c>
      <c r="B4" s="1">
        <f>'- F -'!C6</f>
        <v>0</v>
      </c>
      <c r="C4" s="1" t="str">
        <f>'- F -'!D6</f>
        <v>-</v>
      </c>
      <c r="D4" s="1">
        <f>'- F -'!E6</f>
        <v>0</v>
      </c>
      <c r="E4" s="3" t="str">
        <f>'- F -'!F6</f>
        <v>Japon</v>
      </c>
      <c r="F4" s="1">
        <f>COUNTBLANK('- F -'!C6:'- F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F -'!B7</f>
        <v>Sweden</v>
      </c>
      <c r="B5" s="1">
        <f>'- F -'!C7</f>
        <v>0</v>
      </c>
      <c r="C5" s="1" t="str">
        <f>'- F -'!D7</f>
        <v>-</v>
      </c>
      <c r="D5" s="1">
        <f>'- F -'!E7</f>
        <v>0</v>
      </c>
      <c r="E5" s="3" t="str">
        <f>'- F -'!F7</f>
        <v>Tunez</v>
      </c>
      <c r="F5" s="1">
        <f>COUNTBLANK('- F -'!C7:'- F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F -'!B8</f>
        <v>Paises Bajos</v>
      </c>
      <c r="B6" s="1">
        <f>'- F -'!C8</f>
        <v>0</v>
      </c>
      <c r="C6" s="1" t="str">
        <f>'- F -'!D8</f>
        <v>-</v>
      </c>
      <c r="D6" s="1">
        <f>'- F -'!E8</f>
        <v>0</v>
      </c>
      <c r="E6" s="3" t="str">
        <f>'- F -'!F8</f>
        <v>Sweden</v>
      </c>
      <c r="F6" s="1">
        <f>COUNTBLANK('- F -'!C8:'- F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F -'!B9</f>
        <v>Tunez</v>
      </c>
      <c r="B7" s="1">
        <f>'- F -'!C9</f>
        <v>0</v>
      </c>
      <c r="C7" s="1" t="str">
        <f>'- F -'!D9</f>
        <v>-</v>
      </c>
      <c r="D7" s="1">
        <f>'- F -'!E9</f>
        <v>0</v>
      </c>
      <c r="E7" s="3" t="str">
        <f>'- F -'!F9</f>
        <v>Japon</v>
      </c>
      <c r="F7" s="1">
        <f>COUNTBLANK('- F -'!C9:'- F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F -'!B10</f>
        <v>Tunez</v>
      </c>
      <c r="B8" s="1">
        <f>'- F -'!C10</f>
        <v>0</v>
      </c>
      <c r="C8" s="1" t="str">
        <f>'- F -'!D10</f>
        <v>-</v>
      </c>
      <c r="D8" s="1">
        <f>'- F -'!E10</f>
        <v>0</v>
      </c>
      <c r="E8" s="3" t="str">
        <f>'- F -'!F10</f>
        <v>Paises Bajos</v>
      </c>
      <c r="F8" s="1">
        <f>COUNTBLANK('- F -'!C10:'- F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F -'!B11</f>
        <v>Japon</v>
      </c>
      <c r="B9" s="1">
        <f>'- F -'!C11</f>
        <v>0</v>
      </c>
      <c r="C9" s="1" t="str">
        <f>'- F -'!D11</f>
        <v>-</v>
      </c>
      <c r="D9" s="1">
        <f>'- F -'!E11</f>
        <v>0</v>
      </c>
      <c r="E9" s="3" t="str">
        <f>'- F -'!F11</f>
        <v>Sweden</v>
      </c>
      <c r="F9" s="1">
        <f>COUNTBLANK('- F -'!C11:'- F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Paises Bajos</v>
      </c>
      <c r="G16">
        <f t="shared" ref="G16:M16" si="28">G10</f>
        <v>0</v>
      </c>
      <c r="H16">
        <f t="shared" si="28"/>
        <v>0</v>
      </c>
      <c r="I16">
        <f t="shared" si="28"/>
        <v>0</v>
      </c>
      <c r="J16">
        <f t="shared" si="28"/>
        <v>0</v>
      </c>
      <c r="K16">
        <f t="shared" si="28"/>
        <v>0</v>
      </c>
      <c r="L16">
        <f t="shared" si="28"/>
        <v>0</v>
      </c>
      <c r="M16">
        <f t="shared" si="28"/>
        <v>0</v>
      </c>
      <c r="O16" t="str">
        <f>IF($M16&gt;=$M17,$F16,$F17)</f>
        <v>Paises Bajos</v>
      </c>
      <c r="P16">
        <f>VLOOKUP(O16,$F$16:$M$25,8,FALSE)</f>
        <v>0</v>
      </c>
      <c r="S16" t="str">
        <f>IF($P16&gt;=$P18,$O16,$O18)</f>
        <v>Paises Bajos</v>
      </c>
      <c r="T16">
        <f>VLOOKUP(S16,$O$16:$P$25,2,FALSE)</f>
        <v>0</v>
      </c>
      <c r="W16" t="str">
        <f>IF($T16&gt;=$T19,$S16,$S19)</f>
        <v>Paises Bajos</v>
      </c>
      <c r="X16">
        <f>VLOOKUP(W16,$S$16:$T$25,2,FALSE)</f>
        <v>0</v>
      </c>
      <c r="AA16" t="str">
        <f>W16</f>
        <v>Paises Bajos</v>
      </c>
      <c r="AB16">
        <f>VLOOKUP(AA16,W16:X25,2,FALSE)</f>
        <v>0</v>
      </c>
      <c r="AE16" t="str">
        <f>AA16</f>
        <v>Paises Bajos</v>
      </c>
      <c r="AF16">
        <f>VLOOKUP(AE16,AA16:AB25,2,FALSE)</f>
        <v>0</v>
      </c>
      <c r="AI16" t="str">
        <f>AE16</f>
        <v>Paises Bajos</v>
      </c>
      <c r="AJ16">
        <f>VLOOKUP(AI16,AE16:AF25,2,FALSE)</f>
        <v>0</v>
      </c>
    </row>
    <row r="17" spans="6:37">
      <c r="F17" t="str">
        <f>N2</f>
        <v>Japon</v>
      </c>
      <c r="G17">
        <f t="shared" ref="G17:M17" si="29">N10</f>
        <v>0</v>
      </c>
      <c r="H17">
        <f t="shared" si="29"/>
        <v>0</v>
      </c>
      <c r="I17">
        <f t="shared" si="29"/>
        <v>0</v>
      </c>
      <c r="J17">
        <f t="shared" si="29"/>
        <v>0</v>
      </c>
      <c r="K17">
        <f t="shared" si="29"/>
        <v>0</v>
      </c>
      <c r="L17">
        <f t="shared" si="29"/>
        <v>0</v>
      </c>
      <c r="M17">
        <f t="shared" si="29"/>
        <v>0</v>
      </c>
      <c r="O17" t="str">
        <f>IF($M17&lt;=$M16,$F17,$F16)</f>
        <v>Japon</v>
      </c>
      <c r="P17">
        <f>VLOOKUP(O17,$F$16:$M$25,8,FALSE)</f>
        <v>0</v>
      </c>
      <c r="S17" t="str">
        <f>O17</f>
        <v>Japon</v>
      </c>
      <c r="T17">
        <f>VLOOKUP(S17,$O$16:$P$25,2,FALSE)</f>
        <v>0</v>
      </c>
      <c r="W17" t="str">
        <f>S17</f>
        <v>Japon</v>
      </c>
      <c r="X17">
        <f>VLOOKUP(W17,$S$16:$T$25,2,FALSE)</f>
        <v>0</v>
      </c>
      <c r="AA17" t="str">
        <f>IF(X17&gt;=X18,W17,W18)</f>
        <v>Japon</v>
      </c>
      <c r="AB17">
        <f>VLOOKUP(AA17,W16:X25,2,FALSE)</f>
        <v>0</v>
      </c>
      <c r="AE17" t="str">
        <f>IF(AB17&gt;=AB19,AA17,AA19)</f>
        <v>Japon</v>
      </c>
      <c r="AF17">
        <f>VLOOKUP(AE17,AA16:AB25,2,FALSE)</f>
        <v>0</v>
      </c>
      <c r="AI17" t="str">
        <f>AE17</f>
        <v>Japon</v>
      </c>
      <c r="AJ17">
        <f>VLOOKUP(AI17,AE16:AF25,2,FALSE)</f>
        <v>0</v>
      </c>
    </row>
    <row r="18" spans="6:37">
      <c r="F18" t="str">
        <f>U2</f>
        <v>Sweden</v>
      </c>
      <c r="G18">
        <f t="shared" ref="G18:M18" si="30">U10</f>
        <v>0</v>
      </c>
      <c r="H18">
        <f t="shared" si="30"/>
        <v>0</v>
      </c>
      <c r="I18">
        <f t="shared" si="30"/>
        <v>0</v>
      </c>
      <c r="J18">
        <f t="shared" si="30"/>
        <v>0</v>
      </c>
      <c r="K18">
        <f t="shared" si="30"/>
        <v>0</v>
      </c>
      <c r="L18">
        <f t="shared" si="30"/>
        <v>0</v>
      </c>
      <c r="M18">
        <f t="shared" si="30"/>
        <v>0</v>
      </c>
      <c r="O18" t="str">
        <f>F18</f>
        <v>Sweden</v>
      </c>
      <c r="P18">
        <f>VLOOKUP(O18,$F$16:$M$25,8,FALSE)</f>
        <v>0</v>
      </c>
      <c r="S18" t="str">
        <f>IF($P18&lt;=$P16,$O18,$O16)</f>
        <v>Sweden</v>
      </c>
      <c r="T18">
        <f>VLOOKUP(S18,$O$16:$P$25,2,FALSE)</f>
        <v>0</v>
      </c>
      <c r="W18" t="str">
        <f>S18</f>
        <v>Sweden</v>
      </c>
      <c r="X18">
        <f>VLOOKUP(W18,$S$16:$T$25,2,FALSE)</f>
        <v>0</v>
      </c>
      <c r="AA18" t="str">
        <f>IF(X18&lt;=X17,W18,W17)</f>
        <v>Sweden</v>
      </c>
      <c r="AB18">
        <f>VLOOKUP(AA18,W16:X25,2,FALSE)</f>
        <v>0</v>
      </c>
      <c r="AE18" t="str">
        <f>AA18</f>
        <v>Sweden</v>
      </c>
      <c r="AF18">
        <f>VLOOKUP(AE18,AA16:AB25,2,FALSE)</f>
        <v>0</v>
      </c>
      <c r="AI18" t="str">
        <f>IF(AF18&gt;=AF19,AE18,AE19)</f>
        <v>Sweden</v>
      </c>
      <c r="AJ18">
        <f>VLOOKUP(AI18,AE16:AF25,2,FALSE)</f>
        <v>0</v>
      </c>
    </row>
    <row r="19" spans="6:37">
      <c r="F19" t="str">
        <f>AB2</f>
        <v>Tunez</v>
      </c>
      <c r="G19">
        <f t="shared" ref="G19:M19" si="31">AB10</f>
        <v>0</v>
      </c>
      <c r="H19">
        <f t="shared" si="31"/>
        <v>0</v>
      </c>
      <c r="I19">
        <f t="shared" si="31"/>
        <v>0</v>
      </c>
      <c r="J19">
        <f t="shared" si="31"/>
        <v>0</v>
      </c>
      <c r="K19">
        <f t="shared" si="31"/>
        <v>0</v>
      </c>
      <c r="L19">
        <f t="shared" si="31"/>
        <v>0</v>
      </c>
      <c r="M19">
        <f t="shared" si="31"/>
        <v>0</v>
      </c>
      <c r="O19" t="str">
        <f>F19</f>
        <v>Tunez</v>
      </c>
      <c r="P19">
        <f>VLOOKUP(O19,$F$16:$M$25,8,FALSE)</f>
        <v>0</v>
      </c>
      <c r="S19" t="str">
        <f>O19</f>
        <v>Tunez</v>
      </c>
      <c r="T19">
        <f>VLOOKUP(S19,$O$16:$P$25,2,FALSE)</f>
        <v>0</v>
      </c>
      <c r="W19" t="str">
        <f>IF($T19&lt;=$T16,$S19,$S16)</f>
        <v>Tunez</v>
      </c>
      <c r="X19">
        <f>VLOOKUP(W19,$S$16:$T$25,2,FALSE)</f>
        <v>0</v>
      </c>
      <c r="AA19" t="str">
        <f>W19</f>
        <v>Tunez</v>
      </c>
      <c r="AB19">
        <f>VLOOKUP(AA19,W16:X25,2,FALSE)</f>
        <v>0</v>
      </c>
      <c r="AE19" t="str">
        <f>IF(AB19&lt;=AB17,AA19,AA17)</f>
        <v>Tunez</v>
      </c>
      <c r="AF19">
        <f>VLOOKUP(AE19,AA16:AB25,2,FALSE)</f>
        <v>0</v>
      </c>
      <c r="AI19" t="str">
        <f>IF(AF19&lt;=AF18,AE19,AE18)</f>
        <v>Tunez</v>
      </c>
      <c r="AJ19">
        <f>VLOOKUP(AI19,AE16:AF25,2,FALSE)</f>
        <v>0</v>
      </c>
    </row>
    <row r="28" spans="6:37">
      <c r="F28" t="str">
        <f>AI16</f>
        <v>Paises Bajos</v>
      </c>
      <c r="J28">
        <f>AJ16</f>
        <v>0</v>
      </c>
      <c r="K28">
        <f>VLOOKUP(AI16,$F$16:$M$25,6,FALSE)</f>
        <v>0</v>
      </c>
      <c r="L28">
        <f>VLOOKUP(AI16,$F$16:$M$25,7,FALSE)</f>
        <v>0</v>
      </c>
      <c r="M28">
        <f>K28-L28</f>
        <v>0</v>
      </c>
      <c r="O28" t="str">
        <f>IF(AND($J28=$J29,$M29&gt;$M28),$F29,$F28)</f>
        <v>Paises Bajos</v>
      </c>
      <c r="P28">
        <f>VLOOKUP(O28,$F$28:$M$37,5,FALSE)</f>
        <v>0</v>
      </c>
      <c r="Q28">
        <f>VLOOKUP(O28,$F$28:$M$37,8,FALSE)</f>
        <v>0</v>
      </c>
      <c r="S28" t="str">
        <f>IF(AND(P28=P30,Q30&gt;Q28),O30,O28)</f>
        <v>Paises Bajos</v>
      </c>
      <c r="T28">
        <f>VLOOKUP(S28,$O$28:$Q$37,2,FALSE)</f>
        <v>0</v>
      </c>
      <c r="U28">
        <f>VLOOKUP(S28,$O$28:$Q$37,3,FALSE)</f>
        <v>0</v>
      </c>
      <c r="W28" t="str">
        <f>IF(AND(T28=T31,U31&gt;U28),S31,S28)</f>
        <v>Paises Bajos</v>
      </c>
      <c r="X28">
        <f>VLOOKUP(W28,$S$28:$U$37,2,FALSE)</f>
        <v>0</v>
      </c>
      <c r="Y28">
        <f>VLOOKUP(W28,$S$28:$U$37,3,FALSE)</f>
        <v>0</v>
      </c>
      <c r="AA28" t="str">
        <f>W28</f>
        <v>Paises Bajos</v>
      </c>
      <c r="AB28">
        <f>VLOOKUP(AA28,W28:Y37,2,FALSE)</f>
        <v>0</v>
      </c>
      <c r="AC28">
        <f>VLOOKUP(AA28,W28:Y37,3,FALSE)</f>
        <v>0</v>
      </c>
      <c r="AE28" t="str">
        <f>AA28</f>
        <v>Paises Bajos</v>
      </c>
      <c r="AF28">
        <f>VLOOKUP(AE28,AA28:AC37,2,FALSE)</f>
        <v>0</v>
      </c>
      <c r="AG28">
        <f>VLOOKUP(AE28,AA28:AC37,3,FALSE)</f>
        <v>0</v>
      </c>
      <c r="AI28" t="str">
        <f>AE28</f>
        <v>Paises Bajos</v>
      </c>
      <c r="AJ28">
        <f>VLOOKUP(AI28,AE28:AG37,2,FALSE)</f>
        <v>0</v>
      </c>
      <c r="AK28">
        <f>VLOOKUP(AI28,AE28:AG37,3,FALSE)</f>
        <v>0</v>
      </c>
    </row>
    <row r="29" spans="6:37">
      <c r="F29" t="str">
        <f>AI17</f>
        <v>Japon</v>
      </c>
      <c r="J29">
        <f>AJ17</f>
        <v>0</v>
      </c>
      <c r="K29">
        <f>VLOOKUP(AI17,$F$16:$M$25,6,FALSE)</f>
        <v>0</v>
      </c>
      <c r="L29">
        <f>VLOOKUP(AI17,$F$16:$M$25,7,FALSE)</f>
        <v>0</v>
      </c>
      <c r="M29">
        <f>K29-L29</f>
        <v>0</v>
      </c>
      <c r="O29" t="str">
        <f>IF(AND($J28=$J29,$M29&gt;$M28),$F28,$F29)</f>
        <v>Japon</v>
      </c>
      <c r="P29">
        <f>VLOOKUP(O29,$F$28:$M$37,5,FALSE)</f>
        <v>0</v>
      </c>
      <c r="Q29">
        <f>VLOOKUP(O29,$F$28:$M$37,8,FALSE)</f>
        <v>0</v>
      </c>
      <c r="S29" t="str">
        <f>O29</f>
        <v>Japon</v>
      </c>
      <c r="T29">
        <f>VLOOKUP(S29,$O$28:$Q$37,2,FALSE)</f>
        <v>0</v>
      </c>
      <c r="U29">
        <f>VLOOKUP(S29,$O$28:$Q$37,3,FALSE)</f>
        <v>0</v>
      </c>
      <c r="W29" t="str">
        <f>S29</f>
        <v>Japon</v>
      </c>
      <c r="X29">
        <f>VLOOKUP(W29,$S$28:$U$37,2,FALSE)</f>
        <v>0</v>
      </c>
      <c r="Y29">
        <f>VLOOKUP(W29,$S$28:$U$37,3,FALSE)</f>
        <v>0</v>
      </c>
      <c r="AA29" t="str">
        <f>IF(AND(X29=X30,Y30&gt;Y29),W30,W29)</f>
        <v>Japon</v>
      </c>
      <c r="AB29">
        <f>VLOOKUP(AA29,W28:Y37,2,FALSE)</f>
        <v>0</v>
      </c>
      <c r="AC29">
        <f>VLOOKUP(AA29,W28:Y37,3,FALSE)</f>
        <v>0</v>
      </c>
      <c r="AE29" t="str">
        <f>IF(AND(AB29=AB31,AC31&gt;AC29),AA31,AA29)</f>
        <v>Japon</v>
      </c>
      <c r="AF29">
        <f>VLOOKUP(AE29,AA28:AC37,2,FALSE)</f>
        <v>0</v>
      </c>
      <c r="AG29">
        <f>VLOOKUP(AE29,AA28:AC37,3,FALSE)</f>
        <v>0</v>
      </c>
      <c r="AI29" t="str">
        <f>AE29</f>
        <v>Japon</v>
      </c>
      <c r="AJ29">
        <f>VLOOKUP(AI29,AE28:AG37,2,FALSE)</f>
        <v>0</v>
      </c>
      <c r="AK29">
        <f>VLOOKUP(AI29,AE28:AG37,3,FALSE)</f>
        <v>0</v>
      </c>
    </row>
    <row r="30" spans="6:37">
      <c r="F30" t="str">
        <f>AI18</f>
        <v>Sweden</v>
      </c>
      <c r="J30">
        <f>AJ18</f>
        <v>0</v>
      </c>
      <c r="K30">
        <f>VLOOKUP(AI18,$F$16:$M$25,6,FALSE)</f>
        <v>0</v>
      </c>
      <c r="L30">
        <f>VLOOKUP(AI18,$F$16:$M$25,7,FALSE)</f>
        <v>0</v>
      </c>
      <c r="M30">
        <f>K30-L30</f>
        <v>0</v>
      </c>
      <c r="O30" t="str">
        <f>F30</f>
        <v>Sweden</v>
      </c>
      <c r="P30">
        <f>VLOOKUP(O30,$F$28:$M$37,5,FALSE)</f>
        <v>0</v>
      </c>
      <c r="Q30">
        <f>VLOOKUP(O30,$F$28:$M$37,8,FALSE)</f>
        <v>0</v>
      </c>
      <c r="S30" t="str">
        <f>IF(AND($P28=P30,Q30&gt;Q28),O28,O30)</f>
        <v>Sweden</v>
      </c>
      <c r="T30">
        <f>VLOOKUP(S30,$O$28:$Q$37,2,FALSE)</f>
        <v>0</v>
      </c>
      <c r="U30">
        <f>VLOOKUP(S30,$O$28:$Q$37,3,FALSE)</f>
        <v>0</v>
      </c>
      <c r="W30" t="str">
        <f>S30</f>
        <v>Sweden</v>
      </c>
      <c r="X30">
        <f>VLOOKUP(W30,$S$28:$U$37,2,FALSE)</f>
        <v>0</v>
      </c>
      <c r="Y30">
        <f>VLOOKUP(W30,$S$28:$U$37,3,FALSE)</f>
        <v>0</v>
      </c>
      <c r="AA30" t="str">
        <f>IF(AND(X29=X30,Y30&gt;Y29),W29,W30)</f>
        <v>Sweden</v>
      </c>
      <c r="AB30">
        <f>VLOOKUP(AA30,W28:Y37,2,FALSE)</f>
        <v>0</v>
      </c>
      <c r="AC30">
        <f>VLOOKUP(AA30,W28:Y37,3,FALSE)</f>
        <v>0</v>
      </c>
      <c r="AE30" t="str">
        <f>AA30</f>
        <v>Sweden</v>
      </c>
      <c r="AF30">
        <f>VLOOKUP(AE30,AA28:AC37,2,FALSE)</f>
        <v>0</v>
      </c>
      <c r="AG30">
        <f>VLOOKUP(AE30,AA28:AC37,3,FALSE)</f>
        <v>0</v>
      </c>
      <c r="AI30" t="str">
        <f>IF(AND(AF30=AF31,AG31&gt;AG30),AE31,AE30)</f>
        <v>Sweden</v>
      </c>
      <c r="AJ30">
        <f>VLOOKUP(AI30,AE28:AG37,2,FALSE)</f>
        <v>0</v>
      </c>
      <c r="AK30">
        <f>VLOOKUP(AI30,AE28:AG37,3,FALSE)</f>
        <v>0</v>
      </c>
    </row>
    <row r="31" spans="6:37">
      <c r="F31" t="str">
        <f>AI19</f>
        <v>Tunez</v>
      </c>
      <c r="J31">
        <f>AJ19</f>
        <v>0</v>
      </c>
      <c r="K31">
        <f>VLOOKUP(AI19,$F$16:$M$25,6,FALSE)</f>
        <v>0</v>
      </c>
      <c r="L31">
        <f>VLOOKUP(AI19,$F$16:$M$25,7,FALSE)</f>
        <v>0</v>
      </c>
      <c r="M31">
        <f>K31-L31</f>
        <v>0</v>
      </c>
      <c r="O31" t="str">
        <f>F31</f>
        <v>Tunez</v>
      </c>
      <c r="P31">
        <f>VLOOKUP(O31,$F$28:$M$37,5,FALSE)</f>
        <v>0</v>
      </c>
      <c r="Q31">
        <f>VLOOKUP(O31,$F$28:$M$37,8,FALSE)</f>
        <v>0</v>
      </c>
      <c r="S31" t="str">
        <f>O31</f>
        <v>Tunez</v>
      </c>
      <c r="T31">
        <f>VLOOKUP(S31,$O$28:$Q$37,2,FALSE)</f>
        <v>0</v>
      </c>
      <c r="U31">
        <f>VLOOKUP(S31,$O$28:$Q$37,3,FALSE)</f>
        <v>0</v>
      </c>
      <c r="W31" t="str">
        <f>IF(AND(T28=T31,U31&gt;U28),S28,S31)</f>
        <v>Tunez</v>
      </c>
      <c r="X31">
        <f>VLOOKUP(W31,$S$28:$U$37,2,FALSE)</f>
        <v>0</v>
      </c>
      <c r="Y31">
        <f>VLOOKUP(W31,$S$28:$U$37,3,FALSE)</f>
        <v>0</v>
      </c>
      <c r="AA31" t="str">
        <f>W31</f>
        <v>Tunez</v>
      </c>
      <c r="AB31">
        <f>VLOOKUP(AA31,W28:Y37,2,FALSE)</f>
        <v>0</v>
      </c>
      <c r="AC31">
        <f>VLOOKUP(AA31,W28:Y37,3,FALSE)</f>
        <v>0</v>
      </c>
      <c r="AE31" t="str">
        <f>IF(AND(AB29=AB31,AC31&gt;AC29),AA29,AA31)</f>
        <v>Tunez</v>
      </c>
      <c r="AF31">
        <f>VLOOKUP(AE31,AA28:AC37,2,FALSE)</f>
        <v>0</v>
      </c>
      <c r="AG31">
        <f>VLOOKUP(AE31,AA28:AC37,3,FALSE)</f>
        <v>0</v>
      </c>
      <c r="AI31" t="str">
        <f>IF(AND(AF30=AF31,AG31&gt;AG30),AE30,AE31)</f>
        <v>Tunez</v>
      </c>
      <c r="AJ31">
        <f>VLOOKUP(AI31,AE28:AG37,2,FALSE)</f>
        <v>0</v>
      </c>
      <c r="AK31">
        <f>VLOOKUP(AI31,AE28:AG37,3,FALSE)</f>
        <v>0</v>
      </c>
    </row>
    <row r="40" spans="6:38">
      <c r="F40" t="str">
        <f>AI28</f>
        <v>Paises Bajos</v>
      </c>
      <c r="J40">
        <f>VLOOKUP(F40,$F$16:$M$25,8,FALSE)</f>
        <v>0</v>
      </c>
      <c r="K40">
        <f>VLOOKUP(F40,$F$16:$M$25,6,FALSE)</f>
        <v>0</v>
      </c>
      <c r="L40">
        <f>VLOOKUP(F40,$F$16:$M$25,7,FALSE)</f>
        <v>0</v>
      </c>
      <c r="M40">
        <f>K40-L40</f>
        <v>0</v>
      </c>
      <c r="O40" t="str">
        <f>IF(AND(J40=J41,M40=M41,K41&gt;K40),F41,F40)</f>
        <v>Paises Bajos</v>
      </c>
      <c r="P40">
        <f>VLOOKUP(O40,$F$40:$M$49,5,FALSE)</f>
        <v>0</v>
      </c>
      <c r="Q40">
        <f>VLOOKUP(O40,$F$40:$M$49,8,FALSE)</f>
        <v>0</v>
      </c>
      <c r="R40">
        <f>VLOOKUP(O40,$F$40:$M$49,6,FALSE)</f>
        <v>0</v>
      </c>
      <c r="S40" t="str">
        <f>IF(AND(P40=P42,Q40=Q42,R42&gt;R40),O42,O40)</f>
        <v>Paises Bajos</v>
      </c>
      <c r="T40">
        <f>VLOOKUP(S40,$O$40:$R$49,2,FALSE)</f>
        <v>0</v>
      </c>
      <c r="U40">
        <f>VLOOKUP(S40,$O$40:$R$49,3,FALSE)</f>
        <v>0</v>
      </c>
      <c r="V40">
        <f>VLOOKUP(S40,$O$40:$R$49,4,FALSE)</f>
        <v>0</v>
      </c>
      <c r="W40" t="str">
        <f>IF(AND(T40=T43,U40=U43,V43&gt;V40),S43,S40)</f>
        <v>Paises Bajos</v>
      </c>
      <c r="X40">
        <f>VLOOKUP(W40,$S$40:$V$49,2,FALSE)</f>
        <v>0</v>
      </c>
      <c r="Y40">
        <f>VLOOKUP(W40,$S$40:$V$49,3,FALSE)</f>
        <v>0</v>
      </c>
      <c r="Z40">
        <f>VLOOKUP(W40,$S$40:$V$49,4,FALSE)</f>
        <v>0</v>
      </c>
      <c r="AA40" t="str">
        <f>W40</f>
        <v>Paises Bajos</v>
      </c>
      <c r="AB40">
        <f>VLOOKUP(AA40,W40:Z49,2,FALSE)</f>
        <v>0</v>
      </c>
      <c r="AC40">
        <f>VLOOKUP(AA40,W40:Z49,3,FALSE)</f>
        <v>0</v>
      </c>
      <c r="AD40">
        <f>VLOOKUP(AA40,W40:Z49,4,FALSE)</f>
        <v>0</v>
      </c>
      <c r="AE40" t="str">
        <f>AA40</f>
        <v>Paises Bajos</v>
      </c>
      <c r="AF40">
        <f>VLOOKUP(AE40,AA40:AD49,2,FALSE)</f>
        <v>0</v>
      </c>
      <c r="AG40">
        <f>VLOOKUP(AE40,AA40:AD49,3,FALSE)</f>
        <v>0</v>
      </c>
      <c r="AH40">
        <f>VLOOKUP(AE40,AA40:AD49,4,FALSE)</f>
        <v>0</v>
      </c>
      <c r="AI40" t="str">
        <f>AE40</f>
        <v>Paises Bajos</v>
      </c>
      <c r="AJ40">
        <f>VLOOKUP(AI40,AE40:AH49,2,FALSE)</f>
        <v>0</v>
      </c>
      <c r="AK40">
        <f>VLOOKUP(AI40,AE40:AH49,3,FALSE)</f>
        <v>0</v>
      </c>
      <c r="AL40">
        <f>VLOOKUP(AI40,AE40:AH49,4,FALSE)</f>
        <v>0</v>
      </c>
    </row>
    <row r="41" spans="6:38">
      <c r="F41" t="str">
        <f>AI29</f>
        <v>Japon</v>
      </c>
      <c r="J41">
        <f>VLOOKUP(F41,$F$16:$M$25,8,FALSE)</f>
        <v>0</v>
      </c>
      <c r="K41">
        <f>VLOOKUP(F41,$F$16:$M$25,6,FALSE)</f>
        <v>0</v>
      </c>
      <c r="L41">
        <f>VLOOKUP(F41,$F$16:$M$25,7,FALSE)</f>
        <v>0</v>
      </c>
      <c r="M41">
        <f>K41-L41</f>
        <v>0</v>
      </c>
      <c r="O41" t="str">
        <f>IF(AND(J40=J41,M40=M41,K41&gt;K40),F40,F41)</f>
        <v>Japon</v>
      </c>
      <c r="P41">
        <f>VLOOKUP(O41,$F$40:$M$49,5,FALSE)</f>
        <v>0</v>
      </c>
      <c r="Q41">
        <f>VLOOKUP(O41,$F$40:$M$49,8,FALSE)</f>
        <v>0</v>
      </c>
      <c r="R41">
        <f>VLOOKUP(O41,$F$40:$M$49,6,FALSE)</f>
        <v>0</v>
      </c>
      <c r="S41" t="str">
        <f>O41</f>
        <v>Japon</v>
      </c>
      <c r="T41">
        <f>VLOOKUP(S41,$O$40:$R$49,2,FALSE)</f>
        <v>0</v>
      </c>
      <c r="U41">
        <f>VLOOKUP(S41,$O$40:$R$49,3,FALSE)</f>
        <v>0</v>
      </c>
      <c r="V41">
        <f>VLOOKUP(S41,$O$40:$R$49,4,FALSE)</f>
        <v>0</v>
      </c>
      <c r="W41" t="str">
        <f>S41</f>
        <v>Japon</v>
      </c>
      <c r="X41">
        <f>VLOOKUP(W41,$S$40:$V$49,2,FALSE)</f>
        <v>0</v>
      </c>
      <c r="Y41">
        <f>VLOOKUP(W41,$S$40:$V$49,3,FALSE)</f>
        <v>0</v>
      </c>
      <c r="Z41">
        <f>VLOOKUP(W41,$S$40:$V$49,4,FALSE)</f>
        <v>0</v>
      </c>
      <c r="AA41" t="str">
        <f>IF(AND(X41=X42,Y41=Y42,Z42&gt;Z41),W42,W41)</f>
        <v>Japon</v>
      </c>
      <c r="AB41">
        <f>VLOOKUP(AA41,W40:Z49,2,FALSE)</f>
        <v>0</v>
      </c>
      <c r="AC41">
        <f>VLOOKUP(AA41,W40:Z49,3,FALSE)</f>
        <v>0</v>
      </c>
      <c r="AD41">
        <f>VLOOKUP(AA41,W40:Z49,4,FALSE)</f>
        <v>0</v>
      </c>
      <c r="AE41" t="str">
        <f>IF(AND(AB41=AB43,AC41=AC43,AD43&gt;AD41),AA43,AA41)</f>
        <v>Japon</v>
      </c>
      <c r="AF41">
        <f>VLOOKUP(AE41,AA40:AD49,2,FALSE)</f>
        <v>0</v>
      </c>
      <c r="AG41">
        <f>VLOOKUP(AE41,AA40:AD49,3,FALSE)</f>
        <v>0</v>
      </c>
      <c r="AH41">
        <f>VLOOKUP(AE41,AA40:AD49,4,FALSE)</f>
        <v>0</v>
      </c>
      <c r="AI41" t="str">
        <f>AE41</f>
        <v>Japon</v>
      </c>
      <c r="AJ41">
        <f>VLOOKUP(AI41,AE40:AH49,2,FALSE)</f>
        <v>0</v>
      </c>
      <c r="AK41">
        <f>VLOOKUP(AI41,AE40:AH49,3,FALSE)</f>
        <v>0</v>
      </c>
      <c r="AL41">
        <f>VLOOKUP(AI41,AE40:AH49,4,FALSE)</f>
        <v>0</v>
      </c>
    </row>
    <row r="42" spans="6:38">
      <c r="F42" t="str">
        <f>AI30</f>
        <v>Sweden</v>
      </c>
      <c r="J42">
        <f>VLOOKUP(F42,$F$16:$M$25,8,FALSE)</f>
        <v>0</v>
      </c>
      <c r="K42">
        <f>VLOOKUP(F42,$F$16:$M$25,6,FALSE)</f>
        <v>0</v>
      </c>
      <c r="L42">
        <f>VLOOKUP(F42,$F$16:$M$25,7,FALSE)</f>
        <v>0</v>
      </c>
      <c r="M42">
        <f>K42-L42</f>
        <v>0</v>
      </c>
      <c r="O42" t="str">
        <f>F42</f>
        <v>Sweden</v>
      </c>
      <c r="P42">
        <f>VLOOKUP(O42,$F$40:$M$49,5,FALSE)</f>
        <v>0</v>
      </c>
      <c r="Q42">
        <f>VLOOKUP(O42,$F$40:$M$49,8,FALSE)</f>
        <v>0</v>
      </c>
      <c r="R42">
        <f>VLOOKUP(O42,$F$40:$M$49,6,FALSE)</f>
        <v>0</v>
      </c>
      <c r="S42" t="str">
        <f>IF(AND(P40=P42,Q40=Q42,R42&gt;R40),O40,O42)</f>
        <v>Sweden</v>
      </c>
      <c r="T42">
        <f>VLOOKUP(S42,$O$40:$R$49,2,FALSE)</f>
        <v>0</v>
      </c>
      <c r="U42">
        <f>VLOOKUP(S42,$O$40:$R$49,3,FALSE)</f>
        <v>0</v>
      </c>
      <c r="V42">
        <f>VLOOKUP(S42,$O$40:$R$49,4,FALSE)</f>
        <v>0</v>
      </c>
      <c r="W42" t="str">
        <f>S42</f>
        <v>Sweden</v>
      </c>
      <c r="X42">
        <f>VLOOKUP(W42,$S$40:$V$49,2,FALSE)</f>
        <v>0</v>
      </c>
      <c r="Y42">
        <f>VLOOKUP(W42,$S$40:$V$49,3,FALSE)</f>
        <v>0</v>
      </c>
      <c r="Z42">
        <f>VLOOKUP(W42,$S$40:$V$49,4,FALSE)</f>
        <v>0</v>
      </c>
      <c r="AA42" t="str">
        <f>IF(AND(X41=X42,Y41=Y42,Z42&gt;Z41),W41,W42)</f>
        <v>Sweden</v>
      </c>
      <c r="AB42">
        <f>VLOOKUP(AA42,W40:Z49,2,FALSE)</f>
        <v>0</v>
      </c>
      <c r="AC42">
        <f>VLOOKUP(AA42,W40:Z49,3,FALSE)</f>
        <v>0</v>
      </c>
      <c r="AD42">
        <f>VLOOKUP(AA42,W40:Z49,4,FALSE)</f>
        <v>0</v>
      </c>
      <c r="AE42" t="str">
        <f>AA42</f>
        <v>Sweden</v>
      </c>
      <c r="AF42">
        <f>VLOOKUP(AE42,AA40:AD49,2,FALSE)</f>
        <v>0</v>
      </c>
      <c r="AG42">
        <f>VLOOKUP(AE42,AA40:AD49,3,FALSE)</f>
        <v>0</v>
      </c>
      <c r="AH42">
        <f>VLOOKUP(AE42,AA40:AD49,4,FALSE)</f>
        <v>0</v>
      </c>
      <c r="AI42" t="str">
        <f>IF(AND(AF42=AF43,AG42=AG43,AH43&gt;AH42),AE43,AE42)</f>
        <v>Sweden</v>
      </c>
      <c r="AJ42">
        <f>VLOOKUP(AI42,AE40:AH49,2,FALSE)</f>
        <v>0</v>
      </c>
      <c r="AK42">
        <f>VLOOKUP(AI42,AE40:AH49,3,FALSE)</f>
        <v>0</v>
      </c>
      <c r="AL42">
        <f>VLOOKUP(AI42,AE40:AH49,4,FALSE)</f>
        <v>0</v>
      </c>
    </row>
    <row r="43" spans="6:38">
      <c r="F43" t="str">
        <f>AI31</f>
        <v>Tunez</v>
      </c>
      <c r="J43">
        <f>VLOOKUP(F43,$F$16:$M$25,8,FALSE)</f>
        <v>0</v>
      </c>
      <c r="K43">
        <f>VLOOKUP(F43,$F$16:$M$25,6,FALSE)</f>
        <v>0</v>
      </c>
      <c r="L43">
        <f>VLOOKUP(F43,$F$16:$M$25,7,FALSE)</f>
        <v>0</v>
      </c>
      <c r="M43">
        <f>K43-L43</f>
        <v>0</v>
      </c>
      <c r="O43" t="str">
        <f>F43</f>
        <v>Tunez</v>
      </c>
      <c r="P43">
        <f>VLOOKUP(O43,$F$40:$M$49,5,FALSE)</f>
        <v>0</v>
      </c>
      <c r="Q43">
        <f>VLOOKUP(O43,$F$40:$M$49,8,FALSE)</f>
        <v>0</v>
      </c>
      <c r="R43">
        <f>VLOOKUP(O43,$F$40:$M$49,6,FALSE)</f>
        <v>0</v>
      </c>
      <c r="S43" t="str">
        <f>O43</f>
        <v>Tunez</v>
      </c>
      <c r="T43">
        <f>VLOOKUP(S43,$O$40:$R$49,2,FALSE)</f>
        <v>0</v>
      </c>
      <c r="U43">
        <f>VLOOKUP(S43,$O$40:$R$49,3,FALSE)</f>
        <v>0</v>
      </c>
      <c r="V43">
        <f>VLOOKUP(S43,$O$40:$R$49,4,FALSE)</f>
        <v>0</v>
      </c>
      <c r="W43" t="str">
        <f>IF(AND(T40=T43,U40=U43,V43&gt;V40),S40,S43)</f>
        <v>Tunez</v>
      </c>
      <c r="X43">
        <f>VLOOKUP(W43,$S$40:$V$49,2,FALSE)</f>
        <v>0</v>
      </c>
      <c r="Y43">
        <f>VLOOKUP(W43,$S$40:$V$49,3,FALSE)</f>
        <v>0</v>
      </c>
      <c r="Z43">
        <f>VLOOKUP(W43,$S$40:$V$49,4,FALSE)</f>
        <v>0</v>
      </c>
      <c r="AA43" t="str">
        <f>W43</f>
        <v>Tunez</v>
      </c>
      <c r="AB43">
        <f>VLOOKUP(AA43,W40:Z49,2,FALSE)</f>
        <v>0</v>
      </c>
      <c r="AC43">
        <f>VLOOKUP(AA43,W40:Z49,3,FALSE)</f>
        <v>0</v>
      </c>
      <c r="AD43">
        <f>VLOOKUP(AA43,W40:Z49,4,FALSE)</f>
        <v>0</v>
      </c>
      <c r="AE43" t="str">
        <f>IF(AND(AB41=AB43,AC41=AC43,AD43&gt;AD41),AA41,AA43)</f>
        <v>Tunez</v>
      </c>
      <c r="AF43">
        <f>VLOOKUP(AE43,AA40:AD49,2,FALSE)</f>
        <v>0</v>
      </c>
      <c r="AG43">
        <f>VLOOKUP(AE43,AA40:AD49,3,FALSE)</f>
        <v>0</v>
      </c>
      <c r="AH43">
        <f>VLOOKUP(AE43,AA40:AD49,4,FALSE)</f>
        <v>0</v>
      </c>
      <c r="AI43" t="str">
        <f>IF(AND(AF42=AF43,AG42=AG43,AH43&gt;AH42),AE42,AE43)</f>
        <v>Tunez</v>
      </c>
      <c r="AJ43">
        <f>VLOOKUP(AI43,AE40:AH49,2,FALSE)</f>
        <v>0</v>
      </c>
      <c r="AK43">
        <f>VLOOKUP(AI43,AE40:AH49,3,FALSE)</f>
        <v>0</v>
      </c>
      <c r="AL43">
        <f>VLOOKUP(AI43,AE40:AH49,4,FALSE)</f>
        <v>0</v>
      </c>
    </row>
    <row r="51" spans="6:13">
      <c r="F51" t="s">
        <v>149</v>
      </c>
    </row>
    <row r="52" spans="6:13">
      <c r="F52" t="str">
        <f>AI40</f>
        <v>Paises Bajos</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Japon</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Sweden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Tunez</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5"/>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G -'!Q7</f>
        <v>Belgica</v>
      </c>
      <c r="N2" t="str">
        <f>'- G -'!Q9</f>
        <v>Egipto</v>
      </c>
      <c r="U2" t="str">
        <f>'- G -'!Q11</f>
        <v>irán</v>
      </c>
      <c r="AB2" t="str">
        <f>'- G -'!Q13</f>
        <v>Nueva Zelanda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G -'!B6</f>
        <v>Belgica</v>
      </c>
      <c r="B4" s="1">
        <f>'- G -'!C6</f>
        <v>0</v>
      </c>
      <c r="C4" s="1" t="str">
        <f>'- G -'!D6</f>
        <v>-</v>
      </c>
      <c r="D4" s="1">
        <f>'- G -'!E6</f>
        <v>0</v>
      </c>
      <c r="E4" s="3" t="str">
        <f>'- G -'!F6</f>
        <v>Egipto</v>
      </c>
      <c r="F4" s="1">
        <f>COUNTBLANK('- G -'!C6:'- G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G -'!B7</f>
        <v>irán</v>
      </c>
      <c r="B5" s="1">
        <f>'- G -'!C7</f>
        <v>0</v>
      </c>
      <c r="C5" s="1" t="str">
        <f>'- G -'!D7</f>
        <v>-</v>
      </c>
      <c r="D5" s="1">
        <f>'- G -'!E7</f>
        <v>0</v>
      </c>
      <c r="E5" s="3" t="str">
        <f>'- G -'!F7</f>
        <v>Nueva Zelanda</v>
      </c>
      <c r="F5" s="1">
        <f>COUNTBLANK('- G -'!C7:'- G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G -'!B8</f>
        <v>Belgica</v>
      </c>
      <c r="B6" s="1">
        <f>'- G -'!C8</f>
        <v>0</v>
      </c>
      <c r="C6" s="1" t="str">
        <f>'- G -'!D8</f>
        <v>-</v>
      </c>
      <c r="D6" s="1">
        <f>'- G -'!E8</f>
        <v>0</v>
      </c>
      <c r="E6" s="3" t="str">
        <f>'- G -'!F8</f>
        <v>irán</v>
      </c>
      <c r="F6" s="1">
        <f>COUNTBLANK('- G -'!C8:'- G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G -'!B9</f>
        <v>Nueva Zelanda</v>
      </c>
      <c r="B7" s="1">
        <f>'- G -'!C9</f>
        <v>0</v>
      </c>
      <c r="C7" s="1" t="str">
        <f>'- G -'!D9</f>
        <v>-</v>
      </c>
      <c r="D7" s="1">
        <f>'- G -'!E9</f>
        <v>0</v>
      </c>
      <c r="E7" s="3" t="str">
        <f>'- G -'!F9</f>
        <v>Egipto</v>
      </c>
      <c r="F7" s="1">
        <f>COUNTBLANK('- G -'!C9:'- G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G -'!B10</f>
        <v>Nueva Zelanda</v>
      </c>
      <c r="B8" s="1">
        <f>'- G -'!C10</f>
        <v>0</v>
      </c>
      <c r="C8" s="1" t="str">
        <f>'- G -'!D10</f>
        <v>-</v>
      </c>
      <c r="D8" s="1">
        <f>'- G -'!E10</f>
        <v>0</v>
      </c>
      <c r="E8" s="3" t="str">
        <f>'- G -'!F10</f>
        <v>Belgica</v>
      </c>
      <c r="F8" s="1">
        <f>COUNTBLANK('- G -'!C10:'- G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G -'!B11</f>
        <v>Egipto</v>
      </c>
      <c r="B9" s="1">
        <f>'- G -'!C11</f>
        <v>0</v>
      </c>
      <c r="C9" s="1" t="str">
        <f>'- G -'!D11</f>
        <v>-</v>
      </c>
      <c r="D9" s="1">
        <f>'- G -'!E11</f>
        <v>0</v>
      </c>
      <c r="E9" s="3" t="str">
        <f>'- G -'!F11</f>
        <v>irán</v>
      </c>
      <c r="F9" s="1">
        <f>COUNTBLANK('- G -'!C11:'- G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Belgica</v>
      </c>
      <c r="G16">
        <f t="shared" ref="G16:M16" si="28">G10</f>
        <v>0</v>
      </c>
      <c r="H16">
        <f t="shared" si="28"/>
        <v>0</v>
      </c>
      <c r="I16">
        <f t="shared" si="28"/>
        <v>0</v>
      </c>
      <c r="J16">
        <f t="shared" si="28"/>
        <v>0</v>
      </c>
      <c r="K16">
        <f t="shared" si="28"/>
        <v>0</v>
      </c>
      <c r="L16">
        <f t="shared" si="28"/>
        <v>0</v>
      </c>
      <c r="M16">
        <f t="shared" si="28"/>
        <v>0</v>
      </c>
      <c r="O16" t="str">
        <f>IF($M16&gt;=$M17,$F16,$F17)</f>
        <v>Belgica</v>
      </c>
      <c r="P16">
        <f>VLOOKUP(O16,$F$16:$M$25,8,FALSE)</f>
        <v>0</v>
      </c>
      <c r="S16" t="str">
        <f>IF($P16&gt;=$P18,$O16,$O18)</f>
        <v>Belgica</v>
      </c>
      <c r="T16">
        <f>VLOOKUP(S16,$O$16:$P$25,2,FALSE)</f>
        <v>0</v>
      </c>
      <c r="W16" t="str">
        <f>IF($T16&gt;=$T19,$S16,$S19)</f>
        <v>Belgica</v>
      </c>
      <c r="X16">
        <f>VLOOKUP(W16,$S$16:$T$25,2,FALSE)</f>
        <v>0</v>
      </c>
      <c r="AA16" t="str">
        <f>W16</f>
        <v>Belgica</v>
      </c>
      <c r="AB16">
        <f>VLOOKUP(AA16,W16:X25,2,FALSE)</f>
        <v>0</v>
      </c>
      <c r="AE16" t="str">
        <f>AA16</f>
        <v>Belgica</v>
      </c>
      <c r="AF16">
        <f>VLOOKUP(AE16,AA16:AB25,2,FALSE)</f>
        <v>0</v>
      </c>
      <c r="AI16" t="str">
        <f>AE16</f>
        <v>Belgica</v>
      </c>
      <c r="AJ16">
        <f>VLOOKUP(AI16,AE16:AF25,2,FALSE)</f>
        <v>0</v>
      </c>
    </row>
    <row r="17" spans="6:37">
      <c r="F17" t="str">
        <f>N2</f>
        <v>Egipto</v>
      </c>
      <c r="G17">
        <f t="shared" ref="G17:M17" si="29">N10</f>
        <v>0</v>
      </c>
      <c r="H17">
        <f t="shared" si="29"/>
        <v>0</v>
      </c>
      <c r="I17">
        <f t="shared" si="29"/>
        <v>0</v>
      </c>
      <c r="J17">
        <f t="shared" si="29"/>
        <v>0</v>
      </c>
      <c r="K17">
        <f t="shared" si="29"/>
        <v>0</v>
      </c>
      <c r="L17">
        <f t="shared" si="29"/>
        <v>0</v>
      </c>
      <c r="M17">
        <f t="shared" si="29"/>
        <v>0</v>
      </c>
      <c r="O17" t="str">
        <f>IF($M17&lt;=$M16,$F17,$F16)</f>
        <v>Egipto</v>
      </c>
      <c r="P17">
        <f>VLOOKUP(O17,$F$16:$M$25,8,FALSE)</f>
        <v>0</v>
      </c>
      <c r="S17" t="str">
        <f>O17</f>
        <v>Egipto</v>
      </c>
      <c r="T17">
        <f>VLOOKUP(S17,$O$16:$P$25,2,FALSE)</f>
        <v>0</v>
      </c>
      <c r="W17" t="str">
        <f>S17</f>
        <v>Egipto</v>
      </c>
      <c r="X17">
        <f>VLOOKUP(W17,$S$16:$T$25,2,FALSE)</f>
        <v>0</v>
      </c>
      <c r="AA17" t="str">
        <f>IF(X17&gt;=X18,W17,W18)</f>
        <v>Egipto</v>
      </c>
      <c r="AB17">
        <f>VLOOKUP(AA17,W16:X25,2,FALSE)</f>
        <v>0</v>
      </c>
      <c r="AE17" t="str">
        <f>IF(AB17&gt;=AB19,AA17,AA19)</f>
        <v>Egipto</v>
      </c>
      <c r="AF17">
        <f>VLOOKUP(AE17,AA16:AB25,2,FALSE)</f>
        <v>0</v>
      </c>
      <c r="AI17" t="str">
        <f>AE17</f>
        <v>Egipto</v>
      </c>
      <c r="AJ17">
        <f>VLOOKUP(AI17,AE16:AF25,2,FALSE)</f>
        <v>0</v>
      </c>
    </row>
    <row r="18" spans="6:37">
      <c r="F18" t="str">
        <f>U2</f>
        <v>irán</v>
      </c>
      <c r="G18">
        <f t="shared" ref="G18:M18" si="30">U10</f>
        <v>0</v>
      </c>
      <c r="H18">
        <f t="shared" si="30"/>
        <v>0</v>
      </c>
      <c r="I18">
        <f t="shared" si="30"/>
        <v>0</v>
      </c>
      <c r="J18">
        <f t="shared" si="30"/>
        <v>0</v>
      </c>
      <c r="K18">
        <f t="shared" si="30"/>
        <v>0</v>
      </c>
      <c r="L18">
        <f t="shared" si="30"/>
        <v>0</v>
      </c>
      <c r="M18">
        <f t="shared" si="30"/>
        <v>0</v>
      </c>
      <c r="O18" t="str">
        <f>F18</f>
        <v>irán</v>
      </c>
      <c r="P18">
        <f>VLOOKUP(O18,$F$16:$M$25,8,FALSE)</f>
        <v>0</v>
      </c>
      <c r="S18" t="str">
        <f>IF($P18&lt;=$P16,$O18,$O16)</f>
        <v>irán</v>
      </c>
      <c r="T18">
        <f>VLOOKUP(S18,$O$16:$P$25,2,FALSE)</f>
        <v>0</v>
      </c>
      <c r="W18" t="str">
        <f>S18</f>
        <v>irán</v>
      </c>
      <c r="X18">
        <f>VLOOKUP(W18,$S$16:$T$25,2,FALSE)</f>
        <v>0</v>
      </c>
      <c r="AA18" t="str">
        <f>IF(X18&lt;=X17,W18,W17)</f>
        <v>irán</v>
      </c>
      <c r="AB18">
        <f>VLOOKUP(AA18,W16:X25,2,FALSE)</f>
        <v>0</v>
      </c>
      <c r="AE18" t="str">
        <f>AA18</f>
        <v>irán</v>
      </c>
      <c r="AF18">
        <f>VLOOKUP(AE18,AA16:AB25,2,FALSE)</f>
        <v>0</v>
      </c>
      <c r="AI18" t="str">
        <f>IF(AF18&gt;=AF19,AE18,AE19)</f>
        <v>irán</v>
      </c>
      <c r="AJ18">
        <f>VLOOKUP(AI18,AE16:AF25,2,FALSE)</f>
        <v>0</v>
      </c>
    </row>
    <row r="19" spans="6:37">
      <c r="F19" t="str">
        <f>AB2</f>
        <v>Nueva Zelanda</v>
      </c>
      <c r="G19">
        <f t="shared" ref="G19:M19" si="31">AB10</f>
        <v>0</v>
      </c>
      <c r="H19">
        <f t="shared" si="31"/>
        <v>0</v>
      </c>
      <c r="I19">
        <f t="shared" si="31"/>
        <v>0</v>
      </c>
      <c r="J19">
        <f t="shared" si="31"/>
        <v>0</v>
      </c>
      <c r="K19">
        <f t="shared" si="31"/>
        <v>0</v>
      </c>
      <c r="L19">
        <f t="shared" si="31"/>
        <v>0</v>
      </c>
      <c r="M19">
        <f t="shared" si="31"/>
        <v>0</v>
      </c>
      <c r="O19" t="str">
        <f>F19</f>
        <v>Nueva Zelanda</v>
      </c>
      <c r="P19">
        <f>VLOOKUP(O19,$F$16:$M$25,8,FALSE)</f>
        <v>0</v>
      </c>
      <c r="S19" t="str">
        <f>O19</f>
        <v>Nueva Zelanda</v>
      </c>
      <c r="T19">
        <f>VLOOKUP(S19,$O$16:$P$25,2,FALSE)</f>
        <v>0</v>
      </c>
      <c r="W19" t="str">
        <f>IF($T19&lt;=$T16,$S19,$S16)</f>
        <v>Nueva Zelanda</v>
      </c>
      <c r="X19">
        <f>VLOOKUP(W19,$S$16:$T$25,2,FALSE)</f>
        <v>0</v>
      </c>
      <c r="AA19" t="str">
        <f>W19</f>
        <v>Nueva Zelanda</v>
      </c>
      <c r="AB19">
        <f>VLOOKUP(AA19,W16:X25,2,FALSE)</f>
        <v>0</v>
      </c>
      <c r="AE19" t="str">
        <f>IF(AB19&lt;=AB17,AA19,AA17)</f>
        <v>Nueva Zelanda</v>
      </c>
      <c r="AF19">
        <f>VLOOKUP(AE19,AA16:AB25,2,FALSE)</f>
        <v>0</v>
      </c>
      <c r="AI19" t="str">
        <f>IF(AF19&lt;=AF18,AE19,AE18)</f>
        <v>Nueva Zelanda</v>
      </c>
      <c r="AJ19">
        <f>VLOOKUP(AI19,AE16:AF25,2,FALSE)</f>
        <v>0</v>
      </c>
    </row>
    <row r="28" spans="6:37">
      <c r="F28" t="str">
        <f>AI16</f>
        <v>Belgica</v>
      </c>
      <c r="J28">
        <f>AJ16</f>
        <v>0</v>
      </c>
      <c r="K28">
        <f>VLOOKUP(AI16,$F$16:$M$25,6,FALSE)</f>
        <v>0</v>
      </c>
      <c r="L28">
        <f>VLOOKUP(AI16,$F$16:$M$25,7,FALSE)</f>
        <v>0</v>
      </c>
      <c r="M28">
        <f>K28-L28</f>
        <v>0</v>
      </c>
      <c r="O28" t="str">
        <f>IF(AND($J28=$J29,$M29&gt;$M28),$F29,$F28)</f>
        <v>Belgica</v>
      </c>
      <c r="P28">
        <f>VLOOKUP(O28,$F$28:$M$37,5,FALSE)</f>
        <v>0</v>
      </c>
      <c r="Q28">
        <f>VLOOKUP(O28,$F$28:$M$37,8,FALSE)</f>
        <v>0</v>
      </c>
      <c r="S28" t="str">
        <f>IF(AND(P28=P30,Q30&gt;Q28),O30,O28)</f>
        <v>Belgica</v>
      </c>
      <c r="T28">
        <f>VLOOKUP(S28,$O$28:$Q$37,2,FALSE)</f>
        <v>0</v>
      </c>
      <c r="U28">
        <f>VLOOKUP(S28,$O$28:$Q$37,3,FALSE)</f>
        <v>0</v>
      </c>
      <c r="W28" t="str">
        <f>IF(AND(T28=T31,U31&gt;U28),S31,S28)</f>
        <v>Belgica</v>
      </c>
      <c r="X28">
        <f>VLOOKUP(W28,$S$28:$U$37,2,FALSE)</f>
        <v>0</v>
      </c>
      <c r="Y28">
        <f>VLOOKUP(W28,$S$28:$U$37,3,FALSE)</f>
        <v>0</v>
      </c>
      <c r="AA28" t="str">
        <f>W28</f>
        <v>Belgica</v>
      </c>
      <c r="AB28">
        <f>VLOOKUP(AA28,W28:Y37,2,FALSE)</f>
        <v>0</v>
      </c>
      <c r="AC28">
        <f>VLOOKUP(AA28,W28:Y37,3,FALSE)</f>
        <v>0</v>
      </c>
      <c r="AE28" t="str">
        <f>AA28</f>
        <v>Belgica</v>
      </c>
      <c r="AF28">
        <f>VLOOKUP(AE28,AA28:AC37,2,FALSE)</f>
        <v>0</v>
      </c>
      <c r="AG28">
        <f>VLOOKUP(AE28,AA28:AC37,3,FALSE)</f>
        <v>0</v>
      </c>
      <c r="AI28" t="str">
        <f>AE28</f>
        <v>Belgica</v>
      </c>
      <c r="AJ28">
        <f>VLOOKUP(AI28,AE28:AG37,2,FALSE)</f>
        <v>0</v>
      </c>
      <c r="AK28">
        <f>VLOOKUP(AI28,AE28:AG37,3,FALSE)</f>
        <v>0</v>
      </c>
    </row>
    <row r="29" spans="6:37">
      <c r="F29" t="str">
        <f>AI17</f>
        <v>Egipto</v>
      </c>
      <c r="J29">
        <f>AJ17</f>
        <v>0</v>
      </c>
      <c r="K29">
        <f>VLOOKUP(AI17,$F$16:$M$25,6,FALSE)</f>
        <v>0</v>
      </c>
      <c r="L29">
        <f>VLOOKUP(AI17,$F$16:$M$25,7,FALSE)</f>
        <v>0</v>
      </c>
      <c r="M29">
        <f>K29-L29</f>
        <v>0</v>
      </c>
      <c r="O29" t="str">
        <f>IF(AND($J28=$J29,$M29&gt;$M28),$F28,$F29)</f>
        <v>Egipto</v>
      </c>
      <c r="P29">
        <f>VLOOKUP(O29,$F$28:$M$37,5,FALSE)</f>
        <v>0</v>
      </c>
      <c r="Q29">
        <f>VLOOKUP(O29,$F$28:$M$37,8,FALSE)</f>
        <v>0</v>
      </c>
      <c r="S29" t="str">
        <f>O29</f>
        <v>Egipto</v>
      </c>
      <c r="T29">
        <f>VLOOKUP(S29,$O$28:$Q$37,2,FALSE)</f>
        <v>0</v>
      </c>
      <c r="U29">
        <f>VLOOKUP(S29,$O$28:$Q$37,3,FALSE)</f>
        <v>0</v>
      </c>
      <c r="W29" t="str">
        <f>S29</f>
        <v>Egipto</v>
      </c>
      <c r="X29">
        <f>VLOOKUP(W29,$S$28:$U$37,2,FALSE)</f>
        <v>0</v>
      </c>
      <c r="Y29">
        <f>VLOOKUP(W29,$S$28:$U$37,3,FALSE)</f>
        <v>0</v>
      </c>
      <c r="AA29" t="str">
        <f>IF(AND(X29=X30,Y30&gt;Y29),W30,W29)</f>
        <v>Egipto</v>
      </c>
      <c r="AB29">
        <f>VLOOKUP(AA29,W28:Y37,2,FALSE)</f>
        <v>0</v>
      </c>
      <c r="AC29">
        <f>VLOOKUP(AA29,W28:Y37,3,FALSE)</f>
        <v>0</v>
      </c>
      <c r="AE29" t="str">
        <f>IF(AND(AB29=AB31,AC31&gt;AC29),AA31,AA29)</f>
        <v>Egipto</v>
      </c>
      <c r="AF29">
        <f>VLOOKUP(AE29,AA28:AC37,2,FALSE)</f>
        <v>0</v>
      </c>
      <c r="AG29">
        <f>VLOOKUP(AE29,AA28:AC37,3,FALSE)</f>
        <v>0</v>
      </c>
      <c r="AI29" t="str">
        <f>AE29</f>
        <v>Egipto</v>
      </c>
      <c r="AJ29">
        <f>VLOOKUP(AI29,AE28:AG37,2,FALSE)</f>
        <v>0</v>
      </c>
      <c r="AK29">
        <f>VLOOKUP(AI29,AE28:AG37,3,FALSE)</f>
        <v>0</v>
      </c>
    </row>
    <row r="30" spans="6:37">
      <c r="F30" t="str">
        <f>AI18</f>
        <v>irán</v>
      </c>
      <c r="J30">
        <f>AJ18</f>
        <v>0</v>
      </c>
      <c r="K30">
        <f>VLOOKUP(AI18,$F$16:$M$25,6,FALSE)</f>
        <v>0</v>
      </c>
      <c r="L30">
        <f>VLOOKUP(AI18,$F$16:$M$25,7,FALSE)</f>
        <v>0</v>
      </c>
      <c r="M30">
        <f>K30-L30</f>
        <v>0</v>
      </c>
      <c r="O30" t="str">
        <f>F30</f>
        <v>irán</v>
      </c>
      <c r="P30">
        <f>VLOOKUP(O30,$F$28:$M$37,5,FALSE)</f>
        <v>0</v>
      </c>
      <c r="Q30">
        <f>VLOOKUP(O30,$F$28:$M$37,8,FALSE)</f>
        <v>0</v>
      </c>
      <c r="S30" t="str">
        <f>IF(AND($P28=P30,Q30&gt;Q28),O28,O30)</f>
        <v>irán</v>
      </c>
      <c r="T30">
        <f>VLOOKUP(S30,$O$28:$Q$37,2,FALSE)</f>
        <v>0</v>
      </c>
      <c r="U30">
        <f>VLOOKUP(S30,$O$28:$Q$37,3,FALSE)</f>
        <v>0</v>
      </c>
      <c r="W30" t="str">
        <f>S30</f>
        <v>irán</v>
      </c>
      <c r="X30">
        <f>VLOOKUP(W30,$S$28:$U$37,2,FALSE)</f>
        <v>0</v>
      </c>
      <c r="Y30">
        <f>VLOOKUP(W30,$S$28:$U$37,3,FALSE)</f>
        <v>0</v>
      </c>
      <c r="AA30" t="str">
        <f>IF(AND(X29=X30,Y30&gt;Y29),W29,W30)</f>
        <v>irán</v>
      </c>
      <c r="AB30">
        <f>VLOOKUP(AA30,W28:Y37,2,FALSE)</f>
        <v>0</v>
      </c>
      <c r="AC30">
        <f>VLOOKUP(AA30,W28:Y37,3,FALSE)</f>
        <v>0</v>
      </c>
      <c r="AE30" t="str">
        <f>AA30</f>
        <v>irán</v>
      </c>
      <c r="AF30">
        <f>VLOOKUP(AE30,AA28:AC37,2,FALSE)</f>
        <v>0</v>
      </c>
      <c r="AG30">
        <f>VLOOKUP(AE30,AA28:AC37,3,FALSE)</f>
        <v>0</v>
      </c>
      <c r="AI30" t="str">
        <f>IF(AND(AF30=AF31,AG31&gt;AG30),AE31,AE30)</f>
        <v>irán</v>
      </c>
      <c r="AJ30">
        <f>VLOOKUP(AI30,AE28:AG37,2,FALSE)</f>
        <v>0</v>
      </c>
      <c r="AK30">
        <f>VLOOKUP(AI30,AE28:AG37,3,FALSE)</f>
        <v>0</v>
      </c>
    </row>
    <row r="31" spans="6:37">
      <c r="F31" t="str">
        <f>AI19</f>
        <v>Nueva Zelanda</v>
      </c>
      <c r="J31">
        <f>AJ19</f>
        <v>0</v>
      </c>
      <c r="K31">
        <f>VLOOKUP(AI19,$F$16:$M$25,6,FALSE)</f>
        <v>0</v>
      </c>
      <c r="L31">
        <f>VLOOKUP(AI19,$F$16:$M$25,7,FALSE)</f>
        <v>0</v>
      </c>
      <c r="M31">
        <f>K31-L31</f>
        <v>0</v>
      </c>
      <c r="O31" t="str">
        <f>F31</f>
        <v>Nueva Zelanda</v>
      </c>
      <c r="P31">
        <f>VLOOKUP(O31,$F$28:$M$37,5,FALSE)</f>
        <v>0</v>
      </c>
      <c r="Q31">
        <f>VLOOKUP(O31,$F$28:$M$37,8,FALSE)</f>
        <v>0</v>
      </c>
      <c r="S31" t="str">
        <f>O31</f>
        <v>Nueva Zelanda</v>
      </c>
      <c r="T31">
        <f>VLOOKUP(S31,$O$28:$Q$37,2,FALSE)</f>
        <v>0</v>
      </c>
      <c r="U31">
        <f>VLOOKUP(S31,$O$28:$Q$37,3,FALSE)</f>
        <v>0</v>
      </c>
      <c r="W31" t="str">
        <f>IF(AND(T28=T31,U31&gt;U28),S28,S31)</f>
        <v>Nueva Zelanda</v>
      </c>
      <c r="X31">
        <f>VLOOKUP(W31,$S$28:$U$37,2,FALSE)</f>
        <v>0</v>
      </c>
      <c r="Y31">
        <f>VLOOKUP(W31,$S$28:$U$37,3,FALSE)</f>
        <v>0</v>
      </c>
      <c r="AA31" t="str">
        <f>W31</f>
        <v>Nueva Zelanda</v>
      </c>
      <c r="AB31">
        <f>VLOOKUP(AA31,W28:Y37,2,FALSE)</f>
        <v>0</v>
      </c>
      <c r="AC31">
        <f>VLOOKUP(AA31,W28:Y37,3,FALSE)</f>
        <v>0</v>
      </c>
      <c r="AE31" t="str">
        <f>IF(AND(AB29=AB31,AC31&gt;AC29),AA29,AA31)</f>
        <v>Nueva Zelanda</v>
      </c>
      <c r="AF31">
        <f>VLOOKUP(AE31,AA28:AC37,2,FALSE)</f>
        <v>0</v>
      </c>
      <c r="AG31">
        <f>VLOOKUP(AE31,AA28:AC37,3,FALSE)</f>
        <v>0</v>
      </c>
      <c r="AI31" t="str">
        <f>IF(AND(AF30=AF31,AG31&gt;AG30),AE30,AE31)</f>
        <v>Nueva Zelanda</v>
      </c>
      <c r="AJ31">
        <f>VLOOKUP(AI31,AE28:AG37,2,FALSE)</f>
        <v>0</v>
      </c>
      <c r="AK31">
        <f>VLOOKUP(AI31,AE28:AG37,3,FALSE)</f>
        <v>0</v>
      </c>
    </row>
    <row r="40" spans="6:38">
      <c r="F40" t="str">
        <f>AI28</f>
        <v>Belgica</v>
      </c>
      <c r="J40">
        <f>VLOOKUP(F40,$F$16:$M$25,8,FALSE)</f>
        <v>0</v>
      </c>
      <c r="K40">
        <f>VLOOKUP(F40,$F$16:$M$25,6,FALSE)</f>
        <v>0</v>
      </c>
      <c r="L40">
        <f>VLOOKUP(F40,$F$16:$M$25,7,FALSE)</f>
        <v>0</v>
      </c>
      <c r="M40">
        <f>K40-L40</f>
        <v>0</v>
      </c>
      <c r="O40" t="str">
        <f>IF(AND(J40=J41,M40=M41,K41&gt;K40),F41,F40)</f>
        <v>Belgica</v>
      </c>
      <c r="P40">
        <f>VLOOKUP(O40,$F$40:$M$49,5,FALSE)</f>
        <v>0</v>
      </c>
      <c r="Q40">
        <f>VLOOKUP(O40,$F$40:$M$49,8,FALSE)</f>
        <v>0</v>
      </c>
      <c r="R40">
        <f>VLOOKUP(O40,$F$40:$M$49,6,FALSE)</f>
        <v>0</v>
      </c>
      <c r="S40" t="str">
        <f>IF(AND(P40=P42,Q40=Q42,R42&gt;R40),O42,O40)</f>
        <v>Belgica</v>
      </c>
      <c r="T40">
        <f>VLOOKUP(S40,$O$40:$R$49,2,FALSE)</f>
        <v>0</v>
      </c>
      <c r="U40">
        <f>VLOOKUP(S40,$O$40:$R$49,3,FALSE)</f>
        <v>0</v>
      </c>
      <c r="V40">
        <f>VLOOKUP(S40,$O$40:$R$49,4,FALSE)</f>
        <v>0</v>
      </c>
      <c r="W40" t="str">
        <f>IF(AND(T40=T43,U40=U43,V43&gt;V40),S43,S40)</f>
        <v>Belgica</v>
      </c>
      <c r="X40">
        <f>VLOOKUP(W40,$S$40:$V$49,2,FALSE)</f>
        <v>0</v>
      </c>
      <c r="Y40">
        <f>VLOOKUP(W40,$S$40:$V$49,3,FALSE)</f>
        <v>0</v>
      </c>
      <c r="Z40">
        <f>VLOOKUP(W40,$S$40:$V$49,4,FALSE)</f>
        <v>0</v>
      </c>
      <c r="AA40" t="str">
        <f>W40</f>
        <v>Belgica</v>
      </c>
      <c r="AB40">
        <f>VLOOKUP(AA40,W40:Z49,2,FALSE)</f>
        <v>0</v>
      </c>
      <c r="AC40">
        <f>VLOOKUP(AA40,W40:Z49,3,FALSE)</f>
        <v>0</v>
      </c>
      <c r="AD40">
        <f>VLOOKUP(AA40,W40:Z49,4,FALSE)</f>
        <v>0</v>
      </c>
      <c r="AE40" t="str">
        <f>AA40</f>
        <v>Belgica</v>
      </c>
      <c r="AF40">
        <f>VLOOKUP(AE40,AA40:AD49,2,FALSE)</f>
        <v>0</v>
      </c>
      <c r="AG40">
        <f>VLOOKUP(AE40,AA40:AD49,3,FALSE)</f>
        <v>0</v>
      </c>
      <c r="AH40">
        <f>VLOOKUP(AE40,AA40:AD49,4,FALSE)</f>
        <v>0</v>
      </c>
      <c r="AI40" t="str">
        <f>AE40</f>
        <v>Belgica</v>
      </c>
      <c r="AJ40">
        <f>VLOOKUP(AI40,AE40:AH49,2,FALSE)</f>
        <v>0</v>
      </c>
      <c r="AK40">
        <f>VLOOKUP(AI40,AE40:AH49,3,FALSE)</f>
        <v>0</v>
      </c>
      <c r="AL40">
        <f>VLOOKUP(AI40,AE40:AH49,4,FALSE)</f>
        <v>0</v>
      </c>
    </row>
    <row r="41" spans="6:38">
      <c r="F41" t="str">
        <f>AI29</f>
        <v>Egipto</v>
      </c>
      <c r="J41">
        <f>VLOOKUP(F41,$F$16:$M$25,8,FALSE)</f>
        <v>0</v>
      </c>
      <c r="K41">
        <f>VLOOKUP(F41,$F$16:$M$25,6,FALSE)</f>
        <v>0</v>
      </c>
      <c r="L41">
        <f>VLOOKUP(F41,$F$16:$M$25,7,FALSE)</f>
        <v>0</v>
      </c>
      <c r="M41">
        <f>K41-L41</f>
        <v>0</v>
      </c>
      <c r="O41" t="str">
        <f>IF(AND(J40=J41,M40=M41,K41&gt;K40),F40,F41)</f>
        <v>Egipto</v>
      </c>
      <c r="P41">
        <f>VLOOKUP(O41,$F$40:$M$49,5,FALSE)</f>
        <v>0</v>
      </c>
      <c r="Q41">
        <f>VLOOKUP(O41,$F$40:$M$49,8,FALSE)</f>
        <v>0</v>
      </c>
      <c r="R41">
        <f>VLOOKUP(O41,$F$40:$M$49,6,FALSE)</f>
        <v>0</v>
      </c>
      <c r="S41" t="str">
        <f>O41</f>
        <v>Egipto</v>
      </c>
      <c r="T41">
        <f>VLOOKUP(S41,$O$40:$R$49,2,FALSE)</f>
        <v>0</v>
      </c>
      <c r="U41">
        <f>VLOOKUP(S41,$O$40:$R$49,3,FALSE)</f>
        <v>0</v>
      </c>
      <c r="V41">
        <f>VLOOKUP(S41,$O$40:$R$49,4,FALSE)</f>
        <v>0</v>
      </c>
      <c r="W41" t="str">
        <f>S41</f>
        <v>Egipto</v>
      </c>
      <c r="X41">
        <f>VLOOKUP(W41,$S$40:$V$49,2,FALSE)</f>
        <v>0</v>
      </c>
      <c r="Y41">
        <f>VLOOKUP(W41,$S$40:$V$49,3,FALSE)</f>
        <v>0</v>
      </c>
      <c r="Z41">
        <f>VLOOKUP(W41,$S$40:$V$49,4,FALSE)</f>
        <v>0</v>
      </c>
      <c r="AA41" t="str">
        <f>IF(AND(X41=X42,Y41=Y42,Z42&gt;Z41),W42,W41)</f>
        <v>Egipto</v>
      </c>
      <c r="AB41">
        <f>VLOOKUP(AA41,W40:Z49,2,FALSE)</f>
        <v>0</v>
      </c>
      <c r="AC41">
        <f>VLOOKUP(AA41,W40:Z49,3,FALSE)</f>
        <v>0</v>
      </c>
      <c r="AD41">
        <f>VLOOKUP(AA41,W40:Z49,4,FALSE)</f>
        <v>0</v>
      </c>
      <c r="AE41" t="str">
        <f>IF(AND(AB41=AB43,AC41=AC43,AD43&gt;AD41),AA43,AA41)</f>
        <v>Egipto</v>
      </c>
      <c r="AF41">
        <f>VLOOKUP(AE41,AA40:AD49,2,FALSE)</f>
        <v>0</v>
      </c>
      <c r="AG41">
        <f>VLOOKUP(AE41,AA40:AD49,3,FALSE)</f>
        <v>0</v>
      </c>
      <c r="AH41">
        <f>VLOOKUP(AE41,AA40:AD49,4,FALSE)</f>
        <v>0</v>
      </c>
      <c r="AI41" t="str">
        <f>AE41</f>
        <v>Egipto</v>
      </c>
      <c r="AJ41">
        <f>VLOOKUP(AI41,AE40:AH49,2,FALSE)</f>
        <v>0</v>
      </c>
      <c r="AK41">
        <f>VLOOKUP(AI41,AE40:AH49,3,FALSE)</f>
        <v>0</v>
      </c>
      <c r="AL41">
        <f>VLOOKUP(AI41,AE40:AH49,4,FALSE)</f>
        <v>0</v>
      </c>
    </row>
    <row r="42" spans="6:38">
      <c r="F42" t="str">
        <f>AI30</f>
        <v>irán</v>
      </c>
      <c r="J42">
        <f>VLOOKUP(F42,$F$16:$M$25,8,FALSE)</f>
        <v>0</v>
      </c>
      <c r="K42">
        <f>VLOOKUP(F42,$F$16:$M$25,6,FALSE)</f>
        <v>0</v>
      </c>
      <c r="L42">
        <f>VLOOKUP(F42,$F$16:$M$25,7,FALSE)</f>
        <v>0</v>
      </c>
      <c r="M42">
        <f>K42-L42</f>
        <v>0</v>
      </c>
      <c r="O42" t="str">
        <f>F42</f>
        <v>irán</v>
      </c>
      <c r="P42">
        <f>VLOOKUP(O42,$F$40:$M$49,5,FALSE)</f>
        <v>0</v>
      </c>
      <c r="Q42">
        <f>VLOOKUP(O42,$F$40:$M$49,8,FALSE)</f>
        <v>0</v>
      </c>
      <c r="R42">
        <f>VLOOKUP(O42,$F$40:$M$49,6,FALSE)</f>
        <v>0</v>
      </c>
      <c r="S42" t="str">
        <f>IF(AND(P40=P42,Q40=Q42,R42&gt;R40),O40,O42)</f>
        <v>irán</v>
      </c>
      <c r="T42">
        <f>VLOOKUP(S42,$O$40:$R$49,2,FALSE)</f>
        <v>0</v>
      </c>
      <c r="U42">
        <f>VLOOKUP(S42,$O$40:$R$49,3,FALSE)</f>
        <v>0</v>
      </c>
      <c r="V42">
        <f>VLOOKUP(S42,$O$40:$R$49,4,FALSE)</f>
        <v>0</v>
      </c>
      <c r="W42" t="str">
        <f>S42</f>
        <v>irán</v>
      </c>
      <c r="X42">
        <f>VLOOKUP(W42,$S$40:$V$49,2,FALSE)</f>
        <v>0</v>
      </c>
      <c r="Y42">
        <f>VLOOKUP(W42,$S$40:$V$49,3,FALSE)</f>
        <v>0</v>
      </c>
      <c r="Z42">
        <f>VLOOKUP(W42,$S$40:$V$49,4,FALSE)</f>
        <v>0</v>
      </c>
      <c r="AA42" t="str">
        <f>IF(AND(X41=X42,Y41=Y42,Z42&gt;Z41),W41,W42)</f>
        <v>irán</v>
      </c>
      <c r="AB42">
        <f>VLOOKUP(AA42,W40:Z49,2,FALSE)</f>
        <v>0</v>
      </c>
      <c r="AC42">
        <f>VLOOKUP(AA42,W40:Z49,3,FALSE)</f>
        <v>0</v>
      </c>
      <c r="AD42">
        <f>VLOOKUP(AA42,W40:Z49,4,FALSE)</f>
        <v>0</v>
      </c>
      <c r="AE42" t="str">
        <f>AA42</f>
        <v>irán</v>
      </c>
      <c r="AF42">
        <f>VLOOKUP(AE42,AA40:AD49,2,FALSE)</f>
        <v>0</v>
      </c>
      <c r="AG42">
        <f>VLOOKUP(AE42,AA40:AD49,3,FALSE)</f>
        <v>0</v>
      </c>
      <c r="AH42">
        <f>VLOOKUP(AE42,AA40:AD49,4,FALSE)</f>
        <v>0</v>
      </c>
      <c r="AI42" t="str">
        <f>IF(AND(AF42=AF43,AG42=AG43,AH43&gt;AH42),AE43,AE42)</f>
        <v>irán</v>
      </c>
      <c r="AJ42">
        <f>VLOOKUP(AI42,AE40:AH49,2,FALSE)</f>
        <v>0</v>
      </c>
      <c r="AK42">
        <f>VLOOKUP(AI42,AE40:AH49,3,FALSE)</f>
        <v>0</v>
      </c>
      <c r="AL42">
        <f>VLOOKUP(AI42,AE40:AH49,4,FALSE)</f>
        <v>0</v>
      </c>
    </row>
    <row r="43" spans="6:38">
      <c r="F43" t="str">
        <f>AI31</f>
        <v>Nueva Zelanda</v>
      </c>
      <c r="J43">
        <f>VLOOKUP(F43,$F$16:$M$25,8,FALSE)</f>
        <v>0</v>
      </c>
      <c r="K43">
        <f>VLOOKUP(F43,$F$16:$M$25,6,FALSE)</f>
        <v>0</v>
      </c>
      <c r="L43">
        <f>VLOOKUP(F43,$F$16:$M$25,7,FALSE)</f>
        <v>0</v>
      </c>
      <c r="M43">
        <f>K43-L43</f>
        <v>0</v>
      </c>
      <c r="O43" t="str">
        <f>F43</f>
        <v>Nueva Zelanda</v>
      </c>
      <c r="P43">
        <f>VLOOKUP(O43,$F$40:$M$49,5,FALSE)</f>
        <v>0</v>
      </c>
      <c r="Q43">
        <f>VLOOKUP(O43,$F$40:$M$49,8,FALSE)</f>
        <v>0</v>
      </c>
      <c r="R43">
        <f>VLOOKUP(O43,$F$40:$M$49,6,FALSE)</f>
        <v>0</v>
      </c>
      <c r="S43" t="str">
        <f>O43</f>
        <v>Nueva Zelanda</v>
      </c>
      <c r="T43">
        <f>VLOOKUP(S43,$O$40:$R$49,2,FALSE)</f>
        <v>0</v>
      </c>
      <c r="U43">
        <f>VLOOKUP(S43,$O$40:$R$49,3,FALSE)</f>
        <v>0</v>
      </c>
      <c r="V43">
        <f>VLOOKUP(S43,$O$40:$R$49,4,FALSE)</f>
        <v>0</v>
      </c>
      <c r="W43" t="str">
        <f>IF(AND(T40=T43,U40=U43,V43&gt;V40),S40,S43)</f>
        <v>Nueva Zelanda</v>
      </c>
      <c r="X43">
        <f>VLOOKUP(W43,$S$40:$V$49,2,FALSE)</f>
        <v>0</v>
      </c>
      <c r="Y43">
        <f>VLOOKUP(W43,$S$40:$V$49,3,FALSE)</f>
        <v>0</v>
      </c>
      <c r="Z43">
        <f>VLOOKUP(W43,$S$40:$V$49,4,FALSE)</f>
        <v>0</v>
      </c>
      <c r="AA43" t="str">
        <f>W43</f>
        <v>Nueva Zelanda</v>
      </c>
      <c r="AB43">
        <f>VLOOKUP(AA43,W40:Z49,2,FALSE)</f>
        <v>0</v>
      </c>
      <c r="AC43">
        <f>VLOOKUP(AA43,W40:Z49,3,FALSE)</f>
        <v>0</v>
      </c>
      <c r="AD43">
        <f>VLOOKUP(AA43,W40:Z49,4,FALSE)</f>
        <v>0</v>
      </c>
      <c r="AE43" t="str">
        <f>IF(AND(AB41=AB43,AC41=AC43,AD43&gt;AD41),AA41,AA43)</f>
        <v>Nueva Zelanda</v>
      </c>
      <c r="AF43">
        <f>VLOOKUP(AE43,AA40:AD49,2,FALSE)</f>
        <v>0</v>
      </c>
      <c r="AG43">
        <f>VLOOKUP(AE43,AA40:AD49,3,FALSE)</f>
        <v>0</v>
      </c>
      <c r="AH43">
        <f>VLOOKUP(AE43,AA40:AD49,4,FALSE)</f>
        <v>0</v>
      </c>
      <c r="AI43" t="str">
        <f>IF(AND(AF42=AF43,AG42=AG43,AH43&gt;AH42),AE42,AE43)</f>
        <v>Nueva Zelanda</v>
      </c>
      <c r="AJ43">
        <f>VLOOKUP(AI43,AE40:AH49,2,FALSE)</f>
        <v>0</v>
      </c>
      <c r="AK43">
        <f>VLOOKUP(AI43,AE40:AH49,3,FALSE)</f>
        <v>0</v>
      </c>
      <c r="AL43">
        <f>VLOOKUP(AI43,AE40:AH49,4,FALSE)</f>
        <v>0</v>
      </c>
    </row>
    <row r="51" spans="6:13">
      <c r="F51" t="s">
        <v>149</v>
      </c>
    </row>
    <row r="52" spans="6:13">
      <c r="F52" t="str">
        <f>AI40</f>
        <v>Belgica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Egipto</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irán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Nueva Zelanda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7"/>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H -'!Q7</f>
        <v>España</v>
      </c>
      <c r="N2" t="str">
        <f>'- H -'!Q9</f>
        <v>Cabo Verde</v>
      </c>
      <c r="U2" t="str">
        <f>'- H -'!Q11</f>
        <v>Arabia Saudita</v>
      </c>
      <c r="AB2" t="str">
        <f>'- H -'!Q13</f>
        <v>Uruguay</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H -'!B6</f>
        <v>España</v>
      </c>
      <c r="B4" s="1">
        <f>'- H -'!C6</f>
        <v>0</v>
      </c>
      <c r="C4" s="1" t="str">
        <f>'- H -'!D6</f>
        <v>-</v>
      </c>
      <c r="D4" s="1">
        <f>'- H -'!E6</f>
        <v>0</v>
      </c>
      <c r="E4" s="3" t="str">
        <f>'- H -'!F6</f>
        <v>Cabo Verde</v>
      </c>
      <c r="F4" s="1">
        <f>COUNTBLANK('- H -'!C6:'- H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H -'!B7</f>
        <v>Arabia Saudita</v>
      </c>
      <c r="B5" s="1">
        <f>'- H -'!C7</f>
        <v>0</v>
      </c>
      <c r="C5" s="1" t="str">
        <f>'- H -'!D7</f>
        <v>-</v>
      </c>
      <c r="D5" s="1">
        <f>'- H -'!E7</f>
        <v>0</v>
      </c>
      <c r="E5" s="3" t="str">
        <f>'- H -'!F7</f>
        <v>Uruguay</v>
      </c>
      <c r="F5" s="1">
        <f>COUNTBLANK('- H -'!C7:'- H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H -'!B8</f>
        <v>España</v>
      </c>
      <c r="B6" s="1">
        <f>'- H -'!C8</f>
        <v>0</v>
      </c>
      <c r="C6" s="1" t="str">
        <f>'- H -'!D8</f>
        <v>-</v>
      </c>
      <c r="D6" s="1">
        <f>'- H -'!E8</f>
        <v>0</v>
      </c>
      <c r="E6" s="3" t="str">
        <f>'- H -'!F8</f>
        <v>Arabia Saudita</v>
      </c>
      <c r="F6" s="1">
        <f>COUNTBLANK('- H -'!C8:'- H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H -'!B9</f>
        <v>Uruguay</v>
      </c>
      <c r="B7" s="1">
        <f>'- H -'!C9</f>
        <v>0</v>
      </c>
      <c r="C7" s="1" t="str">
        <f>'- H -'!D9</f>
        <v>-</v>
      </c>
      <c r="D7" s="1">
        <f>'- H -'!E9</f>
        <v>0</v>
      </c>
      <c r="E7" s="3" t="str">
        <f>'- H -'!F9</f>
        <v>Cabo Verde</v>
      </c>
      <c r="F7" s="1">
        <f>COUNTBLANK('- H -'!C9:'- H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H -'!B10</f>
        <v>Uruguay</v>
      </c>
      <c r="B8" s="1">
        <f>'- H -'!C10</f>
        <v>0</v>
      </c>
      <c r="C8" s="1" t="str">
        <f>'- H -'!D10</f>
        <v>-</v>
      </c>
      <c r="D8" s="1">
        <f>'- H -'!E10</f>
        <v>0</v>
      </c>
      <c r="E8" s="3" t="str">
        <f>'- H -'!F10</f>
        <v>España</v>
      </c>
      <c r="F8" s="1">
        <f>COUNTBLANK('- H -'!C10:'- H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H -'!B11</f>
        <v>Cabo Verde</v>
      </c>
      <c r="B9" s="1">
        <f>'- H -'!C11</f>
        <v>0</v>
      </c>
      <c r="C9" s="1" t="str">
        <f>'- H -'!D11</f>
        <v>-</v>
      </c>
      <c r="D9" s="1">
        <f>'- H -'!E11</f>
        <v>0</v>
      </c>
      <c r="E9" s="3" t="str">
        <f>'- H -'!F11</f>
        <v>Arabia Saudita</v>
      </c>
      <c r="F9" s="1">
        <f>COUNTBLANK('- H -'!C11:'- H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España</v>
      </c>
      <c r="G16">
        <f t="shared" ref="G16:M16" si="28">G10</f>
        <v>0</v>
      </c>
      <c r="H16">
        <f t="shared" si="28"/>
        <v>0</v>
      </c>
      <c r="I16">
        <f t="shared" si="28"/>
        <v>0</v>
      </c>
      <c r="J16">
        <f t="shared" si="28"/>
        <v>0</v>
      </c>
      <c r="K16">
        <f t="shared" si="28"/>
        <v>0</v>
      </c>
      <c r="L16">
        <f t="shared" si="28"/>
        <v>0</v>
      </c>
      <c r="M16">
        <f t="shared" si="28"/>
        <v>0</v>
      </c>
      <c r="O16" t="str">
        <f>IF($M16&gt;=$M17,$F16,$F17)</f>
        <v>España</v>
      </c>
      <c r="P16">
        <f>VLOOKUP(O16,$F$16:$M$25,8,FALSE)</f>
        <v>0</v>
      </c>
      <c r="S16" t="str">
        <f>IF($P16&gt;=$P18,$O16,$O18)</f>
        <v>España</v>
      </c>
      <c r="T16">
        <f>VLOOKUP(S16,$O$16:$P$25,2,FALSE)</f>
        <v>0</v>
      </c>
      <c r="W16" t="str">
        <f>IF($T16&gt;=$T19,$S16,$S19)</f>
        <v>España</v>
      </c>
      <c r="X16">
        <f>VLOOKUP(W16,$S$16:$T$25,2,FALSE)</f>
        <v>0</v>
      </c>
      <c r="AA16" t="str">
        <f>W16</f>
        <v>España</v>
      </c>
      <c r="AB16">
        <f>VLOOKUP(AA16,W16:X25,2,FALSE)</f>
        <v>0</v>
      </c>
      <c r="AE16" t="str">
        <f>AA16</f>
        <v>España</v>
      </c>
      <c r="AF16">
        <f>VLOOKUP(AE16,AA16:AB25,2,FALSE)</f>
        <v>0</v>
      </c>
      <c r="AI16" t="str">
        <f>AE16</f>
        <v>España</v>
      </c>
      <c r="AJ16">
        <f>VLOOKUP(AI16,AE16:AF25,2,FALSE)</f>
        <v>0</v>
      </c>
    </row>
    <row r="17" spans="6:37">
      <c r="F17" t="str">
        <f>N2</f>
        <v>Cabo Verde</v>
      </c>
      <c r="G17">
        <f t="shared" ref="G17:M17" si="29">N10</f>
        <v>0</v>
      </c>
      <c r="H17">
        <f t="shared" si="29"/>
        <v>0</v>
      </c>
      <c r="I17">
        <f t="shared" si="29"/>
        <v>0</v>
      </c>
      <c r="J17">
        <f t="shared" si="29"/>
        <v>0</v>
      </c>
      <c r="K17">
        <f t="shared" si="29"/>
        <v>0</v>
      </c>
      <c r="L17">
        <f t="shared" si="29"/>
        <v>0</v>
      </c>
      <c r="M17">
        <f t="shared" si="29"/>
        <v>0</v>
      </c>
      <c r="O17" t="str">
        <f>IF($M17&lt;=$M16,$F17,$F16)</f>
        <v>Cabo Verde</v>
      </c>
      <c r="P17">
        <f>VLOOKUP(O17,$F$16:$M$25,8,FALSE)</f>
        <v>0</v>
      </c>
      <c r="S17" t="str">
        <f>O17</f>
        <v>Cabo Verde</v>
      </c>
      <c r="T17">
        <f>VLOOKUP(S17,$O$16:$P$25,2,FALSE)</f>
        <v>0</v>
      </c>
      <c r="W17" t="str">
        <f>S17</f>
        <v>Cabo Verde</v>
      </c>
      <c r="X17">
        <f>VLOOKUP(W17,$S$16:$T$25,2,FALSE)</f>
        <v>0</v>
      </c>
      <c r="AA17" t="str">
        <f>IF(X17&gt;=X18,W17,W18)</f>
        <v>Cabo Verde</v>
      </c>
      <c r="AB17">
        <f>VLOOKUP(AA17,W16:X25,2,FALSE)</f>
        <v>0</v>
      </c>
      <c r="AE17" t="str">
        <f>IF(AB17&gt;=AB19,AA17,AA19)</f>
        <v>Cabo Verde</v>
      </c>
      <c r="AF17">
        <f>VLOOKUP(AE17,AA16:AB25,2,FALSE)</f>
        <v>0</v>
      </c>
      <c r="AI17" t="str">
        <f>AE17</f>
        <v>Cabo Verde</v>
      </c>
      <c r="AJ17">
        <f>VLOOKUP(AI17,AE16:AF25,2,FALSE)</f>
        <v>0</v>
      </c>
    </row>
    <row r="18" spans="6:37">
      <c r="F18" t="str">
        <f>U2</f>
        <v>Arabia Saudita</v>
      </c>
      <c r="G18">
        <f t="shared" ref="G18:M18" si="30">U10</f>
        <v>0</v>
      </c>
      <c r="H18">
        <f t="shared" si="30"/>
        <v>0</v>
      </c>
      <c r="I18">
        <f t="shared" si="30"/>
        <v>0</v>
      </c>
      <c r="J18">
        <f t="shared" si="30"/>
        <v>0</v>
      </c>
      <c r="K18">
        <f t="shared" si="30"/>
        <v>0</v>
      </c>
      <c r="L18">
        <f t="shared" si="30"/>
        <v>0</v>
      </c>
      <c r="M18">
        <f t="shared" si="30"/>
        <v>0</v>
      </c>
      <c r="O18" t="str">
        <f>F18</f>
        <v>Arabia Saudita</v>
      </c>
      <c r="P18">
        <f>VLOOKUP(O18,$F$16:$M$25,8,FALSE)</f>
        <v>0</v>
      </c>
      <c r="S18" t="str">
        <f>IF($P18&lt;=$P16,$O18,$O16)</f>
        <v>Arabia Saudita</v>
      </c>
      <c r="T18">
        <f>VLOOKUP(S18,$O$16:$P$25,2,FALSE)</f>
        <v>0</v>
      </c>
      <c r="W18" t="str">
        <f>S18</f>
        <v>Arabia Saudita</v>
      </c>
      <c r="X18">
        <f>VLOOKUP(W18,$S$16:$T$25,2,FALSE)</f>
        <v>0</v>
      </c>
      <c r="AA18" t="str">
        <f>IF(X18&lt;=X17,W18,W17)</f>
        <v>Arabia Saudita</v>
      </c>
      <c r="AB18">
        <f>VLOOKUP(AA18,W16:X25,2,FALSE)</f>
        <v>0</v>
      </c>
      <c r="AE18" t="str">
        <f>AA18</f>
        <v>Arabia Saudita</v>
      </c>
      <c r="AF18">
        <f>VLOOKUP(AE18,AA16:AB25,2,FALSE)</f>
        <v>0</v>
      </c>
      <c r="AI18" t="str">
        <f>IF(AF18&gt;=AF19,AE18,AE19)</f>
        <v>Arabia Saudita</v>
      </c>
      <c r="AJ18">
        <f>VLOOKUP(AI18,AE16:AF25,2,FALSE)</f>
        <v>0</v>
      </c>
    </row>
    <row r="19" spans="6:37">
      <c r="F19" t="str">
        <f>AB2</f>
        <v>Uruguay</v>
      </c>
      <c r="G19">
        <f t="shared" ref="G19:M19" si="31">AB10</f>
        <v>0</v>
      </c>
      <c r="H19">
        <f t="shared" si="31"/>
        <v>0</v>
      </c>
      <c r="I19">
        <f t="shared" si="31"/>
        <v>0</v>
      </c>
      <c r="J19">
        <f t="shared" si="31"/>
        <v>0</v>
      </c>
      <c r="K19">
        <f t="shared" si="31"/>
        <v>0</v>
      </c>
      <c r="L19">
        <f t="shared" si="31"/>
        <v>0</v>
      </c>
      <c r="M19">
        <f t="shared" si="31"/>
        <v>0</v>
      </c>
      <c r="O19" t="str">
        <f>F19</f>
        <v>Uruguay</v>
      </c>
      <c r="P19">
        <f>VLOOKUP(O19,$F$16:$M$25,8,FALSE)</f>
        <v>0</v>
      </c>
      <c r="S19" t="str">
        <f>O19</f>
        <v>Uruguay</v>
      </c>
      <c r="T19">
        <f>VLOOKUP(S19,$O$16:$P$25,2,FALSE)</f>
        <v>0</v>
      </c>
      <c r="W19" t="str">
        <f>IF($T19&lt;=$T16,$S19,$S16)</f>
        <v>Uruguay</v>
      </c>
      <c r="X19">
        <f>VLOOKUP(W19,$S$16:$T$25,2,FALSE)</f>
        <v>0</v>
      </c>
      <c r="AA19" t="str">
        <f>W19</f>
        <v>Uruguay</v>
      </c>
      <c r="AB19">
        <f>VLOOKUP(AA19,W16:X25,2,FALSE)</f>
        <v>0</v>
      </c>
      <c r="AE19" t="str">
        <f>IF(AB19&lt;=AB17,AA19,AA17)</f>
        <v>Uruguay</v>
      </c>
      <c r="AF19">
        <f>VLOOKUP(AE19,AA16:AB25,2,FALSE)</f>
        <v>0</v>
      </c>
      <c r="AI19" t="str">
        <f>IF(AF19&lt;=AF18,AE19,AE18)</f>
        <v>Uruguay</v>
      </c>
      <c r="AJ19">
        <f>VLOOKUP(AI19,AE16:AF25,2,FALSE)</f>
        <v>0</v>
      </c>
    </row>
    <row r="28" spans="6:37">
      <c r="F28" t="str">
        <f>AI16</f>
        <v>España</v>
      </c>
      <c r="J28">
        <f>AJ16</f>
        <v>0</v>
      </c>
      <c r="K28">
        <f>VLOOKUP(AI16,$F$16:$M$25,6,FALSE)</f>
        <v>0</v>
      </c>
      <c r="L28">
        <f>VLOOKUP(AI16,$F$16:$M$25,7,FALSE)</f>
        <v>0</v>
      </c>
      <c r="M28">
        <f>K28-L28</f>
        <v>0</v>
      </c>
      <c r="O28" t="str">
        <f>IF(AND($J28=$J29,$M29&gt;$M28),$F29,$F28)</f>
        <v>España</v>
      </c>
      <c r="P28">
        <f>VLOOKUP(O28,$F$28:$M$37,5,FALSE)</f>
        <v>0</v>
      </c>
      <c r="Q28">
        <f>VLOOKUP(O28,$F$28:$M$37,8,FALSE)</f>
        <v>0</v>
      </c>
      <c r="S28" t="str">
        <f>IF(AND(P28=P30,Q30&gt;Q28),O30,O28)</f>
        <v>España</v>
      </c>
      <c r="T28">
        <f>VLOOKUP(S28,$O$28:$Q$37,2,FALSE)</f>
        <v>0</v>
      </c>
      <c r="U28">
        <f>VLOOKUP(S28,$O$28:$Q$37,3,FALSE)</f>
        <v>0</v>
      </c>
      <c r="W28" t="str">
        <f>IF(AND(T28=T31,U31&gt;U28),S31,S28)</f>
        <v>España</v>
      </c>
      <c r="X28">
        <f>VLOOKUP(W28,$S$28:$U$37,2,FALSE)</f>
        <v>0</v>
      </c>
      <c r="Y28">
        <f>VLOOKUP(W28,$S$28:$U$37,3,FALSE)</f>
        <v>0</v>
      </c>
      <c r="AA28" t="str">
        <f>W28</f>
        <v>España</v>
      </c>
      <c r="AB28">
        <f>VLOOKUP(AA28,W28:Y37,2,FALSE)</f>
        <v>0</v>
      </c>
      <c r="AC28">
        <f>VLOOKUP(AA28,W28:Y37,3,FALSE)</f>
        <v>0</v>
      </c>
      <c r="AE28" t="str">
        <f>AA28</f>
        <v>España</v>
      </c>
      <c r="AF28">
        <f>VLOOKUP(AE28,AA28:AC37,2,FALSE)</f>
        <v>0</v>
      </c>
      <c r="AG28">
        <f>VLOOKUP(AE28,AA28:AC37,3,FALSE)</f>
        <v>0</v>
      </c>
      <c r="AI28" t="str">
        <f>AE28</f>
        <v>España</v>
      </c>
      <c r="AJ28">
        <f>VLOOKUP(AI28,AE28:AG37,2,FALSE)</f>
        <v>0</v>
      </c>
      <c r="AK28">
        <f>VLOOKUP(AI28,AE28:AG37,3,FALSE)</f>
        <v>0</v>
      </c>
    </row>
    <row r="29" spans="6:37">
      <c r="F29" t="str">
        <f>AI17</f>
        <v>Cabo Verde</v>
      </c>
      <c r="J29">
        <f>AJ17</f>
        <v>0</v>
      </c>
      <c r="K29">
        <f>VLOOKUP(AI17,$F$16:$M$25,6,FALSE)</f>
        <v>0</v>
      </c>
      <c r="L29">
        <f>VLOOKUP(AI17,$F$16:$M$25,7,FALSE)</f>
        <v>0</v>
      </c>
      <c r="M29">
        <f>K29-L29</f>
        <v>0</v>
      </c>
      <c r="O29" t="str">
        <f>IF(AND($J28=$J29,$M29&gt;$M28),$F28,$F29)</f>
        <v>Cabo Verde</v>
      </c>
      <c r="P29">
        <f>VLOOKUP(O29,$F$28:$M$37,5,FALSE)</f>
        <v>0</v>
      </c>
      <c r="Q29">
        <f>VLOOKUP(O29,$F$28:$M$37,8,FALSE)</f>
        <v>0</v>
      </c>
      <c r="S29" t="str">
        <f>O29</f>
        <v>Cabo Verde</v>
      </c>
      <c r="T29">
        <f>VLOOKUP(S29,$O$28:$Q$37,2,FALSE)</f>
        <v>0</v>
      </c>
      <c r="U29">
        <f>VLOOKUP(S29,$O$28:$Q$37,3,FALSE)</f>
        <v>0</v>
      </c>
      <c r="W29" t="str">
        <f>S29</f>
        <v>Cabo Verde</v>
      </c>
      <c r="X29">
        <f>VLOOKUP(W29,$S$28:$U$37,2,FALSE)</f>
        <v>0</v>
      </c>
      <c r="Y29">
        <f>VLOOKUP(W29,$S$28:$U$37,3,FALSE)</f>
        <v>0</v>
      </c>
      <c r="AA29" t="str">
        <f>IF(AND(X29=X30,Y30&gt;Y29),W30,W29)</f>
        <v>Cabo Verde</v>
      </c>
      <c r="AB29">
        <f>VLOOKUP(AA29,W28:Y37,2,FALSE)</f>
        <v>0</v>
      </c>
      <c r="AC29">
        <f>VLOOKUP(AA29,W28:Y37,3,FALSE)</f>
        <v>0</v>
      </c>
      <c r="AE29" t="str">
        <f>IF(AND(AB29=AB31,AC31&gt;AC29),AA31,AA29)</f>
        <v>Cabo Verde</v>
      </c>
      <c r="AF29">
        <f>VLOOKUP(AE29,AA28:AC37,2,FALSE)</f>
        <v>0</v>
      </c>
      <c r="AG29">
        <f>VLOOKUP(AE29,AA28:AC37,3,FALSE)</f>
        <v>0</v>
      </c>
      <c r="AI29" t="str">
        <f>AE29</f>
        <v>Cabo Verde</v>
      </c>
      <c r="AJ29">
        <f>VLOOKUP(AI29,AE28:AG37,2,FALSE)</f>
        <v>0</v>
      </c>
      <c r="AK29">
        <f>VLOOKUP(AI29,AE28:AG37,3,FALSE)</f>
        <v>0</v>
      </c>
    </row>
    <row r="30" spans="6:37">
      <c r="F30" t="str">
        <f>AI18</f>
        <v>Arabia Saudita</v>
      </c>
      <c r="J30">
        <f>AJ18</f>
        <v>0</v>
      </c>
      <c r="K30">
        <f>VLOOKUP(AI18,$F$16:$M$25,6,FALSE)</f>
        <v>0</v>
      </c>
      <c r="L30">
        <f>VLOOKUP(AI18,$F$16:$M$25,7,FALSE)</f>
        <v>0</v>
      </c>
      <c r="M30">
        <f>K30-L30</f>
        <v>0</v>
      </c>
      <c r="O30" t="str">
        <f>F30</f>
        <v>Arabia Saudita</v>
      </c>
      <c r="P30">
        <f>VLOOKUP(O30,$F$28:$M$37,5,FALSE)</f>
        <v>0</v>
      </c>
      <c r="Q30">
        <f>VLOOKUP(O30,$F$28:$M$37,8,FALSE)</f>
        <v>0</v>
      </c>
      <c r="S30" t="str">
        <f>IF(AND($P28=P30,Q30&gt;Q28),O28,O30)</f>
        <v>Arabia Saudita</v>
      </c>
      <c r="T30">
        <f>VLOOKUP(S30,$O$28:$Q$37,2,FALSE)</f>
        <v>0</v>
      </c>
      <c r="U30">
        <f>VLOOKUP(S30,$O$28:$Q$37,3,FALSE)</f>
        <v>0</v>
      </c>
      <c r="W30" t="str">
        <f>S30</f>
        <v>Arabia Saudita</v>
      </c>
      <c r="X30">
        <f>VLOOKUP(W30,$S$28:$U$37,2,FALSE)</f>
        <v>0</v>
      </c>
      <c r="Y30">
        <f>VLOOKUP(W30,$S$28:$U$37,3,FALSE)</f>
        <v>0</v>
      </c>
      <c r="AA30" t="str">
        <f>IF(AND(X29=X30,Y30&gt;Y29),W29,W30)</f>
        <v>Arabia Saudita</v>
      </c>
      <c r="AB30">
        <f>VLOOKUP(AA30,W28:Y37,2,FALSE)</f>
        <v>0</v>
      </c>
      <c r="AC30">
        <f>VLOOKUP(AA30,W28:Y37,3,FALSE)</f>
        <v>0</v>
      </c>
      <c r="AE30" t="str">
        <f>AA30</f>
        <v>Arabia Saudita</v>
      </c>
      <c r="AF30">
        <f>VLOOKUP(AE30,AA28:AC37,2,FALSE)</f>
        <v>0</v>
      </c>
      <c r="AG30">
        <f>VLOOKUP(AE30,AA28:AC37,3,FALSE)</f>
        <v>0</v>
      </c>
      <c r="AI30" t="str">
        <f>IF(AND(AF30=AF31,AG31&gt;AG30),AE31,AE30)</f>
        <v>Arabia Saudita</v>
      </c>
      <c r="AJ30">
        <f>VLOOKUP(AI30,AE28:AG37,2,FALSE)</f>
        <v>0</v>
      </c>
      <c r="AK30">
        <f>VLOOKUP(AI30,AE28:AG37,3,FALSE)</f>
        <v>0</v>
      </c>
    </row>
    <row r="31" spans="6:37">
      <c r="F31" t="str">
        <f>AI19</f>
        <v>Uruguay</v>
      </c>
      <c r="J31">
        <f>AJ19</f>
        <v>0</v>
      </c>
      <c r="K31">
        <f>VLOOKUP(AI19,$F$16:$M$25,6,FALSE)</f>
        <v>0</v>
      </c>
      <c r="L31">
        <f>VLOOKUP(AI19,$F$16:$M$25,7,FALSE)</f>
        <v>0</v>
      </c>
      <c r="M31">
        <f>K31-L31</f>
        <v>0</v>
      </c>
      <c r="O31" t="str">
        <f>F31</f>
        <v>Uruguay</v>
      </c>
      <c r="P31">
        <f>VLOOKUP(O31,$F$28:$M$37,5,FALSE)</f>
        <v>0</v>
      </c>
      <c r="Q31">
        <f>VLOOKUP(O31,$F$28:$M$37,8,FALSE)</f>
        <v>0</v>
      </c>
      <c r="S31" t="str">
        <f>O31</f>
        <v>Uruguay</v>
      </c>
      <c r="T31">
        <f>VLOOKUP(S31,$O$28:$Q$37,2,FALSE)</f>
        <v>0</v>
      </c>
      <c r="U31">
        <f>VLOOKUP(S31,$O$28:$Q$37,3,FALSE)</f>
        <v>0</v>
      </c>
      <c r="W31" t="str">
        <f>IF(AND(T28=T31,U31&gt;U28),S28,S31)</f>
        <v>Uruguay</v>
      </c>
      <c r="X31">
        <f>VLOOKUP(W31,$S$28:$U$37,2,FALSE)</f>
        <v>0</v>
      </c>
      <c r="Y31">
        <f>VLOOKUP(W31,$S$28:$U$37,3,FALSE)</f>
        <v>0</v>
      </c>
      <c r="AA31" t="str">
        <f>W31</f>
        <v>Uruguay</v>
      </c>
      <c r="AB31">
        <f>VLOOKUP(AA31,W28:Y37,2,FALSE)</f>
        <v>0</v>
      </c>
      <c r="AC31">
        <f>VLOOKUP(AA31,W28:Y37,3,FALSE)</f>
        <v>0</v>
      </c>
      <c r="AE31" t="str">
        <f>IF(AND(AB29=AB31,AC31&gt;AC29),AA29,AA31)</f>
        <v>Uruguay</v>
      </c>
      <c r="AF31">
        <f>VLOOKUP(AE31,AA28:AC37,2,FALSE)</f>
        <v>0</v>
      </c>
      <c r="AG31">
        <f>VLOOKUP(AE31,AA28:AC37,3,FALSE)</f>
        <v>0</v>
      </c>
      <c r="AI31" t="str">
        <f>IF(AND(AF30=AF31,AG31&gt;AG30),AE30,AE31)</f>
        <v>Uruguay</v>
      </c>
      <c r="AJ31">
        <f>VLOOKUP(AI31,AE28:AG37,2,FALSE)</f>
        <v>0</v>
      </c>
      <c r="AK31">
        <f>VLOOKUP(AI31,AE28:AG37,3,FALSE)</f>
        <v>0</v>
      </c>
    </row>
    <row r="40" spans="6:38">
      <c r="F40" t="str">
        <f>AI28</f>
        <v>España</v>
      </c>
      <c r="J40">
        <f>VLOOKUP(F40,$F$16:$M$25,8,FALSE)</f>
        <v>0</v>
      </c>
      <c r="K40">
        <f>VLOOKUP(F40,$F$16:$M$25,6,FALSE)</f>
        <v>0</v>
      </c>
      <c r="L40">
        <f>VLOOKUP(F40,$F$16:$M$25,7,FALSE)</f>
        <v>0</v>
      </c>
      <c r="M40">
        <f>K40-L40</f>
        <v>0</v>
      </c>
      <c r="O40" t="str">
        <f>IF(AND(J40=J41,M40=M41,K41&gt;K40),F41,F40)</f>
        <v>España</v>
      </c>
      <c r="P40">
        <f>VLOOKUP(O40,$F$40:$M$49,5,FALSE)</f>
        <v>0</v>
      </c>
      <c r="Q40">
        <f>VLOOKUP(O40,$F$40:$M$49,8,FALSE)</f>
        <v>0</v>
      </c>
      <c r="R40">
        <f>VLOOKUP(O40,$F$40:$M$49,6,FALSE)</f>
        <v>0</v>
      </c>
      <c r="S40" t="str">
        <f>IF(AND(P40=P42,Q40=Q42,R42&gt;R40),O42,O40)</f>
        <v>España</v>
      </c>
      <c r="T40">
        <f>VLOOKUP(S40,$O$40:$R$49,2,FALSE)</f>
        <v>0</v>
      </c>
      <c r="U40">
        <f>VLOOKUP(S40,$O$40:$R$49,3,FALSE)</f>
        <v>0</v>
      </c>
      <c r="V40">
        <f>VLOOKUP(S40,$O$40:$R$49,4,FALSE)</f>
        <v>0</v>
      </c>
      <c r="W40" t="str">
        <f>IF(AND(T40=T43,U40=U43,V43&gt;V40),S43,S40)</f>
        <v>España</v>
      </c>
      <c r="X40">
        <f>VLOOKUP(W40,$S$40:$V$49,2,FALSE)</f>
        <v>0</v>
      </c>
      <c r="Y40">
        <f>VLOOKUP(W40,$S$40:$V$49,3,FALSE)</f>
        <v>0</v>
      </c>
      <c r="Z40">
        <f>VLOOKUP(W40,$S$40:$V$49,4,FALSE)</f>
        <v>0</v>
      </c>
      <c r="AA40" t="str">
        <f>W40</f>
        <v>España</v>
      </c>
      <c r="AB40">
        <f>VLOOKUP(AA40,W40:Z49,2,FALSE)</f>
        <v>0</v>
      </c>
      <c r="AC40">
        <f>VLOOKUP(AA40,W40:Z49,3,FALSE)</f>
        <v>0</v>
      </c>
      <c r="AD40">
        <f>VLOOKUP(AA40,W40:Z49,4,FALSE)</f>
        <v>0</v>
      </c>
      <c r="AE40" t="str">
        <f>AA40</f>
        <v>España</v>
      </c>
      <c r="AF40">
        <f>VLOOKUP(AE40,AA40:AD49,2,FALSE)</f>
        <v>0</v>
      </c>
      <c r="AG40">
        <f>VLOOKUP(AE40,AA40:AD49,3,FALSE)</f>
        <v>0</v>
      </c>
      <c r="AH40">
        <f>VLOOKUP(AE40,AA40:AD49,4,FALSE)</f>
        <v>0</v>
      </c>
      <c r="AI40" t="str">
        <f>AE40</f>
        <v>España</v>
      </c>
      <c r="AJ40">
        <f>VLOOKUP(AI40,AE40:AH49,2,FALSE)</f>
        <v>0</v>
      </c>
      <c r="AK40">
        <f>VLOOKUP(AI40,AE40:AH49,3,FALSE)</f>
        <v>0</v>
      </c>
      <c r="AL40">
        <f>VLOOKUP(AI40,AE40:AH49,4,FALSE)</f>
        <v>0</v>
      </c>
    </row>
    <row r="41" spans="6:38">
      <c r="F41" t="str">
        <f>AI29</f>
        <v>Cabo Verde</v>
      </c>
      <c r="J41">
        <f>VLOOKUP(F41,$F$16:$M$25,8,FALSE)</f>
        <v>0</v>
      </c>
      <c r="K41">
        <f>VLOOKUP(F41,$F$16:$M$25,6,FALSE)</f>
        <v>0</v>
      </c>
      <c r="L41">
        <f>VLOOKUP(F41,$F$16:$M$25,7,FALSE)</f>
        <v>0</v>
      </c>
      <c r="M41">
        <f>K41-L41</f>
        <v>0</v>
      </c>
      <c r="O41" t="str">
        <f>IF(AND(J40=J41,M40=M41,K41&gt;K40),F40,F41)</f>
        <v>Cabo Verde</v>
      </c>
      <c r="P41">
        <f>VLOOKUP(O41,$F$40:$M$49,5,FALSE)</f>
        <v>0</v>
      </c>
      <c r="Q41">
        <f>VLOOKUP(O41,$F$40:$M$49,8,FALSE)</f>
        <v>0</v>
      </c>
      <c r="R41">
        <f>VLOOKUP(O41,$F$40:$M$49,6,FALSE)</f>
        <v>0</v>
      </c>
      <c r="S41" t="str">
        <f>O41</f>
        <v>Cabo Verde</v>
      </c>
      <c r="T41">
        <f>VLOOKUP(S41,$O$40:$R$49,2,FALSE)</f>
        <v>0</v>
      </c>
      <c r="U41">
        <f>VLOOKUP(S41,$O$40:$R$49,3,FALSE)</f>
        <v>0</v>
      </c>
      <c r="V41">
        <f>VLOOKUP(S41,$O$40:$R$49,4,FALSE)</f>
        <v>0</v>
      </c>
      <c r="W41" t="str">
        <f>S41</f>
        <v>Cabo Verde</v>
      </c>
      <c r="X41">
        <f>VLOOKUP(W41,$S$40:$V$49,2,FALSE)</f>
        <v>0</v>
      </c>
      <c r="Y41">
        <f>VLOOKUP(W41,$S$40:$V$49,3,FALSE)</f>
        <v>0</v>
      </c>
      <c r="Z41">
        <f>VLOOKUP(W41,$S$40:$V$49,4,FALSE)</f>
        <v>0</v>
      </c>
      <c r="AA41" t="str">
        <f>IF(AND(X41=X42,Y41=Y42,Z42&gt;Z41),W42,W41)</f>
        <v>Cabo Verde</v>
      </c>
      <c r="AB41">
        <f>VLOOKUP(AA41,W40:Z49,2,FALSE)</f>
        <v>0</v>
      </c>
      <c r="AC41">
        <f>VLOOKUP(AA41,W40:Z49,3,FALSE)</f>
        <v>0</v>
      </c>
      <c r="AD41">
        <f>VLOOKUP(AA41,W40:Z49,4,FALSE)</f>
        <v>0</v>
      </c>
      <c r="AE41" t="str">
        <f>IF(AND(AB41=AB43,AC41=AC43,AD43&gt;AD41),AA43,AA41)</f>
        <v>Cabo Verde</v>
      </c>
      <c r="AF41">
        <f>VLOOKUP(AE41,AA40:AD49,2,FALSE)</f>
        <v>0</v>
      </c>
      <c r="AG41">
        <f>VLOOKUP(AE41,AA40:AD49,3,FALSE)</f>
        <v>0</v>
      </c>
      <c r="AH41">
        <f>VLOOKUP(AE41,AA40:AD49,4,FALSE)</f>
        <v>0</v>
      </c>
      <c r="AI41" t="str">
        <f>AE41</f>
        <v>Cabo Verde</v>
      </c>
      <c r="AJ41">
        <f>VLOOKUP(AI41,AE40:AH49,2,FALSE)</f>
        <v>0</v>
      </c>
      <c r="AK41">
        <f>VLOOKUP(AI41,AE40:AH49,3,FALSE)</f>
        <v>0</v>
      </c>
      <c r="AL41">
        <f>VLOOKUP(AI41,AE40:AH49,4,FALSE)</f>
        <v>0</v>
      </c>
    </row>
    <row r="42" spans="6:38">
      <c r="F42" t="str">
        <f>AI30</f>
        <v>Arabia Saudita</v>
      </c>
      <c r="J42">
        <f>VLOOKUP(F42,$F$16:$M$25,8,FALSE)</f>
        <v>0</v>
      </c>
      <c r="K42">
        <f>VLOOKUP(F42,$F$16:$M$25,6,FALSE)</f>
        <v>0</v>
      </c>
      <c r="L42">
        <f>VLOOKUP(F42,$F$16:$M$25,7,FALSE)</f>
        <v>0</v>
      </c>
      <c r="M42">
        <f>K42-L42</f>
        <v>0</v>
      </c>
      <c r="O42" t="str">
        <f>F42</f>
        <v>Arabia Saudita</v>
      </c>
      <c r="P42">
        <f>VLOOKUP(O42,$F$40:$M$49,5,FALSE)</f>
        <v>0</v>
      </c>
      <c r="Q42">
        <f>VLOOKUP(O42,$F$40:$M$49,8,FALSE)</f>
        <v>0</v>
      </c>
      <c r="R42">
        <f>VLOOKUP(O42,$F$40:$M$49,6,FALSE)</f>
        <v>0</v>
      </c>
      <c r="S42" t="str">
        <f>IF(AND(P40=P42,Q40=Q42,R42&gt;R40),O40,O42)</f>
        <v>Arabia Saudita</v>
      </c>
      <c r="T42">
        <f>VLOOKUP(S42,$O$40:$R$49,2,FALSE)</f>
        <v>0</v>
      </c>
      <c r="U42">
        <f>VLOOKUP(S42,$O$40:$R$49,3,FALSE)</f>
        <v>0</v>
      </c>
      <c r="V42">
        <f>VLOOKUP(S42,$O$40:$R$49,4,FALSE)</f>
        <v>0</v>
      </c>
      <c r="W42" t="str">
        <f>S42</f>
        <v>Arabia Saudita</v>
      </c>
      <c r="X42">
        <f>VLOOKUP(W42,$S$40:$V$49,2,FALSE)</f>
        <v>0</v>
      </c>
      <c r="Y42">
        <f>VLOOKUP(W42,$S$40:$V$49,3,FALSE)</f>
        <v>0</v>
      </c>
      <c r="Z42">
        <f>VLOOKUP(W42,$S$40:$V$49,4,FALSE)</f>
        <v>0</v>
      </c>
      <c r="AA42" t="str">
        <f>IF(AND(X41=X42,Y41=Y42,Z42&gt;Z41),W41,W42)</f>
        <v>Arabia Saudita</v>
      </c>
      <c r="AB42">
        <f>VLOOKUP(AA42,W40:Z49,2,FALSE)</f>
        <v>0</v>
      </c>
      <c r="AC42">
        <f>VLOOKUP(AA42,W40:Z49,3,FALSE)</f>
        <v>0</v>
      </c>
      <c r="AD42">
        <f>VLOOKUP(AA42,W40:Z49,4,FALSE)</f>
        <v>0</v>
      </c>
      <c r="AE42" t="str">
        <f>AA42</f>
        <v>Arabia Saudita</v>
      </c>
      <c r="AF42">
        <f>VLOOKUP(AE42,AA40:AD49,2,FALSE)</f>
        <v>0</v>
      </c>
      <c r="AG42">
        <f>VLOOKUP(AE42,AA40:AD49,3,FALSE)</f>
        <v>0</v>
      </c>
      <c r="AH42">
        <f>VLOOKUP(AE42,AA40:AD49,4,FALSE)</f>
        <v>0</v>
      </c>
      <c r="AI42" t="str">
        <f>IF(AND(AF42=AF43,AG42=AG43,AH43&gt;AH42),AE43,AE42)</f>
        <v>Arabia Saudita</v>
      </c>
      <c r="AJ42">
        <f>VLOOKUP(AI42,AE40:AH49,2,FALSE)</f>
        <v>0</v>
      </c>
      <c r="AK42">
        <f>VLOOKUP(AI42,AE40:AH49,3,FALSE)</f>
        <v>0</v>
      </c>
      <c r="AL42">
        <f>VLOOKUP(AI42,AE40:AH49,4,FALSE)</f>
        <v>0</v>
      </c>
    </row>
    <row r="43" spans="6:38">
      <c r="F43" t="str">
        <f>AI31</f>
        <v>Uruguay</v>
      </c>
      <c r="J43">
        <f>VLOOKUP(F43,$F$16:$M$25,8,FALSE)</f>
        <v>0</v>
      </c>
      <c r="K43">
        <f>VLOOKUP(F43,$F$16:$M$25,6,FALSE)</f>
        <v>0</v>
      </c>
      <c r="L43">
        <f>VLOOKUP(F43,$F$16:$M$25,7,FALSE)</f>
        <v>0</v>
      </c>
      <c r="M43">
        <f>K43-L43</f>
        <v>0</v>
      </c>
      <c r="O43" t="str">
        <f>F43</f>
        <v>Uruguay</v>
      </c>
      <c r="P43">
        <f>VLOOKUP(O43,$F$40:$M$49,5,FALSE)</f>
        <v>0</v>
      </c>
      <c r="Q43">
        <f>VLOOKUP(O43,$F$40:$M$49,8,FALSE)</f>
        <v>0</v>
      </c>
      <c r="R43">
        <f>VLOOKUP(O43,$F$40:$M$49,6,FALSE)</f>
        <v>0</v>
      </c>
      <c r="S43" t="str">
        <f>O43</f>
        <v>Uruguay</v>
      </c>
      <c r="T43">
        <f>VLOOKUP(S43,$O$40:$R$49,2,FALSE)</f>
        <v>0</v>
      </c>
      <c r="U43">
        <f>VLOOKUP(S43,$O$40:$R$49,3,FALSE)</f>
        <v>0</v>
      </c>
      <c r="V43">
        <f>VLOOKUP(S43,$O$40:$R$49,4,FALSE)</f>
        <v>0</v>
      </c>
      <c r="W43" t="str">
        <f>IF(AND(T40=T43,U40=U43,V43&gt;V40),S40,S43)</f>
        <v>Uruguay</v>
      </c>
      <c r="X43">
        <f>VLOOKUP(W43,$S$40:$V$49,2,FALSE)</f>
        <v>0</v>
      </c>
      <c r="Y43">
        <f>VLOOKUP(W43,$S$40:$V$49,3,FALSE)</f>
        <v>0</v>
      </c>
      <c r="Z43">
        <f>VLOOKUP(W43,$S$40:$V$49,4,FALSE)</f>
        <v>0</v>
      </c>
      <c r="AA43" t="str">
        <f>W43</f>
        <v>Uruguay</v>
      </c>
      <c r="AB43">
        <f>VLOOKUP(AA43,W40:Z49,2,FALSE)</f>
        <v>0</v>
      </c>
      <c r="AC43">
        <f>VLOOKUP(AA43,W40:Z49,3,FALSE)</f>
        <v>0</v>
      </c>
      <c r="AD43">
        <f>VLOOKUP(AA43,W40:Z49,4,FALSE)</f>
        <v>0</v>
      </c>
      <c r="AE43" t="str">
        <f>IF(AND(AB41=AB43,AC41=AC43,AD43&gt;AD41),AA41,AA43)</f>
        <v>Uruguay</v>
      </c>
      <c r="AF43">
        <f>VLOOKUP(AE43,AA40:AD49,2,FALSE)</f>
        <v>0</v>
      </c>
      <c r="AG43">
        <f>VLOOKUP(AE43,AA40:AD49,3,FALSE)</f>
        <v>0</v>
      </c>
      <c r="AH43">
        <f>VLOOKUP(AE43,AA40:AD49,4,FALSE)</f>
        <v>0</v>
      </c>
      <c r="AI43" t="str">
        <f>IF(AND(AF42=AF43,AG42=AG43,AH43&gt;AH42),AE42,AE43)</f>
        <v>Uruguay</v>
      </c>
      <c r="AJ43">
        <f>VLOOKUP(AI43,AE40:AH49,2,FALSE)</f>
        <v>0</v>
      </c>
      <c r="AK43">
        <f>VLOOKUP(AI43,AE40:AH49,3,FALSE)</f>
        <v>0</v>
      </c>
      <c r="AL43">
        <f>VLOOKUP(AI43,AE40:AH49,4,FALSE)</f>
        <v>0</v>
      </c>
    </row>
    <row r="51" spans="6:13">
      <c r="F51" t="s">
        <v>149</v>
      </c>
    </row>
    <row r="52" spans="6:13">
      <c r="F52" t="str">
        <f>AI40</f>
        <v>España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Cabo Verde</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Arabia Saudita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Uruguay</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EA649-B54E-5040-97F7-8F6449345ADC}">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I -'!Q7</f>
        <v>Francia</v>
      </c>
      <c r="N2" t="str">
        <f>'- I -'!Q9</f>
        <v>Senegal</v>
      </c>
      <c r="U2" t="str">
        <f>'- I -'!Q11</f>
        <v>Iraq</v>
      </c>
      <c r="AB2" t="str">
        <f>'- I -'!Q13</f>
        <v>Noruega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I -'!B6</f>
        <v>Francia</v>
      </c>
      <c r="B4" s="1">
        <f>'- I -'!C6</f>
        <v>0</v>
      </c>
      <c r="C4" s="1" t="str">
        <f>'- I -'!D6</f>
        <v>-</v>
      </c>
      <c r="D4" s="1">
        <f>'- I -'!E6</f>
        <v>0</v>
      </c>
      <c r="E4" s="3" t="str">
        <f>'- I -'!F6</f>
        <v>Senegal</v>
      </c>
      <c r="F4" s="1">
        <f>COUNTBLANK('- I -'!C6:'- I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I -'!B7</f>
        <v>Iraq</v>
      </c>
      <c r="B5" s="1">
        <f>'- I -'!C7</f>
        <v>0</v>
      </c>
      <c r="C5" s="1" t="str">
        <f>'- I -'!D7</f>
        <v>-</v>
      </c>
      <c r="D5" s="1">
        <f>'- I -'!E7</f>
        <v>0</v>
      </c>
      <c r="E5" s="3" t="str">
        <f>'- I -'!F7</f>
        <v>Noruega</v>
      </c>
      <c r="F5" s="1">
        <f>COUNTBLANK('- I -'!C7:'- I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I -'!B8</f>
        <v>Francia</v>
      </c>
      <c r="B6" s="1">
        <f>'- I -'!C8</f>
        <v>0</v>
      </c>
      <c r="C6" s="1" t="str">
        <f>'- I -'!D8</f>
        <v>-</v>
      </c>
      <c r="D6" s="1">
        <f>'- I -'!E8</f>
        <v>0</v>
      </c>
      <c r="E6" s="3" t="str">
        <f>'- I -'!F8</f>
        <v>Iraq</v>
      </c>
      <c r="F6" s="1">
        <f>COUNTBLANK('- I -'!C8:'- I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I -'!B9</f>
        <v>Noruega</v>
      </c>
      <c r="B7" s="1">
        <f>'- I -'!C9</f>
        <v>0</v>
      </c>
      <c r="C7" s="1" t="str">
        <f>'- I -'!D9</f>
        <v>-</v>
      </c>
      <c r="D7" s="1">
        <f>'- I -'!E9</f>
        <v>0</v>
      </c>
      <c r="E7" s="3" t="str">
        <f>'- I -'!F9</f>
        <v>Senegal</v>
      </c>
      <c r="F7" s="1">
        <f>COUNTBLANK('- I -'!C9:'- I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I -'!B10</f>
        <v>Noruega</v>
      </c>
      <c r="B8" s="1">
        <f>'- I -'!C10</f>
        <v>0</v>
      </c>
      <c r="C8" s="1" t="str">
        <f>'- I -'!D10</f>
        <v>-</v>
      </c>
      <c r="D8" s="1">
        <f>'- I -'!E10</f>
        <v>0</v>
      </c>
      <c r="E8" s="3" t="str">
        <f>'- I -'!F10</f>
        <v>Francia</v>
      </c>
      <c r="F8" s="1">
        <f>COUNTBLANK('- I -'!C10:'- I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I -'!B11</f>
        <v>Senegal</v>
      </c>
      <c r="B9" s="1">
        <f>'- I -'!C11</f>
        <v>0</v>
      </c>
      <c r="C9" s="1" t="str">
        <f>'- I -'!D11</f>
        <v>-</v>
      </c>
      <c r="D9" s="1">
        <f>'- I -'!E11</f>
        <v>0</v>
      </c>
      <c r="E9" s="3" t="str">
        <f>'- I -'!F11</f>
        <v>Iraq</v>
      </c>
      <c r="F9" s="1">
        <f>COUNTBLANK('- I -'!C11:'- I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Francia</v>
      </c>
      <c r="G16">
        <f t="shared" ref="G16:M16" si="28">G10</f>
        <v>0</v>
      </c>
      <c r="H16">
        <f t="shared" si="28"/>
        <v>0</v>
      </c>
      <c r="I16">
        <f t="shared" si="28"/>
        <v>0</v>
      </c>
      <c r="J16">
        <f t="shared" si="28"/>
        <v>0</v>
      </c>
      <c r="K16">
        <f t="shared" si="28"/>
        <v>0</v>
      </c>
      <c r="L16">
        <f t="shared" si="28"/>
        <v>0</v>
      </c>
      <c r="M16">
        <f t="shared" si="28"/>
        <v>0</v>
      </c>
      <c r="O16" t="str">
        <f>IF($M16&gt;=$M17,$F16,$F17)</f>
        <v>Francia</v>
      </c>
      <c r="P16">
        <f>VLOOKUP(O16,$F$16:$M$25,8,FALSE)</f>
        <v>0</v>
      </c>
      <c r="S16" t="str">
        <f>IF($P16&gt;=$P18,$O16,$O18)</f>
        <v>Francia</v>
      </c>
      <c r="T16">
        <f>VLOOKUP(S16,$O$16:$P$25,2,FALSE)</f>
        <v>0</v>
      </c>
      <c r="W16" t="str">
        <f>IF($T16&gt;=$T19,$S16,$S19)</f>
        <v>Francia</v>
      </c>
      <c r="X16">
        <f>VLOOKUP(W16,$S$16:$T$25,2,FALSE)</f>
        <v>0</v>
      </c>
      <c r="AA16" t="str">
        <f>W16</f>
        <v>Francia</v>
      </c>
      <c r="AB16">
        <f>VLOOKUP(AA16,W16:X25,2,FALSE)</f>
        <v>0</v>
      </c>
      <c r="AE16" t="str">
        <f>AA16</f>
        <v>Francia</v>
      </c>
      <c r="AF16">
        <f>VLOOKUP(AE16,AA16:AB25,2,FALSE)</f>
        <v>0</v>
      </c>
      <c r="AI16" t="str">
        <f>AE16</f>
        <v>Francia</v>
      </c>
      <c r="AJ16">
        <f>VLOOKUP(AI16,AE16:AF25,2,FALSE)</f>
        <v>0</v>
      </c>
    </row>
    <row r="17" spans="6:37">
      <c r="F17" t="str">
        <f>N2</f>
        <v>Senegal</v>
      </c>
      <c r="G17">
        <f t="shared" ref="G17:L17" si="29">N10</f>
        <v>0</v>
      </c>
      <c r="H17">
        <f t="shared" si="29"/>
        <v>0</v>
      </c>
      <c r="I17">
        <f t="shared" si="29"/>
        <v>0</v>
      </c>
      <c r="J17">
        <f t="shared" si="29"/>
        <v>0</v>
      </c>
      <c r="K17">
        <f t="shared" si="29"/>
        <v>0</v>
      </c>
      <c r="L17">
        <f t="shared" si="29"/>
        <v>0</v>
      </c>
      <c r="M17">
        <f>T10</f>
        <v>0</v>
      </c>
      <c r="O17" t="str">
        <f>IF($M17&lt;=$M16,$F17,$F16)</f>
        <v>Senegal</v>
      </c>
      <c r="P17">
        <f>VLOOKUP(O17,$F$16:$M$25,8,FALSE)</f>
        <v>0</v>
      </c>
      <c r="S17" t="str">
        <f>O17</f>
        <v>Senegal</v>
      </c>
      <c r="T17">
        <f>VLOOKUP(S17,$O$16:$P$25,2,FALSE)</f>
        <v>0</v>
      </c>
      <c r="W17" t="str">
        <f>S17</f>
        <v>Senegal</v>
      </c>
      <c r="X17">
        <f>VLOOKUP(W17,$S$16:$T$25,2,FALSE)</f>
        <v>0</v>
      </c>
      <c r="AA17" t="str">
        <f>IF(X17&gt;=X18,W17,W18)</f>
        <v>Senegal</v>
      </c>
      <c r="AB17">
        <f>VLOOKUP(AA17,W16:X25,2,FALSE)</f>
        <v>0</v>
      </c>
      <c r="AE17" t="str">
        <f>IF(AB17&gt;=AB19,AA17,AA19)</f>
        <v>Senegal</v>
      </c>
      <c r="AF17">
        <f>VLOOKUP(AE17,AA16:AB25,2,FALSE)</f>
        <v>0</v>
      </c>
      <c r="AI17" t="str">
        <f>AE17</f>
        <v>Senegal</v>
      </c>
      <c r="AJ17">
        <f>VLOOKUP(AI17,AE16:AF25,2,FALSE)</f>
        <v>0</v>
      </c>
    </row>
    <row r="18" spans="6:37">
      <c r="F18" t="str">
        <f>U2</f>
        <v>Iraq</v>
      </c>
      <c r="G18">
        <f t="shared" ref="G18:M18" si="30">U10</f>
        <v>0</v>
      </c>
      <c r="H18">
        <f t="shared" si="30"/>
        <v>0</v>
      </c>
      <c r="I18">
        <f t="shared" si="30"/>
        <v>0</v>
      </c>
      <c r="J18">
        <f t="shared" si="30"/>
        <v>0</v>
      </c>
      <c r="K18">
        <f t="shared" si="30"/>
        <v>0</v>
      </c>
      <c r="L18">
        <f t="shared" si="30"/>
        <v>0</v>
      </c>
      <c r="M18">
        <f t="shared" si="30"/>
        <v>0</v>
      </c>
      <c r="O18" t="str">
        <f>F18</f>
        <v>Iraq</v>
      </c>
      <c r="P18">
        <f>VLOOKUP(O18,$F$16:$M$25,8,FALSE)</f>
        <v>0</v>
      </c>
      <c r="S18" t="str">
        <f>IF($P18&lt;=$P16,$O18,$O16)</f>
        <v>Iraq</v>
      </c>
      <c r="T18">
        <f>VLOOKUP(S18,$O$16:$P$25,2,FALSE)</f>
        <v>0</v>
      </c>
      <c r="W18" t="str">
        <f>S18</f>
        <v>Iraq</v>
      </c>
      <c r="X18">
        <f>VLOOKUP(W18,$S$16:$T$25,2,FALSE)</f>
        <v>0</v>
      </c>
      <c r="AA18" t="str">
        <f>IF(X18&lt;=X17,W18,W17)</f>
        <v>Iraq</v>
      </c>
      <c r="AB18">
        <f>VLOOKUP(AA18,W16:X25,2,FALSE)</f>
        <v>0</v>
      </c>
      <c r="AE18" t="str">
        <f>AA18</f>
        <v>Iraq</v>
      </c>
      <c r="AF18">
        <f>VLOOKUP(AE18,AA16:AB25,2,FALSE)</f>
        <v>0</v>
      </c>
      <c r="AI18" t="str">
        <f>IF(AF18&gt;=AF19,AE18,AE19)</f>
        <v>Iraq</v>
      </c>
      <c r="AJ18">
        <f>VLOOKUP(AI18,AE16:AF25,2,FALSE)</f>
        <v>0</v>
      </c>
    </row>
    <row r="19" spans="6:37">
      <c r="F19" t="str">
        <f>AB2</f>
        <v>Noruega</v>
      </c>
      <c r="G19">
        <f t="shared" ref="G19:M19" si="31">AB10</f>
        <v>0</v>
      </c>
      <c r="H19">
        <f t="shared" si="31"/>
        <v>0</v>
      </c>
      <c r="I19">
        <f t="shared" si="31"/>
        <v>0</v>
      </c>
      <c r="J19">
        <f t="shared" si="31"/>
        <v>0</v>
      </c>
      <c r="K19">
        <f t="shared" si="31"/>
        <v>0</v>
      </c>
      <c r="L19">
        <f t="shared" si="31"/>
        <v>0</v>
      </c>
      <c r="M19">
        <f t="shared" si="31"/>
        <v>0</v>
      </c>
      <c r="O19" t="str">
        <f>F19</f>
        <v>Noruega</v>
      </c>
      <c r="P19">
        <f>VLOOKUP(O19,$F$16:$M$25,8,FALSE)</f>
        <v>0</v>
      </c>
      <c r="S19" t="str">
        <f>O19</f>
        <v>Noruega</v>
      </c>
      <c r="T19">
        <f>VLOOKUP(S19,$O$16:$P$25,2,FALSE)</f>
        <v>0</v>
      </c>
      <c r="W19" t="str">
        <f>IF($T19&lt;=$T16,$S19,$S16)</f>
        <v>Noruega</v>
      </c>
      <c r="X19">
        <f>VLOOKUP(W19,$S$16:$T$25,2,FALSE)</f>
        <v>0</v>
      </c>
      <c r="AA19" t="str">
        <f>W19</f>
        <v>Noruega</v>
      </c>
      <c r="AB19">
        <f>VLOOKUP(AA19,W16:X25,2,FALSE)</f>
        <v>0</v>
      </c>
      <c r="AE19" t="str">
        <f>IF(AB19&lt;=AB17,AA19,AA17)</f>
        <v>Noruega</v>
      </c>
      <c r="AF19">
        <f>VLOOKUP(AE19,AA16:AB25,2,FALSE)</f>
        <v>0</v>
      </c>
      <c r="AI19" t="str">
        <f>IF(AF19&lt;=AF18,AE19,AE18)</f>
        <v>Noruega</v>
      </c>
      <c r="AJ19">
        <f>VLOOKUP(AI19,AE16:AF25,2,FALSE)</f>
        <v>0</v>
      </c>
    </row>
    <row r="28" spans="6:37">
      <c r="F28" t="str">
        <f>AI16</f>
        <v>Francia</v>
      </c>
      <c r="J28">
        <f>AJ16</f>
        <v>0</v>
      </c>
      <c r="K28">
        <f>VLOOKUP(AI16,$F$16:$M$25,6,FALSE)</f>
        <v>0</v>
      </c>
      <c r="L28">
        <f>VLOOKUP(AI16,$F$16:$M$25,7,FALSE)</f>
        <v>0</v>
      </c>
      <c r="M28">
        <f>K28-L28</f>
        <v>0</v>
      </c>
      <c r="O28" t="str">
        <f>IF(AND($J28=$J29,$M29&gt;$M28),$F29,$F28)</f>
        <v>Francia</v>
      </c>
      <c r="P28">
        <f>VLOOKUP(O28,$F$28:$M$37,5,FALSE)</f>
        <v>0</v>
      </c>
      <c r="Q28">
        <f>VLOOKUP(O28,$F$28:$M$37,8,FALSE)</f>
        <v>0</v>
      </c>
      <c r="S28" t="str">
        <f>IF(AND(P28=P30,Q30&gt;Q28),O30,O28)</f>
        <v>Francia</v>
      </c>
      <c r="T28">
        <f>VLOOKUP(S28,$O$28:$Q$37,2,FALSE)</f>
        <v>0</v>
      </c>
      <c r="U28">
        <f>VLOOKUP(S28,$O$28:$Q$37,3,FALSE)</f>
        <v>0</v>
      </c>
      <c r="W28" t="str">
        <f>IF(AND(T28=T31,U31&gt;U28),S31,S28)</f>
        <v>Francia</v>
      </c>
      <c r="X28">
        <f>VLOOKUP(W28,$S$28:$U$37,2,FALSE)</f>
        <v>0</v>
      </c>
      <c r="Y28">
        <f>VLOOKUP(W28,$S$28:$U$37,3,FALSE)</f>
        <v>0</v>
      </c>
      <c r="AA28" t="str">
        <f>W28</f>
        <v>Francia</v>
      </c>
      <c r="AB28">
        <f>VLOOKUP(AA28,W28:Y37,2,FALSE)</f>
        <v>0</v>
      </c>
      <c r="AC28">
        <f>VLOOKUP(AA28,W28:Y37,3,FALSE)</f>
        <v>0</v>
      </c>
      <c r="AE28" t="str">
        <f>AA28</f>
        <v>Francia</v>
      </c>
      <c r="AF28">
        <f>VLOOKUP(AE28,AA28:AC37,2,FALSE)</f>
        <v>0</v>
      </c>
      <c r="AG28">
        <f>VLOOKUP(AE28,AA28:AC37,3,FALSE)</f>
        <v>0</v>
      </c>
      <c r="AI28" t="str">
        <f>AE28</f>
        <v>Francia</v>
      </c>
      <c r="AJ28">
        <f>VLOOKUP(AI28,AE28:AG37,2,FALSE)</f>
        <v>0</v>
      </c>
      <c r="AK28">
        <f>VLOOKUP(AI28,AE28:AG37,3,FALSE)</f>
        <v>0</v>
      </c>
    </row>
    <row r="29" spans="6:37">
      <c r="F29" t="str">
        <f>AI17</f>
        <v>Senegal</v>
      </c>
      <c r="J29">
        <f>AJ17</f>
        <v>0</v>
      </c>
      <c r="K29">
        <f>VLOOKUP(AI17,$F$16:$M$25,6,FALSE)</f>
        <v>0</v>
      </c>
      <c r="L29">
        <f>VLOOKUP(AI17,$F$16:$M$25,7,FALSE)</f>
        <v>0</v>
      </c>
      <c r="M29">
        <f>K29-L29</f>
        <v>0</v>
      </c>
      <c r="O29" t="str">
        <f>IF(AND($J28=$J29,$M29&gt;$M28),$F28,$F29)</f>
        <v>Senegal</v>
      </c>
      <c r="P29">
        <f>VLOOKUP(O29,$F$28:$M$37,5,FALSE)</f>
        <v>0</v>
      </c>
      <c r="Q29">
        <f>VLOOKUP(O29,$F$28:$M$37,8,FALSE)</f>
        <v>0</v>
      </c>
      <c r="S29" t="str">
        <f>O29</f>
        <v>Senegal</v>
      </c>
      <c r="T29">
        <f>VLOOKUP(S29,$O$28:$Q$37,2,FALSE)</f>
        <v>0</v>
      </c>
      <c r="U29">
        <f>VLOOKUP(S29,$O$28:$Q$37,3,FALSE)</f>
        <v>0</v>
      </c>
      <c r="W29" t="str">
        <f>S29</f>
        <v>Senegal</v>
      </c>
      <c r="X29">
        <f>VLOOKUP(W29,$S$28:$U$37,2,FALSE)</f>
        <v>0</v>
      </c>
      <c r="Y29">
        <f>VLOOKUP(W29,$S$28:$U$37,3,FALSE)</f>
        <v>0</v>
      </c>
      <c r="AA29" t="str">
        <f>IF(AND(X29=X30,Y30&gt;Y29),W30,W29)</f>
        <v>Senegal</v>
      </c>
      <c r="AB29">
        <f>VLOOKUP(AA29,W28:Y37,2,FALSE)</f>
        <v>0</v>
      </c>
      <c r="AC29">
        <f>VLOOKUP(AA29,W28:Y37,3,FALSE)</f>
        <v>0</v>
      </c>
      <c r="AE29" t="str">
        <f>IF(AND(AB29=AB31,AC31&gt;AC29),AA31,AA29)</f>
        <v>Senegal</v>
      </c>
      <c r="AF29">
        <f>VLOOKUP(AE29,AA28:AC37,2,FALSE)</f>
        <v>0</v>
      </c>
      <c r="AG29">
        <f>VLOOKUP(AE29,AA28:AC37,3,FALSE)</f>
        <v>0</v>
      </c>
      <c r="AI29" t="str">
        <f>AE29</f>
        <v>Senegal</v>
      </c>
      <c r="AJ29">
        <f>VLOOKUP(AI29,AE28:AG37,2,FALSE)</f>
        <v>0</v>
      </c>
      <c r="AK29">
        <f>VLOOKUP(AI29,AE28:AG37,3,FALSE)</f>
        <v>0</v>
      </c>
    </row>
    <row r="30" spans="6:37">
      <c r="F30" t="str">
        <f>AI18</f>
        <v>Iraq</v>
      </c>
      <c r="J30">
        <f>AJ18</f>
        <v>0</v>
      </c>
      <c r="K30">
        <f>VLOOKUP(AI18,$F$16:$M$25,6,FALSE)</f>
        <v>0</v>
      </c>
      <c r="L30">
        <f>VLOOKUP(AI18,$F$16:$M$25,7,FALSE)</f>
        <v>0</v>
      </c>
      <c r="M30">
        <f>K30-L30</f>
        <v>0</v>
      </c>
      <c r="O30" t="str">
        <f>F30</f>
        <v>Iraq</v>
      </c>
      <c r="P30">
        <f>VLOOKUP(O30,$F$28:$M$37,5,FALSE)</f>
        <v>0</v>
      </c>
      <c r="Q30">
        <f>VLOOKUP(O30,$F$28:$M$37,8,FALSE)</f>
        <v>0</v>
      </c>
      <c r="S30" t="str">
        <f>IF(AND($P28=P30,Q30&gt;Q28),O28,O30)</f>
        <v>Iraq</v>
      </c>
      <c r="T30">
        <f>VLOOKUP(S30,$O$28:$Q$37,2,FALSE)</f>
        <v>0</v>
      </c>
      <c r="U30">
        <f>VLOOKUP(S30,$O$28:$Q$37,3,FALSE)</f>
        <v>0</v>
      </c>
      <c r="W30" t="str">
        <f>S30</f>
        <v>Iraq</v>
      </c>
      <c r="X30">
        <f>VLOOKUP(W30,$S$28:$U$37,2,FALSE)</f>
        <v>0</v>
      </c>
      <c r="Y30">
        <f>VLOOKUP(W30,$S$28:$U$37,3,FALSE)</f>
        <v>0</v>
      </c>
      <c r="AA30" t="str">
        <f>IF(AND(X29=X30,Y30&gt;Y29),W29,W30)</f>
        <v>Iraq</v>
      </c>
      <c r="AB30">
        <f>VLOOKUP(AA30,W28:Y37,2,FALSE)</f>
        <v>0</v>
      </c>
      <c r="AC30">
        <f>VLOOKUP(AA30,W28:Y37,3,FALSE)</f>
        <v>0</v>
      </c>
      <c r="AE30" t="str">
        <f>AA30</f>
        <v>Iraq</v>
      </c>
      <c r="AF30">
        <f>VLOOKUP(AE30,AA28:AC37,2,FALSE)</f>
        <v>0</v>
      </c>
      <c r="AG30">
        <f>VLOOKUP(AE30,AA28:AC37,3,FALSE)</f>
        <v>0</v>
      </c>
      <c r="AI30" t="str">
        <f>IF(AND(AF30=AF31,AG31&gt;AG30),AE31,AE30)</f>
        <v>Iraq</v>
      </c>
      <c r="AJ30">
        <f>VLOOKUP(AI30,AE28:AG37,2,FALSE)</f>
        <v>0</v>
      </c>
      <c r="AK30">
        <f>VLOOKUP(AI30,AE28:AG37,3,FALSE)</f>
        <v>0</v>
      </c>
    </row>
    <row r="31" spans="6:37">
      <c r="F31" t="str">
        <f>AI19</f>
        <v>Noruega</v>
      </c>
      <c r="J31">
        <f>AJ19</f>
        <v>0</v>
      </c>
      <c r="K31">
        <f>VLOOKUP(AI19,$F$16:$M$25,6,FALSE)</f>
        <v>0</v>
      </c>
      <c r="L31">
        <f>VLOOKUP(AI19,$F$16:$M$25,7,FALSE)</f>
        <v>0</v>
      </c>
      <c r="M31">
        <f>K31-L31</f>
        <v>0</v>
      </c>
      <c r="O31" t="str">
        <f>F31</f>
        <v>Noruega</v>
      </c>
      <c r="P31">
        <f>VLOOKUP(O31,$F$28:$M$37,5,FALSE)</f>
        <v>0</v>
      </c>
      <c r="Q31">
        <f>VLOOKUP(O31,$F$28:$M$37,8,FALSE)</f>
        <v>0</v>
      </c>
      <c r="S31" t="str">
        <f>O31</f>
        <v>Noruega</v>
      </c>
      <c r="T31">
        <f>VLOOKUP(S31,$O$28:$Q$37,2,FALSE)</f>
        <v>0</v>
      </c>
      <c r="U31">
        <f>VLOOKUP(S31,$O$28:$Q$37,3,FALSE)</f>
        <v>0</v>
      </c>
      <c r="W31" t="str">
        <f>IF(AND(T28=T31,U31&gt;U28),S28,S31)</f>
        <v>Noruega</v>
      </c>
      <c r="X31">
        <f>VLOOKUP(W31,$S$28:$U$37,2,FALSE)</f>
        <v>0</v>
      </c>
      <c r="Y31">
        <f>VLOOKUP(W31,$S$28:$U$37,3,FALSE)</f>
        <v>0</v>
      </c>
      <c r="AA31" t="str">
        <f>W31</f>
        <v>Noruega</v>
      </c>
      <c r="AB31">
        <f>VLOOKUP(AA31,W28:Y37,2,FALSE)</f>
        <v>0</v>
      </c>
      <c r="AC31">
        <f>VLOOKUP(AA31,W28:Y37,3,FALSE)</f>
        <v>0</v>
      </c>
      <c r="AE31" t="str">
        <f>IF(AND(AB29=AB31,AC31&gt;AC29),AA29,AA31)</f>
        <v>Noruega</v>
      </c>
      <c r="AF31">
        <f>VLOOKUP(AE31,AA28:AC37,2,FALSE)</f>
        <v>0</v>
      </c>
      <c r="AG31">
        <f>VLOOKUP(AE31,AA28:AC37,3,FALSE)</f>
        <v>0</v>
      </c>
      <c r="AI31" t="str">
        <f>IF(AND(AF30=AF31,AG31&gt;AG30),AE30,AE31)</f>
        <v>Noruega</v>
      </c>
      <c r="AJ31">
        <f>VLOOKUP(AI31,AE28:AG37,2,FALSE)</f>
        <v>0</v>
      </c>
      <c r="AK31">
        <f>VLOOKUP(AI31,AE28:AG37,3,FALSE)</f>
        <v>0</v>
      </c>
    </row>
    <row r="40" spans="6:38">
      <c r="F40" t="str">
        <f>AI28</f>
        <v>Francia</v>
      </c>
      <c r="J40">
        <f>VLOOKUP(F40,$F$16:$M$25,8,FALSE)</f>
        <v>0</v>
      </c>
      <c r="K40">
        <f>VLOOKUP(F40,$F$16:$M$25,6,FALSE)</f>
        <v>0</v>
      </c>
      <c r="L40">
        <f>VLOOKUP(F40,$F$16:$M$25,7,FALSE)</f>
        <v>0</v>
      </c>
      <c r="M40">
        <f>K40-L40</f>
        <v>0</v>
      </c>
      <c r="O40" t="str">
        <f>IF(AND(J40=J41,M40=M41,K41&gt;K40),F41,F40)</f>
        <v>Francia</v>
      </c>
      <c r="P40">
        <f>VLOOKUP(O40,$F$40:$M$49,5,FALSE)</f>
        <v>0</v>
      </c>
      <c r="Q40">
        <f>VLOOKUP(O40,$F$40:$M$49,8,FALSE)</f>
        <v>0</v>
      </c>
      <c r="R40">
        <f>VLOOKUP(O40,$F$40:$M$49,6,FALSE)</f>
        <v>0</v>
      </c>
      <c r="S40" t="str">
        <f>IF(AND(P40=P42,Q40=Q42,R42&gt;R40),O42,O40)</f>
        <v>Francia</v>
      </c>
      <c r="T40">
        <f>VLOOKUP(S40,$O$40:$R$49,2,FALSE)</f>
        <v>0</v>
      </c>
      <c r="U40">
        <f>VLOOKUP(S40,$O$40:$R$49,3,FALSE)</f>
        <v>0</v>
      </c>
      <c r="V40">
        <f>VLOOKUP(S40,$O$40:$R$49,4,FALSE)</f>
        <v>0</v>
      </c>
      <c r="W40" t="str">
        <f>IF(AND(T40=T43,U40=U43,V43&gt;V40),S43,S40)</f>
        <v>Francia</v>
      </c>
      <c r="X40">
        <f>VLOOKUP(W40,$S$40:$V$49,2,FALSE)</f>
        <v>0</v>
      </c>
      <c r="Y40">
        <f>VLOOKUP(W40,$S$40:$V$49,3,FALSE)</f>
        <v>0</v>
      </c>
      <c r="Z40">
        <f>VLOOKUP(W40,$S$40:$V$49,4,FALSE)</f>
        <v>0</v>
      </c>
      <c r="AA40" t="str">
        <f>W40</f>
        <v>Francia</v>
      </c>
      <c r="AB40">
        <f>VLOOKUP(AA40,W40:Z49,2,FALSE)</f>
        <v>0</v>
      </c>
      <c r="AC40">
        <f>VLOOKUP(AA40,W40:Z49,3,FALSE)</f>
        <v>0</v>
      </c>
      <c r="AD40">
        <f>VLOOKUP(AA40,W40:Z49,4,FALSE)</f>
        <v>0</v>
      </c>
      <c r="AE40" t="str">
        <f>AA40</f>
        <v>Francia</v>
      </c>
      <c r="AF40">
        <f>VLOOKUP(AE40,AA40:AD49,2,FALSE)</f>
        <v>0</v>
      </c>
      <c r="AG40">
        <f>VLOOKUP(AE40,AA40:AD49,3,FALSE)</f>
        <v>0</v>
      </c>
      <c r="AH40">
        <f>VLOOKUP(AE40,AA40:AD49,4,FALSE)</f>
        <v>0</v>
      </c>
      <c r="AI40" t="str">
        <f>AE40</f>
        <v>Francia</v>
      </c>
      <c r="AJ40">
        <f>VLOOKUP(AI40,AE40:AH49,2,FALSE)</f>
        <v>0</v>
      </c>
      <c r="AK40">
        <f>VLOOKUP(AI40,AE40:AH49,3,FALSE)</f>
        <v>0</v>
      </c>
      <c r="AL40">
        <f>VLOOKUP(AI40,AE40:AH49,4,FALSE)</f>
        <v>0</v>
      </c>
    </row>
    <row r="41" spans="6:38">
      <c r="F41" t="str">
        <f>AI29</f>
        <v>Senegal</v>
      </c>
      <c r="J41">
        <f>VLOOKUP(F41,$F$16:$M$25,8,FALSE)</f>
        <v>0</v>
      </c>
      <c r="K41">
        <f>VLOOKUP(F41,$F$16:$M$25,6,FALSE)</f>
        <v>0</v>
      </c>
      <c r="L41">
        <f>VLOOKUP(F41,$F$16:$M$25,7,FALSE)</f>
        <v>0</v>
      </c>
      <c r="M41">
        <f>K41-L41</f>
        <v>0</v>
      </c>
      <c r="O41" t="str">
        <f>IF(AND(J40=J41,M40=M41,K41&gt;K40),F40,F41)</f>
        <v>Senegal</v>
      </c>
      <c r="P41">
        <f>VLOOKUP(O41,$F$40:$M$49,5,FALSE)</f>
        <v>0</v>
      </c>
      <c r="Q41">
        <f>VLOOKUP(O41,$F$40:$M$49,8,FALSE)</f>
        <v>0</v>
      </c>
      <c r="R41">
        <f>VLOOKUP(O41,$F$40:$M$49,6,FALSE)</f>
        <v>0</v>
      </c>
      <c r="S41" t="str">
        <f>O41</f>
        <v>Senegal</v>
      </c>
      <c r="T41">
        <f>VLOOKUP(S41,$O$40:$R$49,2,FALSE)</f>
        <v>0</v>
      </c>
      <c r="U41">
        <f>VLOOKUP(S41,$O$40:$R$49,3,FALSE)</f>
        <v>0</v>
      </c>
      <c r="V41">
        <f>VLOOKUP(S41,$O$40:$R$49,4,FALSE)</f>
        <v>0</v>
      </c>
      <c r="W41" t="str">
        <f>S41</f>
        <v>Senegal</v>
      </c>
      <c r="X41">
        <f>VLOOKUP(W41,$S$40:$V$49,2,FALSE)</f>
        <v>0</v>
      </c>
      <c r="Y41">
        <f>VLOOKUP(W41,$S$40:$V$49,3,FALSE)</f>
        <v>0</v>
      </c>
      <c r="Z41">
        <f>VLOOKUP(W41,$S$40:$V$49,4,FALSE)</f>
        <v>0</v>
      </c>
      <c r="AA41" t="str">
        <f>IF(AND(X41=X42,Y41=Y42,Z42&gt;Z41),W42,W41)</f>
        <v>Senegal</v>
      </c>
      <c r="AB41">
        <f>VLOOKUP(AA41,W40:Z49,2,FALSE)</f>
        <v>0</v>
      </c>
      <c r="AC41">
        <f>VLOOKUP(AA41,W40:Z49,3,FALSE)</f>
        <v>0</v>
      </c>
      <c r="AD41">
        <f>VLOOKUP(AA41,W40:Z49,4,FALSE)</f>
        <v>0</v>
      </c>
      <c r="AE41" t="str">
        <f>IF(AND(AB41=AB43,AC41=AC43,AD43&gt;AD41),AA43,AA41)</f>
        <v>Senegal</v>
      </c>
      <c r="AF41">
        <f>VLOOKUP(AE41,AA40:AD49,2,FALSE)</f>
        <v>0</v>
      </c>
      <c r="AG41">
        <f>VLOOKUP(AE41,AA40:AD49,3,FALSE)</f>
        <v>0</v>
      </c>
      <c r="AH41">
        <f>VLOOKUP(AE41,AA40:AD49,4,FALSE)</f>
        <v>0</v>
      </c>
      <c r="AI41" t="str">
        <f>AE41</f>
        <v>Senegal</v>
      </c>
      <c r="AJ41">
        <f>VLOOKUP(AI41,AE40:AH49,2,FALSE)</f>
        <v>0</v>
      </c>
      <c r="AK41">
        <f>VLOOKUP(AI41,AE40:AH49,3,FALSE)</f>
        <v>0</v>
      </c>
      <c r="AL41">
        <f>VLOOKUP(AI41,AE40:AH49,4,FALSE)</f>
        <v>0</v>
      </c>
    </row>
    <row r="42" spans="6:38">
      <c r="F42" t="str">
        <f>AI30</f>
        <v>Iraq</v>
      </c>
      <c r="J42">
        <f>VLOOKUP(F42,$F$16:$M$25,8,FALSE)</f>
        <v>0</v>
      </c>
      <c r="K42">
        <f>VLOOKUP(F42,$F$16:$M$25,6,FALSE)</f>
        <v>0</v>
      </c>
      <c r="L42">
        <f>VLOOKUP(F42,$F$16:$M$25,7,FALSE)</f>
        <v>0</v>
      </c>
      <c r="M42">
        <f>K42-L42</f>
        <v>0</v>
      </c>
      <c r="O42" t="str">
        <f>F42</f>
        <v>Iraq</v>
      </c>
      <c r="P42">
        <f>VLOOKUP(O42,$F$40:$M$49,5,FALSE)</f>
        <v>0</v>
      </c>
      <c r="Q42">
        <f>VLOOKUP(O42,$F$40:$M$49,8,FALSE)</f>
        <v>0</v>
      </c>
      <c r="R42">
        <f>VLOOKUP(O42,$F$40:$M$49,6,FALSE)</f>
        <v>0</v>
      </c>
      <c r="S42" t="str">
        <f>IF(AND(P40=P42,Q40=Q42,R42&gt;R40),O40,O42)</f>
        <v>Iraq</v>
      </c>
      <c r="T42">
        <f>VLOOKUP(S42,$O$40:$R$49,2,FALSE)</f>
        <v>0</v>
      </c>
      <c r="U42">
        <f>VLOOKUP(S42,$O$40:$R$49,3,FALSE)</f>
        <v>0</v>
      </c>
      <c r="V42">
        <f>VLOOKUP(S42,$O$40:$R$49,4,FALSE)</f>
        <v>0</v>
      </c>
      <c r="W42" t="str">
        <f>S42</f>
        <v>Iraq</v>
      </c>
      <c r="X42">
        <f>VLOOKUP(W42,$S$40:$V$49,2,FALSE)</f>
        <v>0</v>
      </c>
      <c r="Y42">
        <f>VLOOKUP(W42,$S$40:$V$49,3,FALSE)</f>
        <v>0</v>
      </c>
      <c r="Z42">
        <f>VLOOKUP(W42,$S$40:$V$49,4,FALSE)</f>
        <v>0</v>
      </c>
      <c r="AA42" t="str">
        <f>IF(AND(X41=X42,Y41=Y42,Z42&gt;Z41),W41,W42)</f>
        <v>Iraq</v>
      </c>
      <c r="AB42">
        <f>VLOOKUP(AA42,W40:Z49,2,FALSE)</f>
        <v>0</v>
      </c>
      <c r="AC42">
        <f>VLOOKUP(AA42,W40:Z49,3,FALSE)</f>
        <v>0</v>
      </c>
      <c r="AD42">
        <f>VLOOKUP(AA42,W40:Z49,4,FALSE)</f>
        <v>0</v>
      </c>
      <c r="AE42" t="str">
        <f>AA42</f>
        <v>Iraq</v>
      </c>
      <c r="AF42">
        <f>VLOOKUP(AE42,AA40:AD49,2,FALSE)</f>
        <v>0</v>
      </c>
      <c r="AG42">
        <f>VLOOKUP(AE42,AA40:AD49,3,FALSE)</f>
        <v>0</v>
      </c>
      <c r="AH42">
        <f>VLOOKUP(AE42,AA40:AD49,4,FALSE)</f>
        <v>0</v>
      </c>
      <c r="AI42" t="str">
        <f>IF(AND(AF42=AF43,AG42=AG43,AH43&gt;AH42),AE43,AE42)</f>
        <v>Iraq</v>
      </c>
      <c r="AJ42">
        <f>VLOOKUP(AI42,AE40:AH49,2,FALSE)</f>
        <v>0</v>
      </c>
      <c r="AK42">
        <f>VLOOKUP(AI42,AE40:AH49,3,FALSE)</f>
        <v>0</v>
      </c>
      <c r="AL42">
        <f>VLOOKUP(AI42,AE40:AH49,4,FALSE)</f>
        <v>0</v>
      </c>
    </row>
    <row r="43" spans="6:38">
      <c r="F43" t="str">
        <f>AI31</f>
        <v>Noruega</v>
      </c>
      <c r="J43">
        <f>VLOOKUP(F43,$F$16:$M$25,8,FALSE)</f>
        <v>0</v>
      </c>
      <c r="K43">
        <f>VLOOKUP(F43,$F$16:$M$25,6,FALSE)</f>
        <v>0</v>
      </c>
      <c r="L43">
        <f>VLOOKUP(F43,$F$16:$M$25,7,FALSE)</f>
        <v>0</v>
      </c>
      <c r="M43">
        <f>K43-L43</f>
        <v>0</v>
      </c>
      <c r="O43" t="str">
        <f>F43</f>
        <v>Noruega</v>
      </c>
      <c r="P43">
        <f>VLOOKUP(O43,$F$40:$M$49,5,FALSE)</f>
        <v>0</v>
      </c>
      <c r="Q43">
        <f>VLOOKUP(O43,$F$40:$M$49,8,FALSE)</f>
        <v>0</v>
      </c>
      <c r="R43">
        <f>VLOOKUP(O43,$F$40:$M$49,6,FALSE)</f>
        <v>0</v>
      </c>
      <c r="S43" t="str">
        <f>O43</f>
        <v>Noruega</v>
      </c>
      <c r="T43">
        <f>VLOOKUP(S43,$O$40:$R$49,2,FALSE)</f>
        <v>0</v>
      </c>
      <c r="U43">
        <f>VLOOKUP(S43,$O$40:$R$49,3,FALSE)</f>
        <v>0</v>
      </c>
      <c r="V43">
        <f>VLOOKUP(S43,$O$40:$R$49,4,FALSE)</f>
        <v>0</v>
      </c>
      <c r="W43" t="str">
        <f>IF(AND(T40=T43,U40=U43,V43&gt;V40),S40,S43)</f>
        <v>Noruega</v>
      </c>
      <c r="X43">
        <f>VLOOKUP(W43,$S$40:$V$49,2,FALSE)</f>
        <v>0</v>
      </c>
      <c r="Y43">
        <f>VLOOKUP(W43,$S$40:$V$49,3,FALSE)</f>
        <v>0</v>
      </c>
      <c r="Z43">
        <f>VLOOKUP(W43,$S$40:$V$49,4,FALSE)</f>
        <v>0</v>
      </c>
      <c r="AA43" t="str">
        <f>W43</f>
        <v>Noruega</v>
      </c>
      <c r="AB43">
        <f>VLOOKUP(AA43,W40:Z49,2,FALSE)</f>
        <v>0</v>
      </c>
      <c r="AC43">
        <f>VLOOKUP(AA43,W40:Z49,3,FALSE)</f>
        <v>0</v>
      </c>
      <c r="AD43">
        <f>VLOOKUP(AA43,W40:Z49,4,FALSE)</f>
        <v>0</v>
      </c>
      <c r="AE43" t="str">
        <f>IF(AND(AB41=AB43,AC41=AC43,AD43&gt;AD41),AA41,AA43)</f>
        <v>Noruega</v>
      </c>
      <c r="AF43">
        <f>VLOOKUP(AE43,AA40:AD49,2,FALSE)</f>
        <v>0</v>
      </c>
      <c r="AG43">
        <f>VLOOKUP(AE43,AA40:AD49,3,FALSE)</f>
        <v>0</v>
      </c>
      <c r="AH43">
        <f>VLOOKUP(AE43,AA40:AD49,4,FALSE)</f>
        <v>0</v>
      </c>
      <c r="AI43" t="str">
        <f>IF(AND(AF42=AF43,AG42=AG43,AH43&gt;AH42),AE42,AE43)</f>
        <v>Noruega</v>
      </c>
      <c r="AJ43">
        <f>VLOOKUP(AI43,AE40:AH49,2,FALSE)</f>
        <v>0</v>
      </c>
      <c r="AK43">
        <f>VLOOKUP(AI43,AE40:AH49,3,FALSE)</f>
        <v>0</v>
      </c>
      <c r="AL43">
        <f>VLOOKUP(AI43,AE40:AH49,4,FALSE)</f>
        <v>0</v>
      </c>
    </row>
    <row r="51" spans="6:13">
      <c r="F51" t="s">
        <v>149</v>
      </c>
    </row>
    <row r="52" spans="6:13">
      <c r="F52" t="str">
        <f>AI40</f>
        <v>Francia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Senegal</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Iraq</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Noruega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D15DF-89D2-B147-A268-C05CE82F5E1C}">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J -'!Q7</f>
        <v>Argentina</v>
      </c>
      <c r="N2" t="str">
        <f>'- J -'!Q9</f>
        <v>Argelia</v>
      </c>
      <c r="U2" t="str">
        <f>'- J -'!Q11</f>
        <v>Austria</v>
      </c>
      <c r="AB2" t="str">
        <f>'- J -'!Q13</f>
        <v>Jordania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J -'!B6</f>
        <v>Argentina</v>
      </c>
      <c r="B4" s="1">
        <f>'- J -'!C6</f>
        <v>0</v>
      </c>
      <c r="C4" s="1" t="str">
        <f>'- J -'!D6</f>
        <v>-</v>
      </c>
      <c r="D4" s="1">
        <f>'- J -'!E6</f>
        <v>0</v>
      </c>
      <c r="E4" s="3" t="str">
        <f>'- J -'!F6</f>
        <v>Argelia</v>
      </c>
      <c r="F4" s="1">
        <f>COUNTBLANK('- J -'!C6:'- J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J -'!B7</f>
        <v>Austria</v>
      </c>
      <c r="B5" s="1">
        <f>'- J -'!C7</f>
        <v>0</v>
      </c>
      <c r="C5" s="1" t="str">
        <f>'- J -'!D7</f>
        <v>-</v>
      </c>
      <c r="D5" s="1">
        <f>'- J -'!E7</f>
        <v>0</v>
      </c>
      <c r="E5" s="3" t="str">
        <f>'- J -'!F7</f>
        <v>Jordania</v>
      </c>
      <c r="F5" s="1">
        <f>COUNTBLANK('- J -'!C7:'- J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J -'!B8</f>
        <v>Argentina</v>
      </c>
      <c r="B6" s="1">
        <f>'- J -'!C8</f>
        <v>0</v>
      </c>
      <c r="C6" s="1" t="str">
        <f>'- J -'!D8</f>
        <v>-</v>
      </c>
      <c r="D6" s="1">
        <f>'- J -'!E8</f>
        <v>0</v>
      </c>
      <c r="E6" s="3" t="str">
        <f>'- J -'!F8</f>
        <v>Austria</v>
      </c>
      <c r="F6" s="1">
        <f>COUNTBLANK('- J -'!C8:'- J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J -'!B9</f>
        <v>Jordania</v>
      </c>
      <c r="B7" s="1">
        <f>'- J -'!C9</f>
        <v>0</v>
      </c>
      <c r="C7" s="1" t="str">
        <f>'- J -'!D9</f>
        <v>-</v>
      </c>
      <c r="D7" s="1">
        <f>'- J -'!E9</f>
        <v>0</v>
      </c>
      <c r="E7" s="3" t="str">
        <f>'- J -'!F9</f>
        <v>Argelia</v>
      </c>
      <c r="F7" s="1">
        <f>COUNTBLANK('- J -'!C9:'- J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J -'!B10</f>
        <v>Jordania</v>
      </c>
      <c r="B8" s="1">
        <f>'- J -'!C10</f>
        <v>0</v>
      </c>
      <c r="C8" s="1" t="str">
        <f>'- J -'!D10</f>
        <v>-</v>
      </c>
      <c r="D8" s="1">
        <f>'- J -'!E10</f>
        <v>0</v>
      </c>
      <c r="E8" s="3" t="str">
        <f>'- J -'!F10</f>
        <v>Argentina</v>
      </c>
      <c r="F8" s="1">
        <f>COUNTBLANK('- J -'!C10:'- J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J -'!B11</f>
        <v>Argelia</v>
      </c>
      <c r="B9" s="1">
        <f>'- J -'!C11</f>
        <v>0</v>
      </c>
      <c r="C9" s="1" t="str">
        <f>'- J -'!D11</f>
        <v>-</v>
      </c>
      <c r="D9" s="1">
        <f>'- J -'!E11</f>
        <v>0</v>
      </c>
      <c r="E9" s="3" t="str">
        <f>'- J -'!F11</f>
        <v>Austria</v>
      </c>
      <c r="F9" s="1">
        <f>COUNTBLANK('- J -'!C11:'- J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Argentina</v>
      </c>
      <c r="G16">
        <f t="shared" ref="G16:M16" si="28">G10</f>
        <v>0</v>
      </c>
      <c r="H16">
        <f t="shared" si="28"/>
        <v>0</v>
      </c>
      <c r="I16">
        <f t="shared" si="28"/>
        <v>0</v>
      </c>
      <c r="J16">
        <f t="shared" si="28"/>
        <v>0</v>
      </c>
      <c r="K16">
        <f t="shared" si="28"/>
        <v>0</v>
      </c>
      <c r="L16">
        <f t="shared" si="28"/>
        <v>0</v>
      </c>
      <c r="M16">
        <f t="shared" si="28"/>
        <v>0</v>
      </c>
      <c r="O16" t="str">
        <f>IF($M16&gt;=$M17,$F16,$F17)</f>
        <v>Argentina</v>
      </c>
      <c r="P16">
        <f>VLOOKUP(O16,$F$16:$M$25,8,FALSE)</f>
        <v>0</v>
      </c>
      <c r="S16" t="str">
        <f>IF($P16&gt;=$P18,$O16,$O18)</f>
        <v>Argentina</v>
      </c>
      <c r="T16">
        <f>VLOOKUP(S16,$O$16:$P$25,2,FALSE)</f>
        <v>0</v>
      </c>
      <c r="W16" t="str">
        <f>IF($T16&gt;=$T19,$S16,$S19)</f>
        <v>Argentina</v>
      </c>
      <c r="X16">
        <f>VLOOKUP(W16,$S$16:$T$25,2,FALSE)</f>
        <v>0</v>
      </c>
      <c r="AA16" t="str">
        <f>W16</f>
        <v>Argentina</v>
      </c>
      <c r="AB16">
        <f>VLOOKUP(AA16,W16:X25,2,FALSE)</f>
        <v>0</v>
      </c>
      <c r="AE16" t="str">
        <f>AA16</f>
        <v>Argentina</v>
      </c>
      <c r="AF16">
        <f>VLOOKUP(AE16,AA16:AB25,2,FALSE)</f>
        <v>0</v>
      </c>
      <c r="AI16" t="str">
        <f>AE16</f>
        <v>Argentina</v>
      </c>
      <c r="AJ16">
        <f>VLOOKUP(AI16,AE16:AF25,2,FALSE)</f>
        <v>0</v>
      </c>
    </row>
    <row r="17" spans="6:37">
      <c r="F17" t="str">
        <f>N2</f>
        <v>Argelia</v>
      </c>
      <c r="G17">
        <f t="shared" ref="G17:L17" si="29">N10</f>
        <v>0</v>
      </c>
      <c r="H17">
        <f t="shared" si="29"/>
        <v>0</v>
      </c>
      <c r="I17">
        <f t="shared" si="29"/>
        <v>0</v>
      </c>
      <c r="J17">
        <f t="shared" si="29"/>
        <v>0</v>
      </c>
      <c r="K17">
        <f t="shared" si="29"/>
        <v>0</v>
      </c>
      <c r="L17">
        <f t="shared" si="29"/>
        <v>0</v>
      </c>
      <c r="M17">
        <f>T10</f>
        <v>0</v>
      </c>
      <c r="O17" t="str">
        <f>IF($M17&lt;=$M16,$F17,$F16)</f>
        <v>Argelia</v>
      </c>
      <c r="P17">
        <f>VLOOKUP(O17,$F$16:$M$25,8,FALSE)</f>
        <v>0</v>
      </c>
      <c r="S17" t="str">
        <f>O17</f>
        <v>Argelia</v>
      </c>
      <c r="T17">
        <f>VLOOKUP(S17,$O$16:$P$25,2,FALSE)</f>
        <v>0</v>
      </c>
      <c r="W17" t="str">
        <f>S17</f>
        <v>Argelia</v>
      </c>
      <c r="X17">
        <f>VLOOKUP(W17,$S$16:$T$25,2,FALSE)</f>
        <v>0</v>
      </c>
      <c r="AA17" t="str">
        <f>IF(X17&gt;=X18,W17,W18)</f>
        <v>Argelia</v>
      </c>
      <c r="AB17">
        <f>VLOOKUP(AA17,W16:X25,2,FALSE)</f>
        <v>0</v>
      </c>
      <c r="AE17" t="str">
        <f>IF(AB17&gt;=AB19,AA17,AA19)</f>
        <v>Argelia</v>
      </c>
      <c r="AF17">
        <f>VLOOKUP(AE17,AA16:AB25,2,FALSE)</f>
        <v>0</v>
      </c>
      <c r="AI17" t="str">
        <f>AE17</f>
        <v>Argelia</v>
      </c>
      <c r="AJ17">
        <f>VLOOKUP(AI17,AE16:AF25,2,FALSE)</f>
        <v>0</v>
      </c>
    </row>
    <row r="18" spans="6:37">
      <c r="F18" t="str">
        <f>U2</f>
        <v>Austria</v>
      </c>
      <c r="G18">
        <f t="shared" ref="G18:M18" si="30">U10</f>
        <v>0</v>
      </c>
      <c r="H18">
        <f t="shared" si="30"/>
        <v>0</v>
      </c>
      <c r="I18">
        <f t="shared" si="30"/>
        <v>0</v>
      </c>
      <c r="J18">
        <f t="shared" si="30"/>
        <v>0</v>
      </c>
      <c r="K18">
        <f t="shared" si="30"/>
        <v>0</v>
      </c>
      <c r="L18">
        <f t="shared" si="30"/>
        <v>0</v>
      </c>
      <c r="M18">
        <f t="shared" si="30"/>
        <v>0</v>
      </c>
      <c r="O18" t="str">
        <f>F18</f>
        <v>Austria</v>
      </c>
      <c r="P18">
        <f>VLOOKUP(O18,$F$16:$M$25,8,FALSE)</f>
        <v>0</v>
      </c>
      <c r="S18" t="str">
        <f>IF($P18&lt;=$P16,$O18,$O16)</f>
        <v>Austria</v>
      </c>
      <c r="T18">
        <f>VLOOKUP(S18,$O$16:$P$25,2,FALSE)</f>
        <v>0</v>
      </c>
      <c r="W18" t="str">
        <f>S18</f>
        <v>Austria</v>
      </c>
      <c r="X18">
        <f>VLOOKUP(W18,$S$16:$T$25,2,FALSE)</f>
        <v>0</v>
      </c>
      <c r="AA18" t="str">
        <f>IF(X18&lt;=X17,W18,W17)</f>
        <v>Austria</v>
      </c>
      <c r="AB18">
        <f>VLOOKUP(AA18,W16:X25,2,FALSE)</f>
        <v>0</v>
      </c>
      <c r="AE18" t="str">
        <f>AA18</f>
        <v>Austria</v>
      </c>
      <c r="AF18">
        <f>VLOOKUP(AE18,AA16:AB25,2,FALSE)</f>
        <v>0</v>
      </c>
      <c r="AI18" t="str">
        <f>IF(AF18&gt;=AF19,AE18,AE19)</f>
        <v>Austria</v>
      </c>
      <c r="AJ18">
        <f>VLOOKUP(AI18,AE16:AF25,2,FALSE)</f>
        <v>0</v>
      </c>
    </row>
    <row r="19" spans="6:37">
      <c r="F19" t="str">
        <f>AB2</f>
        <v>Jordania</v>
      </c>
      <c r="G19">
        <f t="shared" ref="G19:M19" si="31">AB10</f>
        <v>0</v>
      </c>
      <c r="H19">
        <f t="shared" si="31"/>
        <v>0</v>
      </c>
      <c r="I19">
        <f t="shared" si="31"/>
        <v>0</v>
      </c>
      <c r="J19">
        <f t="shared" si="31"/>
        <v>0</v>
      </c>
      <c r="K19">
        <f t="shared" si="31"/>
        <v>0</v>
      </c>
      <c r="L19">
        <f t="shared" si="31"/>
        <v>0</v>
      </c>
      <c r="M19">
        <f t="shared" si="31"/>
        <v>0</v>
      </c>
      <c r="O19" t="str">
        <f>F19</f>
        <v>Jordania</v>
      </c>
      <c r="P19">
        <f>VLOOKUP(O19,$F$16:$M$25,8,FALSE)</f>
        <v>0</v>
      </c>
      <c r="S19" t="str">
        <f>O19</f>
        <v>Jordania</v>
      </c>
      <c r="T19">
        <f>VLOOKUP(S19,$O$16:$P$25,2,FALSE)</f>
        <v>0</v>
      </c>
      <c r="W19" t="str">
        <f>IF($T19&lt;=$T16,$S19,$S16)</f>
        <v>Jordania</v>
      </c>
      <c r="X19">
        <f>VLOOKUP(W19,$S$16:$T$25,2,FALSE)</f>
        <v>0</v>
      </c>
      <c r="AA19" t="str">
        <f>W19</f>
        <v>Jordania</v>
      </c>
      <c r="AB19">
        <f>VLOOKUP(AA19,W16:X25,2,FALSE)</f>
        <v>0</v>
      </c>
      <c r="AE19" t="str">
        <f>IF(AB19&lt;=AB17,AA19,AA17)</f>
        <v>Jordania</v>
      </c>
      <c r="AF19">
        <f>VLOOKUP(AE19,AA16:AB25,2,FALSE)</f>
        <v>0</v>
      </c>
      <c r="AI19" t="str">
        <f>IF(AF19&lt;=AF18,AE19,AE18)</f>
        <v>Jordania</v>
      </c>
      <c r="AJ19">
        <f>VLOOKUP(AI19,AE16:AF25,2,FALSE)</f>
        <v>0</v>
      </c>
    </row>
    <row r="28" spans="6:37">
      <c r="F28" t="str">
        <f>AI16</f>
        <v>Argentina</v>
      </c>
      <c r="J28">
        <f>AJ16</f>
        <v>0</v>
      </c>
      <c r="K28">
        <f>VLOOKUP(AI16,$F$16:$M$25,6,FALSE)</f>
        <v>0</v>
      </c>
      <c r="L28">
        <f>VLOOKUP(AI16,$F$16:$M$25,7,FALSE)</f>
        <v>0</v>
      </c>
      <c r="M28">
        <f>K28-L28</f>
        <v>0</v>
      </c>
      <c r="O28" t="str">
        <f>IF(AND($J28=$J29,$M29&gt;$M28),$F29,$F28)</f>
        <v>Argentina</v>
      </c>
      <c r="P28">
        <f>VLOOKUP(O28,$F$28:$M$37,5,FALSE)</f>
        <v>0</v>
      </c>
      <c r="Q28">
        <f>VLOOKUP(O28,$F$28:$M$37,8,FALSE)</f>
        <v>0</v>
      </c>
      <c r="S28" t="str">
        <f>IF(AND(P28=P30,Q30&gt;Q28),O30,O28)</f>
        <v>Argentina</v>
      </c>
      <c r="T28">
        <f>VLOOKUP(S28,$O$28:$Q$37,2,FALSE)</f>
        <v>0</v>
      </c>
      <c r="U28">
        <f>VLOOKUP(S28,$O$28:$Q$37,3,FALSE)</f>
        <v>0</v>
      </c>
      <c r="W28" t="str">
        <f>IF(AND(T28=T31,U31&gt;U28),S31,S28)</f>
        <v>Argentina</v>
      </c>
      <c r="X28">
        <f>VLOOKUP(W28,$S$28:$U$37,2,FALSE)</f>
        <v>0</v>
      </c>
      <c r="Y28">
        <f>VLOOKUP(W28,$S$28:$U$37,3,FALSE)</f>
        <v>0</v>
      </c>
      <c r="AA28" t="str">
        <f>W28</f>
        <v>Argentina</v>
      </c>
      <c r="AB28">
        <f>VLOOKUP(AA28,W28:Y37,2,FALSE)</f>
        <v>0</v>
      </c>
      <c r="AC28">
        <f>VLOOKUP(AA28,W28:Y37,3,FALSE)</f>
        <v>0</v>
      </c>
      <c r="AE28" t="str">
        <f>AA28</f>
        <v>Argentina</v>
      </c>
      <c r="AF28">
        <f>VLOOKUP(AE28,AA28:AC37,2,FALSE)</f>
        <v>0</v>
      </c>
      <c r="AG28">
        <f>VLOOKUP(AE28,AA28:AC37,3,FALSE)</f>
        <v>0</v>
      </c>
      <c r="AI28" t="str">
        <f>AE28</f>
        <v>Argentina</v>
      </c>
      <c r="AJ28">
        <f>VLOOKUP(AI28,AE28:AG37,2,FALSE)</f>
        <v>0</v>
      </c>
      <c r="AK28">
        <f>VLOOKUP(AI28,AE28:AG37,3,FALSE)</f>
        <v>0</v>
      </c>
    </row>
    <row r="29" spans="6:37">
      <c r="F29" t="str">
        <f>AI17</f>
        <v>Argelia</v>
      </c>
      <c r="J29">
        <f>AJ17</f>
        <v>0</v>
      </c>
      <c r="K29">
        <f>VLOOKUP(AI17,$F$16:$M$25,6,FALSE)</f>
        <v>0</v>
      </c>
      <c r="L29">
        <f>VLOOKUP(AI17,$F$16:$M$25,7,FALSE)</f>
        <v>0</v>
      </c>
      <c r="M29">
        <f>K29-L29</f>
        <v>0</v>
      </c>
      <c r="O29" t="str">
        <f>IF(AND($J28=$J29,$M29&gt;$M28),$F28,$F29)</f>
        <v>Argelia</v>
      </c>
      <c r="P29">
        <f>VLOOKUP(O29,$F$28:$M$37,5,FALSE)</f>
        <v>0</v>
      </c>
      <c r="Q29">
        <f>VLOOKUP(O29,$F$28:$M$37,8,FALSE)</f>
        <v>0</v>
      </c>
      <c r="S29" t="str">
        <f>O29</f>
        <v>Argelia</v>
      </c>
      <c r="T29">
        <f>VLOOKUP(S29,$O$28:$Q$37,2,FALSE)</f>
        <v>0</v>
      </c>
      <c r="U29">
        <f>VLOOKUP(S29,$O$28:$Q$37,3,FALSE)</f>
        <v>0</v>
      </c>
      <c r="W29" t="str">
        <f>S29</f>
        <v>Argelia</v>
      </c>
      <c r="X29">
        <f>VLOOKUP(W29,$S$28:$U$37,2,FALSE)</f>
        <v>0</v>
      </c>
      <c r="Y29">
        <f>VLOOKUP(W29,$S$28:$U$37,3,FALSE)</f>
        <v>0</v>
      </c>
      <c r="AA29" t="str">
        <f>IF(AND(X29=X30,Y30&gt;Y29),W30,W29)</f>
        <v>Argelia</v>
      </c>
      <c r="AB29">
        <f>VLOOKUP(AA29,W28:Y37,2,FALSE)</f>
        <v>0</v>
      </c>
      <c r="AC29">
        <f>VLOOKUP(AA29,W28:Y37,3,FALSE)</f>
        <v>0</v>
      </c>
      <c r="AE29" t="str">
        <f>IF(AND(AB29=AB31,AC31&gt;AC29),AA31,AA29)</f>
        <v>Argelia</v>
      </c>
      <c r="AF29">
        <f>VLOOKUP(AE29,AA28:AC37,2,FALSE)</f>
        <v>0</v>
      </c>
      <c r="AG29">
        <f>VLOOKUP(AE29,AA28:AC37,3,FALSE)</f>
        <v>0</v>
      </c>
      <c r="AI29" t="str">
        <f>AE29</f>
        <v>Argelia</v>
      </c>
      <c r="AJ29">
        <f>VLOOKUP(AI29,AE28:AG37,2,FALSE)</f>
        <v>0</v>
      </c>
      <c r="AK29">
        <f>VLOOKUP(AI29,AE28:AG37,3,FALSE)</f>
        <v>0</v>
      </c>
    </row>
    <row r="30" spans="6:37">
      <c r="F30" t="str">
        <f>AI18</f>
        <v>Austria</v>
      </c>
      <c r="J30">
        <f>AJ18</f>
        <v>0</v>
      </c>
      <c r="K30">
        <f>VLOOKUP(AI18,$F$16:$M$25,6,FALSE)</f>
        <v>0</v>
      </c>
      <c r="L30">
        <f>VLOOKUP(AI18,$F$16:$M$25,7,FALSE)</f>
        <v>0</v>
      </c>
      <c r="M30">
        <f>K30-L30</f>
        <v>0</v>
      </c>
      <c r="O30" t="str">
        <f>F30</f>
        <v>Austria</v>
      </c>
      <c r="P30">
        <f>VLOOKUP(O30,$F$28:$M$37,5,FALSE)</f>
        <v>0</v>
      </c>
      <c r="Q30">
        <f>VLOOKUP(O30,$F$28:$M$37,8,FALSE)</f>
        <v>0</v>
      </c>
      <c r="S30" t="str">
        <f>IF(AND($P28=P30,Q30&gt;Q28),O28,O30)</f>
        <v>Austria</v>
      </c>
      <c r="T30">
        <f>VLOOKUP(S30,$O$28:$Q$37,2,FALSE)</f>
        <v>0</v>
      </c>
      <c r="U30">
        <f>VLOOKUP(S30,$O$28:$Q$37,3,FALSE)</f>
        <v>0</v>
      </c>
      <c r="W30" t="str">
        <f>S30</f>
        <v>Austria</v>
      </c>
      <c r="X30">
        <f>VLOOKUP(W30,$S$28:$U$37,2,FALSE)</f>
        <v>0</v>
      </c>
      <c r="Y30">
        <f>VLOOKUP(W30,$S$28:$U$37,3,FALSE)</f>
        <v>0</v>
      </c>
      <c r="AA30" t="str">
        <f>IF(AND(X29=X30,Y30&gt;Y29),W29,W30)</f>
        <v>Austria</v>
      </c>
      <c r="AB30">
        <f>VLOOKUP(AA30,W28:Y37,2,FALSE)</f>
        <v>0</v>
      </c>
      <c r="AC30">
        <f>VLOOKUP(AA30,W28:Y37,3,FALSE)</f>
        <v>0</v>
      </c>
      <c r="AE30" t="str">
        <f>AA30</f>
        <v>Austria</v>
      </c>
      <c r="AF30">
        <f>VLOOKUP(AE30,AA28:AC37,2,FALSE)</f>
        <v>0</v>
      </c>
      <c r="AG30">
        <f>VLOOKUP(AE30,AA28:AC37,3,FALSE)</f>
        <v>0</v>
      </c>
      <c r="AI30" t="str">
        <f>IF(AND(AF30=AF31,AG31&gt;AG30),AE31,AE30)</f>
        <v>Austria</v>
      </c>
      <c r="AJ30">
        <f>VLOOKUP(AI30,AE28:AG37,2,FALSE)</f>
        <v>0</v>
      </c>
      <c r="AK30">
        <f>VLOOKUP(AI30,AE28:AG37,3,FALSE)</f>
        <v>0</v>
      </c>
    </row>
    <row r="31" spans="6:37">
      <c r="F31" t="str">
        <f>AI19</f>
        <v>Jordania</v>
      </c>
      <c r="J31">
        <f>AJ19</f>
        <v>0</v>
      </c>
      <c r="K31">
        <f>VLOOKUP(AI19,$F$16:$M$25,6,FALSE)</f>
        <v>0</v>
      </c>
      <c r="L31">
        <f>VLOOKUP(AI19,$F$16:$M$25,7,FALSE)</f>
        <v>0</v>
      </c>
      <c r="M31">
        <f>K31-L31</f>
        <v>0</v>
      </c>
      <c r="O31" t="str">
        <f>F31</f>
        <v>Jordania</v>
      </c>
      <c r="P31">
        <f>VLOOKUP(O31,$F$28:$M$37,5,FALSE)</f>
        <v>0</v>
      </c>
      <c r="Q31">
        <f>VLOOKUP(O31,$F$28:$M$37,8,FALSE)</f>
        <v>0</v>
      </c>
      <c r="S31" t="str">
        <f>O31</f>
        <v>Jordania</v>
      </c>
      <c r="T31">
        <f>VLOOKUP(S31,$O$28:$Q$37,2,FALSE)</f>
        <v>0</v>
      </c>
      <c r="U31">
        <f>VLOOKUP(S31,$O$28:$Q$37,3,FALSE)</f>
        <v>0</v>
      </c>
      <c r="W31" t="str">
        <f>IF(AND(T28=T31,U31&gt;U28),S28,S31)</f>
        <v>Jordania</v>
      </c>
      <c r="X31">
        <f>VLOOKUP(W31,$S$28:$U$37,2,FALSE)</f>
        <v>0</v>
      </c>
      <c r="Y31">
        <f>VLOOKUP(W31,$S$28:$U$37,3,FALSE)</f>
        <v>0</v>
      </c>
      <c r="AA31" t="str">
        <f>W31</f>
        <v>Jordania</v>
      </c>
      <c r="AB31">
        <f>VLOOKUP(AA31,W28:Y37,2,FALSE)</f>
        <v>0</v>
      </c>
      <c r="AC31">
        <f>VLOOKUP(AA31,W28:Y37,3,FALSE)</f>
        <v>0</v>
      </c>
      <c r="AE31" t="str">
        <f>IF(AND(AB29=AB31,AC31&gt;AC29),AA29,AA31)</f>
        <v>Jordania</v>
      </c>
      <c r="AF31">
        <f>VLOOKUP(AE31,AA28:AC37,2,FALSE)</f>
        <v>0</v>
      </c>
      <c r="AG31">
        <f>VLOOKUP(AE31,AA28:AC37,3,FALSE)</f>
        <v>0</v>
      </c>
      <c r="AI31" t="str">
        <f>IF(AND(AF30=AF31,AG31&gt;AG30),AE30,AE31)</f>
        <v>Jordania</v>
      </c>
      <c r="AJ31">
        <f>VLOOKUP(AI31,AE28:AG37,2,FALSE)</f>
        <v>0</v>
      </c>
      <c r="AK31">
        <f>VLOOKUP(AI31,AE28:AG37,3,FALSE)</f>
        <v>0</v>
      </c>
    </row>
    <row r="40" spans="6:38">
      <c r="F40" t="str">
        <f>AI28</f>
        <v>Argentina</v>
      </c>
      <c r="J40">
        <f>VLOOKUP(F40,$F$16:$M$25,8,FALSE)</f>
        <v>0</v>
      </c>
      <c r="K40">
        <f>VLOOKUP(F40,$F$16:$M$25,6,FALSE)</f>
        <v>0</v>
      </c>
      <c r="L40">
        <f>VLOOKUP(F40,$F$16:$M$25,7,FALSE)</f>
        <v>0</v>
      </c>
      <c r="M40">
        <f>K40-L40</f>
        <v>0</v>
      </c>
      <c r="O40" t="str">
        <f>IF(AND(J40=J41,M40=M41,K41&gt;K40),F41,F40)</f>
        <v>Argentina</v>
      </c>
      <c r="P40">
        <f>VLOOKUP(O40,$F$40:$M$49,5,FALSE)</f>
        <v>0</v>
      </c>
      <c r="Q40">
        <f>VLOOKUP(O40,$F$40:$M$49,8,FALSE)</f>
        <v>0</v>
      </c>
      <c r="R40">
        <f>VLOOKUP(O40,$F$40:$M$49,6,FALSE)</f>
        <v>0</v>
      </c>
      <c r="S40" t="str">
        <f>IF(AND(P40=P42,Q40=Q42,R42&gt;R40),O42,O40)</f>
        <v>Argentina</v>
      </c>
      <c r="T40">
        <f>VLOOKUP(S40,$O$40:$R$49,2,FALSE)</f>
        <v>0</v>
      </c>
      <c r="U40">
        <f>VLOOKUP(S40,$O$40:$R$49,3,FALSE)</f>
        <v>0</v>
      </c>
      <c r="V40">
        <f>VLOOKUP(S40,$O$40:$R$49,4,FALSE)</f>
        <v>0</v>
      </c>
      <c r="W40" t="str">
        <f>IF(AND(T40=T43,U40=U43,V43&gt;V40),S43,S40)</f>
        <v>Argentina</v>
      </c>
      <c r="X40">
        <f>VLOOKUP(W40,$S$40:$V$49,2,FALSE)</f>
        <v>0</v>
      </c>
      <c r="Y40">
        <f>VLOOKUP(W40,$S$40:$V$49,3,FALSE)</f>
        <v>0</v>
      </c>
      <c r="Z40">
        <f>VLOOKUP(W40,$S$40:$V$49,4,FALSE)</f>
        <v>0</v>
      </c>
      <c r="AA40" t="str">
        <f>W40</f>
        <v>Argentina</v>
      </c>
      <c r="AB40">
        <f>VLOOKUP(AA40,W40:Z49,2,FALSE)</f>
        <v>0</v>
      </c>
      <c r="AC40">
        <f>VLOOKUP(AA40,W40:Z49,3,FALSE)</f>
        <v>0</v>
      </c>
      <c r="AD40">
        <f>VLOOKUP(AA40,W40:Z49,4,FALSE)</f>
        <v>0</v>
      </c>
      <c r="AE40" t="str">
        <f>AA40</f>
        <v>Argentina</v>
      </c>
      <c r="AF40">
        <f>VLOOKUP(AE40,AA40:AD49,2,FALSE)</f>
        <v>0</v>
      </c>
      <c r="AG40">
        <f>VLOOKUP(AE40,AA40:AD49,3,FALSE)</f>
        <v>0</v>
      </c>
      <c r="AH40">
        <f>VLOOKUP(AE40,AA40:AD49,4,FALSE)</f>
        <v>0</v>
      </c>
      <c r="AI40" t="str">
        <f>AE40</f>
        <v>Argentina</v>
      </c>
      <c r="AJ40">
        <f>VLOOKUP(AI40,AE40:AH49,2,FALSE)</f>
        <v>0</v>
      </c>
      <c r="AK40">
        <f>VLOOKUP(AI40,AE40:AH49,3,FALSE)</f>
        <v>0</v>
      </c>
      <c r="AL40">
        <f>VLOOKUP(AI40,AE40:AH49,4,FALSE)</f>
        <v>0</v>
      </c>
    </row>
    <row r="41" spans="6:38">
      <c r="F41" t="str">
        <f>AI29</f>
        <v>Argelia</v>
      </c>
      <c r="J41">
        <f>VLOOKUP(F41,$F$16:$M$25,8,FALSE)</f>
        <v>0</v>
      </c>
      <c r="K41">
        <f>VLOOKUP(F41,$F$16:$M$25,6,FALSE)</f>
        <v>0</v>
      </c>
      <c r="L41">
        <f>VLOOKUP(F41,$F$16:$M$25,7,FALSE)</f>
        <v>0</v>
      </c>
      <c r="M41">
        <f>K41-L41</f>
        <v>0</v>
      </c>
      <c r="O41" t="str">
        <f>IF(AND(J40=J41,M40=M41,K41&gt;K40),F40,F41)</f>
        <v>Argelia</v>
      </c>
      <c r="P41">
        <f>VLOOKUP(O41,$F$40:$M$49,5,FALSE)</f>
        <v>0</v>
      </c>
      <c r="Q41">
        <f>VLOOKUP(O41,$F$40:$M$49,8,FALSE)</f>
        <v>0</v>
      </c>
      <c r="R41">
        <f>VLOOKUP(O41,$F$40:$M$49,6,FALSE)</f>
        <v>0</v>
      </c>
      <c r="S41" t="str">
        <f>O41</f>
        <v>Argelia</v>
      </c>
      <c r="T41">
        <f>VLOOKUP(S41,$O$40:$R$49,2,FALSE)</f>
        <v>0</v>
      </c>
      <c r="U41">
        <f>VLOOKUP(S41,$O$40:$R$49,3,FALSE)</f>
        <v>0</v>
      </c>
      <c r="V41">
        <f>VLOOKUP(S41,$O$40:$R$49,4,FALSE)</f>
        <v>0</v>
      </c>
      <c r="W41" t="str">
        <f>S41</f>
        <v>Argelia</v>
      </c>
      <c r="X41">
        <f>VLOOKUP(W41,$S$40:$V$49,2,FALSE)</f>
        <v>0</v>
      </c>
      <c r="Y41">
        <f>VLOOKUP(W41,$S$40:$V$49,3,FALSE)</f>
        <v>0</v>
      </c>
      <c r="Z41">
        <f>VLOOKUP(W41,$S$40:$V$49,4,FALSE)</f>
        <v>0</v>
      </c>
      <c r="AA41" t="str">
        <f>IF(AND(X41=X42,Y41=Y42,Z42&gt;Z41),W42,W41)</f>
        <v>Argelia</v>
      </c>
      <c r="AB41">
        <f>VLOOKUP(AA41,W40:Z49,2,FALSE)</f>
        <v>0</v>
      </c>
      <c r="AC41">
        <f>VLOOKUP(AA41,W40:Z49,3,FALSE)</f>
        <v>0</v>
      </c>
      <c r="AD41">
        <f>VLOOKUP(AA41,W40:Z49,4,FALSE)</f>
        <v>0</v>
      </c>
      <c r="AE41" t="str">
        <f>IF(AND(AB41=AB43,AC41=AC43,AD43&gt;AD41),AA43,AA41)</f>
        <v>Argelia</v>
      </c>
      <c r="AF41">
        <f>VLOOKUP(AE41,AA40:AD49,2,FALSE)</f>
        <v>0</v>
      </c>
      <c r="AG41">
        <f>VLOOKUP(AE41,AA40:AD49,3,FALSE)</f>
        <v>0</v>
      </c>
      <c r="AH41">
        <f>VLOOKUP(AE41,AA40:AD49,4,FALSE)</f>
        <v>0</v>
      </c>
      <c r="AI41" t="str">
        <f>AE41</f>
        <v>Argelia</v>
      </c>
      <c r="AJ41">
        <f>VLOOKUP(AI41,AE40:AH49,2,FALSE)</f>
        <v>0</v>
      </c>
      <c r="AK41">
        <f>VLOOKUP(AI41,AE40:AH49,3,FALSE)</f>
        <v>0</v>
      </c>
      <c r="AL41">
        <f>VLOOKUP(AI41,AE40:AH49,4,FALSE)</f>
        <v>0</v>
      </c>
    </row>
    <row r="42" spans="6:38">
      <c r="F42" t="str">
        <f>AI30</f>
        <v>Austria</v>
      </c>
      <c r="J42">
        <f>VLOOKUP(F42,$F$16:$M$25,8,FALSE)</f>
        <v>0</v>
      </c>
      <c r="K42">
        <f>VLOOKUP(F42,$F$16:$M$25,6,FALSE)</f>
        <v>0</v>
      </c>
      <c r="L42">
        <f>VLOOKUP(F42,$F$16:$M$25,7,FALSE)</f>
        <v>0</v>
      </c>
      <c r="M42">
        <f>K42-L42</f>
        <v>0</v>
      </c>
      <c r="O42" t="str">
        <f>F42</f>
        <v>Austria</v>
      </c>
      <c r="P42">
        <f>VLOOKUP(O42,$F$40:$M$49,5,FALSE)</f>
        <v>0</v>
      </c>
      <c r="Q42">
        <f>VLOOKUP(O42,$F$40:$M$49,8,FALSE)</f>
        <v>0</v>
      </c>
      <c r="R42">
        <f>VLOOKUP(O42,$F$40:$M$49,6,FALSE)</f>
        <v>0</v>
      </c>
      <c r="S42" t="str">
        <f>IF(AND(P40=P42,Q40=Q42,R42&gt;R40),O40,O42)</f>
        <v>Austria</v>
      </c>
      <c r="T42">
        <f>VLOOKUP(S42,$O$40:$R$49,2,FALSE)</f>
        <v>0</v>
      </c>
      <c r="U42">
        <f>VLOOKUP(S42,$O$40:$R$49,3,FALSE)</f>
        <v>0</v>
      </c>
      <c r="V42">
        <f>VLOOKUP(S42,$O$40:$R$49,4,FALSE)</f>
        <v>0</v>
      </c>
      <c r="W42" t="str">
        <f>S42</f>
        <v>Austria</v>
      </c>
      <c r="X42">
        <f>VLOOKUP(W42,$S$40:$V$49,2,FALSE)</f>
        <v>0</v>
      </c>
      <c r="Y42">
        <f>VLOOKUP(W42,$S$40:$V$49,3,FALSE)</f>
        <v>0</v>
      </c>
      <c r="Z42">
        <f>VLOOKUP(W42,$S$40:$V$49,4,FALSE)</f>
        <v>0</v>
      </c>
      <c r="AA42" t="str">
        <f>IF(AND(X41=X42,Y41=Y42,Z42&gt;Z41),W41,W42)</f>
        <v>Austria</v>
      </c>
      <c r="AB42">
        <f>VLOOKUP(AA42,W40:Z49,2,FALSE)</f>
        <v>0</v>
      </c>
      <c r="AC42">
        <f>VLOOKUP(AA42,W40:Z49,3,FALSE)</f>
        <v>0</v>
      </c>
      <c r="AD42">
        <f>VLOOKUP(AA42,W40:Z49,4,FALSE)</f>
        <v>0</v>
      </c>
      <c r="AE42" t="str">
        <f>AA42</f>
        <v>Austria</v>
      </c>
      <c r="AF42">
        <f>VLOOKUP(AE42,AA40:AD49,2,FALSE)</f>
        <v>0</v>
      </c>
      <c r="AG42">
        <f>VLOOKUP(AE42,AA40:AD49,3,FALSE)</f>
        <v>0</v>
      </c>
      <c r="AH42">
        <f>VLOOKUP(AE42,AA40:AD49,4,FALSE)</f>
        <v>0</v>
      </c>
      <c r="AI42" t="str">
        <f>IF(AND(AF42=AF43,AG42=AG43,AH43&gt;AH42),AE43,AE42)</f>
        <v>Austria</v>
      </c>
      <c r="AJ42">
        <f>VLOOKUP(AI42,AE40:AH49,2,FALSE)</f>
        <v>0</v>
      </c>
      <c r="AK42">
        <f>VLOOKUP(AI42,AE40:AH49,3,FALSE)</f>
        <v>0</v>
      </c>
      <c r="AL42">
        <f>VLOOKUP(AI42,AE40:AH49,4,FALSE)</f>
        <v>0</v>
      </c>
    </row>
    <row r="43" spans="6:38">
      <c r="F43" t="str">
        <f>AI31</f>
        <v>Jordania</v>
      </c>
      <c r="J43">
        <f>VLOOKUP(F43,$F$16:$M$25,8,FALSE)</f>
        <v>0</v>
      </c>
      <c r="K43">
        <f>VLOOKUP(F43,$F$16:$M$25,6,FALSE)</f>
        <v>0</v>
      </c>
      <c r="L43">
        <f>VLOOKUP(F43,$F$16:$M$25,7,FALSE)</f>
        <v>0</v>
      </c>
      <c r="M43">
        <f>K43-L43</f>
        <v>0</v>
      </c>
      <c r="O43" t="str">
        <f>F43</f>
        <v>Jordania</v>
      </c>
      <c r="P43">
        <f>VLOOKUP(O43,$F$40:$M$49,5,FALSE)</f>
        <v>0</v>
      </c>
      <c r="Q43">
        <f>VLOOKUP(O43,$F$40:$M$49,8,FALSE)</f>
        <v>0</v>
      </c>
      <c r="R43">
        <f>VLOOKUP(O43,$F$40:$M$49,6,FALSE)</f>
        <v>0</v>
      </c>
      <c r="S43" t="str">
        <f>O43</f>
        <v>Jordania</v>
      </c>
      <c r="T43">
        <f>VLOOKUP(S43,$O$40:$R$49,2,FALSE)</f>
        <v>0</v>
      </c>
      <c r="U43">
        <f>VLOOKUP(S43,$O$40:$R$49,3,FALSE)</f>
        <v>0</v>
      </c>
      <c r="V43">
        <f>VLOOKUP(S43,$O$40:$R$49,4,FALSE)</f>
        <v>0</v>
      </c>
      <c r="W43" t="str">
        <f>IF(AND(T40=T43,U40=U43,V43&gt;V40),S40,S43)</f>
        <v>Jordania</v>
      </c>
      <c r="X43">
        <f>VLOOKUP(W43,$S$40:$V$49,2,FALSE)</f>
        <v>0</v>
      </c>
      <c r="Y43">
        <f>VLOOKUP(W43,$S$40:$V$49,3,FALSE)</f>
        <v>0</v>
      </c>
      <c r="Z43">
        <f>VLOOKUP(W43,$S$40:$V$49,4,FALSE)</f>
        <v>0</v>
      </c>
      <c r="AA43" t="str">
        <f>W43</f>
        <v>Jordania</v>
      </c>
      <c r="AB43">
        <f>VLOOKUP(AA43,W40:Z49,2,FALSE)</f>
        <v>0</v>
      </c>
      <c r="AC43">
        <f>VLOOKUP(AA43,W40:Z49,3,FALSE)</f>
        <v>0</v>
      </c>
      <c r="AD43">
        <f>VLOOKUP(AA43,W40:Z49,4,FALSE)</f>
        <v>0</v>
      </c>
      <c r="AE43" t="str">
        <f>IF(AND(AB41=AB43,AC41=AC43,AD43&gt;AD41),AA41,AA43)</f>
        <v>Jordania</v>
      </c>
      <c r="AF43">
        <f>VLOOKUP(AE43,AA40:AD49,2,FALSE)</f>
        <v>0</v>
      </c>
      <c r="AG43">
        <f>VLOOKUP(AE43,AA40:AD49,3,FALSE)</f>
        <v>0</v>
      </c>
      <c r="AH43">
        <f>VLOOKUP(AE43,AA40:AD49,4,FALSE)</f>
        <v>0</v>
      </c>
      <c r="AI43" t="str">
        <f>IF(AND(AF42=AF43,AG42=AG43,AH43&gt;AH42),AE42,AE43)</f>
        <v>Jordania</v>
      </c>
      <c r="AJ43">
        <f>VLOOKUP(AI43,AE40:AH49,2,FALSE)</f>
        <v>0</v>
      </c>
      <c r="AK43">
        <f>VLOOKUP(AI43,AE40:AH49,3,FALSE)</f>
        <v>0</v>
      </c>
      <c r="AL43">
        <f>VLOOKUP(AI43,AE40:AH49,4,FALSE)</f>
        <v>0</v>
      </c>
    </row>
    <row r="51" spans="6:13">
      <c r="F51" t="s">
        <v>149</v>
      </c>
    </row>
    <row r="52" spans="6:13">
      <c r="F52" t="str">
        <f>AI40</f>
        <v>Argentina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Argelia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Austria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Jordania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E4403-45F7-5648-8253-1667A06B646B}">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K -'!Q7</f>
        <v>Portugal</v>
      </c>
      <c r="N2" t="str">
        <f>'- K -'!Q9</f>
        <v xml:space="preserve">Congo </v>
      </c>
      <c r="U2" t="str">
        <f>'- K -'!Q11</f>
        <v>Uzbekistan</v>
      </c>
      <c r="AB2" t="str">
        <f>'- K -'!Q13</f>
        <v>Colombia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K -'!B6</f>
        <v>Portugal</v>
      </c>
      <c r="B4" s="1">
        <f>'- K -'!C6</f>
        <v>0</v>
      </c>
      <c r="C4" s="1" t="str">
        <f>'- K -'!D6</f>
        <v>-</v>
      </c>
      <c r="D4" s="1">
        <f>'- K -'!E6</f>
        <v>0</v>
      </c>
      <c r="E4" s="3" t="str">
        <f>'- K -'!F6</f>
        <v xml:space="preserve">Congo </v>
      </c>
      <c r="F4" s="1">
        <f>COUNTBLANK('- K -'!C6:'- K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K -'!B7</f>
        <v>Uzbekistan</v>
      </c>
      <c r="B5" s="1">
        <f>'- K -'!C7</f>
        <v>0</v>
      </c>
      <c r="C5" s="1" t="str">
        <f>'- K -'!D7</f>
        <v>-</v>
      </c>
      <c r="D5" s="1">
        <f>'- K -'!E7</f>
        <v>0</v>
      </c>
      <c r="E5" s="3" t="str">
        <f>'- K -'!F7</f>
        <v>Colombia</v>
      </c>
      <c r="F5" s="1">
        <f>COUNTBLANK('- K -'!C7:'- K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K -'!B8</f>
        <v>Portugal</v>
      </c>
      <c r="B6" s="1">
        <f>'- K -'!C8</f>
        <v>0</v>
      </c>
      <c r="C6" s="1" t="str">
        <f>'- K -'!D8</f>
        <v>-</v>
      </c>
      <c r="D6" s="1">
        <f>'- K -'!E8</f>
        <v>0</v>
      </c>
      <c r="E6" s="3" t="str">
        <f>'- K -'!F8</f>
        <v>Uzbekistan</v>
      </c>
      <c r="F6" s="1">
        <f>COUNTBLANK('- K -'!C8:'- K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K -'!B9</f>
        <v>Colombia</v>
      </c>
      <c r="B7" s="1">
        <f>'- K -'!C9</f>
        <v>0</v>
      </c>
      <c r="C7" s="1" t="str">
        <f>'- K -'!D9</f>
        <v>-</v>
      </c>
      <c r="D7" s="1">
        <f>'- K -'!E9</f>
        <v>0</v>
      </c>
      <c r="E7" s="3" t="str">
        <f>'- K -'!F9</f>
        <v xml:space="preserve">Congo </v>
      </c>
      <c r="F7" s="1">
        <f>COUNTBLANK('- K -'!C9:'- K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K -'!B10</f>
        <v>Colombia</v>
      </c>
      <c r="B8" s="1">
        <f>'- K -'!C10</f>
        <v>0</v>
      </c>
      <c r="C8" s="1" t="str">
        <f>'- K -'!D10</f>
        <v>-</v>
      </c>
      <c r="D8" s="1">
        <f>'- K -'!E10</f>
        <v>0</v>
      </c>
      <c r="E8" s="3" t="str">
        <f>'- K -'!F10</f>
        <v>Portugal</v>
      </c>
      <c r="F8" s="1">
        <f>COUNTBLANK('- K -'!C10:'- K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K -'!B11</f>
        <v xml:space="preserve">Congo </v>
      </c>
      <c r="B9" s="1">
        <f>'- K -'!C11</f>
        <v>0</v>
      </c>
      <c r="C9" s="1" t="str">
        <f>'- K -'!D11</f>
        <v>-</v>
      </c>
      <c r="D9" s="1">
        <f>'- K -'!E11</f>
        <v>0</v>
      </c>
      <c r="E9" s="3" t="str">
        <f>'- K -'!F11</f>
        <v>Uzbekistan</v>
      </c>
      <c r="F9" s="1">
        <f>COUNTBLANK('- K -'!C11:'- K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Portugal</v>
      </c>
      <c r="G16">
        <f t="shared" ref="G16:M16" si="28">G10</f>
        <v>0</v>
      </c>
      <c r="H16">
        <f t="shared" si="28"/>
        <v>0</v>
      </c>
      <c r="I16">
        <f t="shared" si="28"/>
        <v>0</v>
      </c>
      <c r="J16">
        <f t="shared" si="28"/>
        <v>0</v>
      </c>
      <c r="K16">
        <f t="shared" si="28"/>
        <v>0</v>
      </c>
      <c r="L16">
        <f t="shared" si="28"/>
        <v>0</v>
      </c>
      <c r="M16">
        <f t="shared" si="28"/>
        <v>0</v>
      </c>
      <c r="O16" t="str">
        <f>IF($M16&gt;=$M17,$F16,$F17)</f>
        <v>Portugal</v>
      </c>
      <c r="P16">
        <f>VLOOKUP(O16,$F$16:$M$25,8,FALSE)</f>
        <v>0</v>
      </c>
      <c r="S16" t="str">
        <f>IF($P16&gt;=$P18,$O16,$O18)</f>
        <v>Portugal</v>
      </c>
      <c r="T16">
        <f>VLOOKUP(S16,$O$16:$P$25,2,FALSE)</f>
        <v>0</v>
      </c>
      <c r="W16" t="str">
        <f>IF($T16&gt;=$T19,$S16,$S19)</f>
        <v>Portugal</v>
      </c>
      <c r="X16">
        <f>VLOOKUP(W16,$S$16:$T$25,2,FALSE)</f>
        <v>0</v>
      </c>
      <c r="AA16" t="str">
        <f>W16</f>
        <v>Portugal</v>
      </c>
      <c r="AB16">
        <f>VLOOKUP(AA16,W16:X25,2,FALSE)</f>
        <v>0</v>
      </c>
      <c r="AE16" t="str">
        <f>AA16</f>
        <v>Portugal</v>
      </c>
      <c r="AF16">
        <f>VLOOKUP(AE16,AA16:AB25,2,FALSE)</f>
        <v>0</v>
      </c>
      <c r="AI16" t="str">
        <f>AE16</f>
        <v>Portugal</v>
      </c>
      <c r="AJ16">
        <f>VLOOKUP(AI16,AE16:AF25,2,FALSE)</f>
        <v>0</v>
      </c>
    </row>
    <row r="17" spans="6:37">
      <c r="F17" t="str">
        <f>N2</f>
        <v xml:space="preserve">Congo </v>
      </c>
      <c r="G17">
        <f t="shared" ref="G17:L17" si="29">N10</f>
        <v>0</v>
      </c>
      <c r="H17">
        <f t="shared" si="29"/>
        <v>0</v>
      </c>
      <c r="I17">
        <f t="shared" si="29"/>
        <v>0</v>
      </c>
      <c r="J17">
        <f t="shared" si="29"/>
        <v>0</v>
      </c>
      <c r="K17">
        <f t="shared" si="29"/>
        <v>0</v>
      </c>
      <c r="L17">
        <f t="shared" si="29"/>
        <v>0</v>
      </c>
      <c r="M17">
        <f>T10</f>
        <v>0</v>
      </c>
      <c r="O17" t="str">
        <f>IF($M17&lt;=$M16,$F17,$F16)</f>
        <v xml:space="preserve">Congo </v>
      </c>
      <c r="P17">
        <f>VLOOKUP(O17,$F$16:$M$25,8,FALSE)</f>
        <v>0</v>
      </c>
      <c r="S17" t="str">
        <f>O17</f>
        <v xml:space="preserve">Congo </v>
      </c>
      <c r="T17">
        <f>VLOOKUP(S17,$O$16:$P$25,2,FALSE)</f>
        <v>0</v>
      </c>
      <c r="W17" t="str">
        <f>S17</f>
        <v xml:space="preserve">Congo </v>
      </c>
      <c r="X17">
        <f>VLOOKUP(W17,$S$16:$T$25,2,FALSE)</f>
        <v>0</v>
      </c>
      <c r="AA17" t="str">
        <f>IF(X17&gt;=X18,W17,W18)</f>
        <v xml:space="preserve">Congo </v>
      </c>
      <c r="AB17">
        <f>VLOOKUP(AA17,W16:X25,2,FALSE)</f>
        <v>0</v>
      </c>
      <c r="AE17" t="str">
        <f>IF(AB17&gt;=AB19,AA17,AA19)</f>
        <v xml:space="preserve">Congo </v>
      </c>
      <c r="AF17">
        <f>VLOOKUP(AE17,AA16:AB25,2,FALSE)</f>
        <v>0</v>
      </c>
      <c r="AI17" t="str">
        <f>AE17</f>
        <v xml:space="preserve">Congo </v>
      </c>
      <c r="AJ17">
        <f>VLOOKUP(AI17,AE16:AF25,2,FALSE)</f>
        <v>0</v>
      </c>
    </row>
    <row r="18" spans="6:37">
      <c r="F18" t="str">
        <f>U2</f>
        <v>Uzbekistan</v>
      </c>
      <c r="G18">
        <f t="shared" ref="G18:M18" si="30">U10</f>
        <v>0</v>
      </c>
      <c r="H18">
        <f t="shared" si="30"/>
        <v>0</v>
      </c>
      <c r="I18">
        <f t="shared" si="30"/>
        <v>0</v>
      </c>
      <c r="J18">
        <f t="shared" si="30"/>
        <v>0</v>
      </c>
      <c r="K18">
        <f t="shared" si="30"/>
        <v>0</v>
      </c>
      <c r="L18">
        <f t="shared" si="30"/>
        <v>0</v>
      </c>
      <c r="M18">
        <f t="shared" si="30"/>
        <v>0</v>
      </c>
      <c r="O18" t="str">
        <f>F18</f>
        <v>Uzbekistan</v>
      </c>
      <c r="P18">
        <f>VLOOKUP(O18,$F$16:$M$25,8,FALSE)</f>
        <v>0</v>
      </c>
      <c r="S18" t="str">
        <f>IF($P18&lt;=$P16,$O18,$O16)</f>
        <v>Uzbekistan</v>
      </c>
      <c r="T18">
        <f>VLOOKUP(S18,$O$16:$P$25,2,FALSE)</f>
        <v>0</v>
      </c>
      <c r="W18" t="str">
        <f>S18</f>
        <v>Uzbekistan</v>
      </c>
      <c r="X18">
        <f>VLOOKUP(W18,$S$16:$T$25,2,FALSE)</f>
        <v>0</v>
      </c>
      <c r="AA18" t="str">
        <f>IF(X18&lt;=X17,W18,W17)</f>
        <v>Uzbekistan</v>
      </c>
      <c r="AB18">
        <f>VLOOKUP(AA18,W16:X25,2,FALSE)</f>
        <v>0</v>
      </c>
      <c r="AE18" t="str">
        <f>AA18</f>
        <v>Uzbekistan</v>
      </c>
      <c r="AF18">
        <f>VLOOKUP(AE18,AA16:AB25,2,FALSE)</f>
        <v>0</v>
      </c>
      <c r="AI18" t="str">
        <f>IF(AF18&gt;=AF19,AE18,AE19)</f>
        <v>Uzbekistan</v>
      </c>
      <c r="AJ18">
        <f>VLOOKUP(AI18,AE16:AF25,2,FALSE)</f>
        <v>0</v>
      </c>
    </row>
    <row r="19" spans="6:37">
      <c r="F19" t="str">
        <f>AB2</f>
        <v>Colombia</v>
      </c>
      <c r="G19">
        <f t="shared" ref="G19:M19" si="31">AB10</f>
        <v>0</v>
      </c>
      <c r="H19">
        <f t="shared" si="31"/>
        <v>0</v>
      </c>
      <c r="I19">
        <f t="shared" si="31"/>
        <v>0</v>
      </c>
      <c r="J19">
        <f t="shared" si="31"/>
        <v>0</v>
      </c>
      <c r="K19">
        <f t="shared" si="31"/>
        <v>0</v>
      </c>
      <c r="L19">
        <f t="shared" si="31"/>
        <v>0</v>
      </c>
      <c r="M19">
        <f t="shared" si="31"/>
        <v>0</v>
      </c>
      <c r="O19" t="str">
        <f>F19</f>
        <v>Colombia</v>
      </c>
      <c r="P19">
        <f>VLOOKUP(O19,$F$16:$M$25,8,FALSE)</f>
        <v>0</v>
      </c>
      <c r="S19" t="str">
        <f>O19</f>
        <v>Colombia</v>
      </c>
      <c r="T19">
        <f>VLOOKUP(S19,$O$16:$P$25,2,FALSE)</f>
        <v>0</v>
      </c>
      <c r="W19" t="str">
        <f>IF($T19&lt;=$T16,$S19,$S16)</f>
        <v>Colombia</v>
      </c>
      <c r="X19">
        <f>VLOOKUP(W19,$S$16:$T$25,2,FALSE)</f>
        <v>0</v>
      </c>
      <c r="AA19" t="str">
        <f>W19</f>
        <v>Colombia</v>
      </c>
      <c r="AB19">
        <f>VLOOKUP(AA19,W16:X25,2,FALSE)</f>
        <v>0</v>
      </c>
      <c r="AE19" t="str">
        <f>IF(AB19&lt;=AB17,AA19,AA17)</f>
        <v>Colombia</v>
      </c>
      <c r="AF19">
        <f>VLOOKUP(AE19,AA16:AB25,2,FALSE)</f>
        <v>0</v>
      </c>
      <c r="AI19" t="str">
        <f>IF(AF19&lt;=AF18,AE19,AE18)</f>
        <v>Colombia</v>
      </c>
      <c r="AJ19">
        <f>VLOOKUP(AI19,AE16:AF25,2,FALSE)</f>
        <v>0</v>
      </c>
    </row>
    <row r="28" spans="6:37">
      <c r="F28" t="str">
        <f>AI16</f>
        <v>Portugal</v>
      </c>
      <c r="J28">
        <f>AJ16</f>
        <v>0</v>
      </c>
      <c r="K28">
        <f>VLOOKUP(AI16,$F$16:$M$25,6,FALSE)</f>
        <v>0</v>
      </c>
      <c r="L28">
        <f>VLOOKUP(AI16,$F$16:$M$25,7,FALSE)</f>
        <v>0</v>
      </c>
      <c r="M28">
        <f>K28-L28</f>
        <v>0</v>
      </c>
      <c r="O28" t="str">
        <f>IF(AND($J28=$J29,$M29&gt;$M28),$F29,$F28)</f>
        <v>Portugal</v>
      </c>
      <c r="P28">
        <f>VLOOKUP(O28,$F$28:$M$37,5,FALSE)</f>
        <v>0</v>
      </c>
      <c r="Q28">
        <f>VLOOKUP(O28,$F$28:$M$37,8,FALSE)</f>
        <v>0</v>
      </c>
      <c r="S28" t="str">
        <f>IF(AND(P28=P30,Q30&gt;Q28),O30,O28)</f>
        <v>Portugal</v>
      </c>
      <c r="T28">
        <f>VLOOKUP(S28,$O$28:$Q$37,2,FALSE)</f>
        <v>0</v>
      </c>
      <c r="U28">
        <f>VLOOKUP(S28,$O$28:$Q$37,3,FALSE)</f>
        <v>0</v>
      </c>
      <c r="W28" t="str">
        <f>IF(AND(T28=T31,U31&gt;U28),S31,S28)</f>
        <v>Portugal</v>
      </c>
      <c r="X28">
        <f>VLOOKUP(W28,$S$28:$U$37,2,FALSE)</f>
        <v>0</v>
      </c>
      <c r="Y28">
        <f>VLOOKUP(W28,$S$28:$U$37,3,FALSE)</f>
        <v>0</v>
      </c>
      <c r="AA28" t="str">
        <f>W28</f>
        <v>Portugal</v>
      </c>
      <c r="AB28">
        <f>VLOOKUP(AA28,W28:Y37,2,FALSE)</f>
        <v>0</v>
      </c>
      <c r="AC28">
        <f>VLOOKUP(AA28,W28:Y37,3,FALSE)</f>
        <v>0</v>
      </c>
      <c r="AE28" t="str">
        <f>AA28</f>
        <v>Portugal</v>
      </c>
      <c r="AF28">
        <f>VLOOKUP(AE28,AA28:AC37,2,FALSE)</f>
        <v>0</v>
      </c>
      <c r="AG28">
        <f>VLOOKUP(AE28,AA28:AC37,3,FALSE)</f>
        <v>0</v>
      </c>
      <c r="AI28" t="str">
        <f>AE28</f>
        <v>Portugal</v>
      </c>
      <c r="AJ28">
        <f>VLOOKUP(AI28,AE28:AG37,2,FALSE)</f>
        <v>0</v>
      </c>
      <c r="AK28">
        <f>VLOOKUP(AI28,AE28:AG37,3,FALSE)</f>
        <v>0</v>
      </c>
    </row>
    <row r="29" spans="6:37">
      <c r="F29" t="str">
        <f>AI17</f>
        <v xml:space="preserve">Congo </v>
      </c>
      <c r="J29">
        <f>AJ17</f>
        <v>0</v>
      </c>
      <c r="K29">
        <f>VLOOKUP(AI17,$F$16:$M$25,6,FALSE)</f>
        <v>0</v>
      </c>
      <c r="L29">
        <f>VLOOKUP(AI17,$F$16:$M$25,7,FALSE)</f>
        <v>0</v>
      </c>
      <c r="M29">
        <f>K29-L29</f>
        <v>0</v>
      </c>
      <c r="O29" t="str">
        <f>IF(AND($J28=$J29,$M29&gt;$M28),$F28,$F29)</f>
        <v xml:space="preserve">Congo </v>
      </c>
      <c r="P29">
        <f>VLOOKUP(O29,$F$28:$M$37,5,FALSE)</f>
        <v>0</v>
      </c>
      <c r="Q29">
        <f>VLOOKUP(O29,$F$28:$M$37,8,FALSE)</f>
        <v>0</v>
      </c>
      <c r="S29" t="str">
        <f>O29</f>
        <v xml:space="preserve">Congo </v>
      </c>
      <c r="T29">
        <f>VLOOKUP(S29,$O$28:$Q$37,2,FALSE)</f>
        <v>0</v>
      </c>
      <c r="U29">
        <f>VLOOKUP(S29,$O$28:$Q$37,3,FALSE)</f>
        <v>0</v>
      </c>
      <c r="W29" t="str">
        <f>S29</f>
        <v xml:space="preserve">Congo </v>
      </c>
      <c r="X29">
        <f>VLOOKUP(W29,$S$28:$U$37,2,FALSE)</f>
        <v>0</v>
      </c>
      <c r="Y29">
        <f>VLOOKUP(W29,$S$28:$U$37,3,FALSE)</f>
        <v>0</v>
      </c>
      <c r="AA29" t="str">
        <f>IF(AND(X29=X30,Y30&gt;Y29),W30,W29)</f>
        <v xml:space="preserve">Congo </v>
      </c>
      <c r="AB29">
        <f>VLOOKUP(AA29,W28:Y37,2,FALSE)</f>
        <v>0</v>
      </c>
      <c r="AC29">
        <f>VLOOKUP(AA29,W28:Y37,3,FALSE)</f>
        <v>0</v>
      </c>
      <c r="AE29" t="str">
        <f>IF(AND(AB29=AB31,AC31&gt;AC29),AA31,AA29)</f>
        <v xml:space="preserve">Congo </v>
      </c>
      <c r="AF29">
        <f>VLOOKUP(AE29,AA28:AC37,2,FALSE)</f>
        <v>0</v>
      </c>
      <c r="AG29">
        <f>VLOOKUP(AE29,AA28:AC37,3,FALSE)</f>
        <v>0</v>
      </c>
      <c r="AI29" t="str">
        <f>AE29</f>
        <v xml:space="preserve">Congo </v>
      </c>
      <c r="AJ29">
        <f>VLOOKUP(AI29,AE28:AG37,2,FALSE)</f>
        <v>0</v>
      </c>
      <c r="AK29">
        <f>VLOOKUP(AI29,AE28:AG37,3,FALSE)</f>
        <v>0</v>
      </c>
    </row>
    <row r="30" spans="6:37">
      <c r="F30" t="str">
        <f>AI18</f>
        <v>Uzbekistan</v>
      </c>
      <c r="J30">
        <f>AJ18</f>
        <v>0</v>
      </c>
      <c r="K30">
        <f>VLOOKUP(AI18,$F$16:$M$25,6,FALSE)</f>
        <v>0</v>
      </c>
      <c r="L30">
        <f>VLOOKUP(AI18,$F$16:$M$25,7,FALSE)</f>
        <v>0</v>
      </c>
      <c r="M30">
        <f>K30-L30</f>
        <v>0</v>
      </c>
      <c r="O30" t="str">
        <f>F30</f>
        <v>Uzbekistan</v>
      </c>
      <c r="P30">
        <f>VLOOKUP(O30,$F$28:$M$37,5,FALSE)</f>
        <v>0</v>
      </c>
      <c r="Q30">
        <f>VLOOKUP(O30,$F$28:$M$37,8,FALSE)</f>
        <v>0</v>
      </c>
      <c r="S30" t="str">
        <f>IF(AND($P28=P30,Q30&gt;Q28),O28,O30)</f>
        <v>Uzbekistan</v>
      </c>
      <c r="T30">
        <f>VLOOKUP(S30,$O$28:$Q$37,2,FALSE)</f>
        <v>0</v>
      </c>
      <c r="U30">
        <f>VLOOKUP(S30,$O$28:$Q$37,3,FALSE)</f>
        <v>0</v>
      </c>
      <c r="W30" t="str">
        <f>S30</f>
        <v>Uzbekistan</v>
      </c>
      <c r="X30">
        <f>VLOOKUP(W30,$S$28:$U$37,2,FALSE)</f>
        <v>0</v>
      </c>
      <c r="Y30">
        <f>VLOOKUP(W30,$S$28:$U$37,3,FALSE)</f>
        <v>0</v>
      </c>
      <c r="AA30" t="str">
        <f>IF(AND(X29=X30,Y30&gt;Y29),W29,W30)</f>
        <v>Uzbekistan</v>
      </c>
      <c r="AB30">
        <f>VLOOKUP(AA30,W28:Y37,2,FALSE)</f>
        <v>0</v>
      </c>
      <c r="AC30">
        <f>VLOOKUP(AA30,W28:Y37,3,FALSE)</f>
        <v>0</v>
      </c>
      <c r="AE30" t="str">
        <f>AA30</f>
        <v>Uzbekistan</v>
      </c>
      <c r="AF30">
        <f>VLOOKUP(AE30,AA28:AC37,2,FALSE)</f>
        <v>0</v>
      </c>
      <c r="AG30">
        <f>VLOOKUP(AE30,AA28:AC37,3,FALSE)</f>
        <v>0</v>
      </c>
      <c r="AI30" t="str">
        <f>IF(AND(AF30=AF31,AG31&gt;AG30),AE31,AE30)</f>
        <v>Uzbekistan</v>
      </c>
      <c r="AJ30">
        <f>VLOOKUP(AI30,AE28:AG37,2,FALSE)</f>
        <v>0</v>
      </c>
      <c r="AK30">
        <f>VLOOKUP(AI30,AE28:AG37,3,FALSE)</f>
        <v>0</v>
      </c>
    </row>
    <row r="31" spans="6:37">
      <c r="F31" t="str">
        <f>AI19</f>
        <v>Colombia</v>
      </c>
      <c r="J31">
        <f>AJ19</f>
        <v>0</v>
      </c>
      <c r="K31">
        <f>VLOOKUP(AI19,$F$16:$M$25,6,FALSE)</f>
        <v>0</v>
      </c>
      <c r="L31">
        <f>VLOOKUP(AI19,$F$16:$M$25,7,FALSE)</f>
        <v>0</v>
      </c>
      <c r="M31">
        <f>K31-L31</f>
        <v>0</v>
      </c>
      <c r="O31" t="str">
        <f>F31</f>
        <v>Colombia</v>
      </c>
      <c r="P31">
        <f>VLOOKUP(O31,$F$28:$M$37,5,FALSE)</f>
        <v>0</v>
      </c>
      <c r="Q31">
        <f>VLOOKUP(O31,$F$28:$M$37,8,FALSE)</f>
        <v>0</v>
      </c>
      <c r="S31" t="str">
        <f>O31</f>
        <v>Colombia</v>
      </c>
      <c r="T31">
        <f>VLOOKUP(S31,$O$28:$Q$37,2,FALSE)</f>
        <v>0</v>
      </c>
      <c r="U31">
        <f>VLOOKUP(S31,$O$28:$Q$37,3,FALSE)</f>
        <v>0</v>
      </c>
      <c r="W31" t="str">
        <f>IF(AND(T28=T31,U31&gt;U28),S28,S31)</f>
        <v>Colombia</v>
      </c>
      <c r="X31">
        <f>VLOOKUP(W31,$S$28:$U$37,2,FALSE)</f>
        <v>0</v>
      </c>
      <c r="Y31">
        <f>VLOOKUP(W31,$S$28:$U$37,3,FALSE)</f>
        <v>0</v>
      </c>
      <c r="AA31" t="str">
        <f>W31</f>
        <v>Colombia</v>
      </c>
      <c r="AB31">
        <f>VLOOKUP(AA31,W28:Y37,2,FALSE)</f>
        <v>0</v>
      </c>
      <c r="AC31">
        <f>VLOOKUP(AA31,W28:Y37,3,FALSE)</f>
        <v>0</v>
      </c>
      <c r="AE31" t="str">
        <f>IF(AND(AB29=AB31,AC31&gt;AC29),AA29,AA31)</f>
        <v>Colombia</v>
      </c>
      <c r="AF31">
        <f>VLOOKUP(AE31,AA28:AC37,2,FALSE)</f>
        <v>0</v>
      </c>
      <c r="AG31">
        <f>VLOOKUP(AE31,AA28:AC37,3,FALSE)</f>
        <v>0</v>
      </c>
      <c r="AI31" t="str">
        <f>IF(AND(AF30=AF31,AG31&gt;AG30),AE30,AE31)</f>
        <v>Colombia</v>
      </c>
      <c r="AJ31">
        <f>VLOOKUP(AI31,AE28:AG37,2,FALSE)</f>
        <v>0</v>
      </c>
      <c r="AK31">
        <f>VLOOKUP(AI31,AE28:AG37,3,FALSE)</f>
        <v>0</v>
      </c>
    </row>
    <row r="40" spans="6:38">
      <c r="F40" t="str">
        <f>AI28</f>
        <v>Portugal</v>
      </c>
      <c r="J40">
        <f>VLOOKUP(F40,$F$16:$M$25,8,FALSE)</f>
        <v>0</v>
      </c>
      <c r="K40">
        <f>VLOOKUP(F40,$F$16:$M$25,6,FALSE)</f>
        <v>0</v>
      </c>
      <c r="L40">
        <f>VLOOKUP(F40,$F$16:$M$25,7,FALSE)</f>
        <v>0</v>
      </c>
      <c r="M40">
        <f>K40-L40</f>
        <v>0</v>
      </c>
      <c r="O40" t="str">
        <f>IF(AND(J40=J41,M40=M41,K41&gt;K40),F41,F40)</f>
        <v>Portugal</v>
      </c>
      <c r="P40">
        <f>VLOOKUP(O40,$F$40:$M$49,5,FALSE)</f>
        <v>0</v>
      </c>
      <c r="Q40">
        <f>VLOOKUP(O40,$F$40:$M$49,8,FALSE)</f>
        <v>0</v>
      </c>
      <c r="R40">
        <f>VLOOKUP(O40,$F$40:$M$49,6,FALSE)</f>
        <v>0</v>
      </c>
      <c r="S40" t="str">
        <f>IF(AND(P40=P42,Q40=Q42,R42&gt;R40),O42,O40)</f>
        <v>Portugal</v>
      </c>
      <c r="T40">
        <f>VLOOKUP(S40,$O$40:$R$49,2,FALSE)</f>
        <v>0</v>
      </c>
      <c r="U40">
        <f>VLOOKUP(S40,$O$40:$R$49,3,FALSE)</f>
        <v>0</v>
      </c>
      <c r="V40">
        <f>VLOOKUP(S40,$O$40:$R$49,4,FALSE)</f>
        <v>0</v>
      </c>
      <c r="W40" t="str">
        <f>IF(AND(T40=T43,U40=U43,V43&gt;V40),S43,S40)</f>
        <v>Portugal</v>
      </c>
      <c r="X40">
        <f>VLOOKUP(W40,$S$40:$V$49,2,FALSE)</f>
        <v>0</v>
      </c>
      <c r="Y40">
        <f>VLOOKUP(W40,$S$40:$V$49,3,FALSE)</f>
        <v>0</v>
      </c>
      <c r="Z40">
        <f>VLOOKUP(W40,$S$40:$V$49,4,FALSE)</f>
        <v>0</v>
      </c>
      <c r="AA40" t="str">
        <f>W40</f>
        <v>Portugal</v>
      </c>
      <c r="AB40">
        <f>VLOOKUP(AA40,W40:Z49,2,FALSE)</f>
        <v>0</v>
      </c>
      <c r="AC40">
        <f>VLOOKUP(AA40,W40:Z49,3,FALSE)</f>
        <v>0</v>
      </c>
      <c r="AD40">
        <f>VLOOKUP(AA40,W40:Z49,4,FALSE)</f>
        <v>0</v>
      </c>
      <c r="AE40" t="str">
        <f>AA40</f>
        <v>Portugal</v>
      </c>
      <c r="AF40">
        <f>VLOOKUP(AE40,AA40:AD49,2,FALSE)</f>
        <v>0</v>
      </c>
      <c r="AG40">
        <f>VLOOKUP(AE40,AA40:AD49,3,FALSE)</f>
        <v>0</v>
      </c>
      <c r="AH40">
        <f>VLOOKUP(AE40,AA40:AD49,4,FALSE)</f>
        <v>0</v>
      </c>
      <c r="AI40" t="str">
        <f>AE40</f>
        <v>Portugal</v>
      </c>
      <c r="AJ40">
        <f>VLOOKUP(AI40,AE40:AH49,2,FALSE)</f>
        <v>0</v>
      </c>
      <c r="AK40">
        <f>VLOOKUP(AI40,AE40:AH49,3,FALSE)</f>
        <v>0</v>
      </c>
      <c r="AL40">
        <f>VLOOKUP(AI40,AE40:AH49,4,FALSE)</f>
        <v>0</v>
      </c>
    </row>
    <row r="41" spans="6:38">
      <c r="F41" t="str">
        <f>AI29</f>
        <v xml:space="preserve">Congo </v>
      </c>
      <c r="J41">
        <f>VLOOKUP(F41,$F$16:$M$25,8,FALSE)</f>
        <v>0</v>
      </c>
      <c r="K41">
        <f>VLOOKUP(F41,$F$16:$M$25,6,FALSE)</f>
        <v>0</v>
      </c>
      <c r="L41">
        <f>VLOOKUP(F41,$F$16:$M$25,7,FALSE)</f>
        <v>0</v>
      </c>
      <c r="M41">
        <f>K41-L41</f>
        <v>0</v>
      </c>
      <c r="O41" t="str">
        <f>IF(AND(J40=J41,M40=M41,K41&gt;K40),F40,F41)</f>
        <v xml:space="preserve">Congo </v>
      </c>
      <c r="P41">
        <f>VLOOKUP(O41,$F$40:$M$49,5,FALSE)</f>
        <v>0</v>
      </c>
      <c r="Q41">
        <f>VLOOKUP(O41,$F$40:$M$49,8,FALSE)</f>
        <v>0</v>
      </c>
      <c r="R41">
        <f>VLOOKUP(O41,$F$40:$M$49,6,FALSE)</f>
        <v>0</v>
      </c>
      <c r="S41" t="str">
        <f>O41</f>
        <v xml:space="preserve">Congo </v>
      </c>
      <c r="T41">
        <f>VLOOKUP(S41,$O$40:$R$49,2,FALSE)</f>
        <v>0</v>
      </c>
      <c r="U41">
        <f>VLOOKUP(S41,$O$40:$R$49,3,FALSE)</f>
        <v>0</v>
      </c>
      <c r="V41">
        <f>VLOOKUP(S41,$O$40:$R$49,4,FALSE)</f>
        <v>0</v>
      </c>
      <c r="W41" t="str">
        <f>S41</f>
        <v xml:space="preserve">Congo </v>
      </c>
      <c r="X41">
        <f>VLOOKUP(W41,$S$40:$V$49,2,FALSE)</f>
        <v>0</v>
      </c>
      <c r="Y41">
        <f>VLOOKUP(W41,$S$40:$V$49,3,FALSE)</f>
        <v>0</v>
      </c>
      <c r="Z41">
        <f>VLOOKUP(W41,$S$40:$V$49,4,FALSE)</f>
        <v>0</v>
      </c>
      <c r="AA41" t="str">
        <f>IF(AND(X41=X42,Y41=Y42,Z42&gt;Z41),W42,W41)</f>
        <v xml:space="preserve">Congo </v>
      </c>
      <c r="AB41">
        <f>VLOOKUP(AA41,W40:Z49,2,FALSE)</f>
        <v>0</v>
      </c>
      <c r="AC41">
        <f>VLOOKUP(AA41,W40:Z49,3,FALSE)</f>
        <v>0</v>
      </c>
      <c r="AD41">
        <f>VLOOKUP(AA41,W40:Z49,4,FALSE)</f>
        <v>0</v>
      </c>
      <c r="AE41" t="str">
        <f>IF(AND(AB41=AB43,AC41=AC43,AD43&gt;AD41),AA43,AA41)</f>
        <v xml:space="preserve">Congo </v>
      </c>
      <c r="AF41">
        <f>VLOOKUP(AE41,AA40:AD49,2,FALSE)</f>
        <v>0</v>
      </c>
      <c r="AG41">
        <f>VLOOKUP(AE41,AA40:AD49,3,FALSE)</f>
        <v>0</v>
      </c>
      <c r="AH41">
        <f>VLOOKUP(AE41,AA40:AD49,4,FALSE)</f>
        <v>0</v>
      </c>
      <c r="AI41" t="str">
        <f>AE41</f>
        <v xml:space="preserve">Congo </v>
      </c>
      <c r="AJ41">
        <f>VLOOKUP(AI41,AE40:AH49,2,FALSE)</f>
        <v>0</v>
      </c>
      <c r="AK41">
        <f>VLOOKUP(AI41,AE40:AH49,3,FALSE)</f>
        <v>0</v>
      </c>
      <c r="AL41">
        <f>VLOOKUP(AI41,AE40:AH49,4,FALSE)</f>
        <v>0</v>
      </c>
    </row>
    <row r="42" spans="6:38">
      <c r="F42" t="str">
        <f>AI30</f>
        <v>Uzbekistan</v>
      </c>
      <c r="J42">
        <f>VLOOKUP(F42,$F$16:$M$25,8,FALSE)</f>
        <v>0</v>
      </c>
      <c r="K42">
        <f>VLOOKUP(F42,$F$16:$M$25,6,FALSE)</f>
        <v>0</v>
      </c>
      <c r="L42">
        <f>VLOOKUP(F42,$F$16:$M$25,7,FALSE)</f>
        <v>0</v>
      </c>
      <c r="M42">
        <f>K42-L42</f>
        <v>0</v>
      </c>
      <c r="O42" t="str">
        <f>F42</f>
        <v>Uzbekistan</v>
      </c>
      <c r="P42">
        <f>VLOOKUP(O42,$F$40:$M$49,5,FALSE)</f>
        <v>0</v>
      </c>
      <c r="Q42">
        <f>VLOOKUP(O42,$F$40:$M$49,8,FALSE)</f>
        <v>0</v>
      </c>
      <c r="R42">
        <f>VLOOKUP(O42,$F$40:$M$49,6,FALSE)</f>
        <v>0</v>
      </c>
      <c r="S42" t="str">
        <f>IF(AND(P40=P42,Q40=Q42,R42&gt;R40),O40,O42)</f>
        <v>Uzbekistan</v>
      </c>
      <c r="T42">
        <f>VLOOKUP(S42,$O$40:$R$49,2,FALSE)</f>
        <v>0</v>
      </c>
      <c r="U42">
        <f>VLOOKUP(S42,$O$40:$R$49,3,FALSE)</f>
        <v>0</v>
      </c>
      <c r="V42">
        <f>VLOOKUP(S42,$O$40:$R$49,4,FALSE)</f>
        <v>0</v>
      </c>
      <c r="W42" t="str">
        <f>S42</f>
        <v>Uzbekistan</v>
      </c>
      <c r="X42">
        <f>VLOOKUP(W42,$S$40:$V$49,2,FALSE)</f>
        <v>0</v>
      </c>
      <c r="Y42">
        <f>VLOOKUP(W42,$S$40:$V$49,3,FALSE)</f>
        <v>0</v>
      </c>
      <c r="Z42">
        <f>VLOOKUP(W42,$S$40:$V$49,4,FALSE)</f>
        <v>0</v>
      </c>
      <c r="AA42" t="str">
        <f>IF(AND(X41=X42,Y41=Y42,Z42&gt;Z41),W41,W42)</f>
        <v>Uzbekistan</v>
      </c>
      <c r="AB42">
        <f>VLOOKUP(AA42,W40:Z49,2,FALSE)</f>
        <v>0</v>
      </c>
      <c r="AC42">
        <f>VLOOKUP(AA42,W40:Z49,3,FALSE)</f>
        <v>0</v>
      </c>
      <c r="AD42">
        <f>VLOOKUP(AA42,W40:Z49,4,FALSE)</f>
        <v>0</v>
      </c>
      <c r="AE42" t="str">
        <f>AA42</f>
        <v>Uzbekistan</v>
      </c>
      <c r="AF42">
        <f>VLOOKUP(AE42,AA40:AD49,2,FALSE)</f>
        <v>0</v>
      </c>
      <c r="AG42">
        <f>VLOOKUP(AE42,AA40:AD49,3,FALSE)</f>
        <v>0</v>
      </c>
      <c r="AH42">
        <f>VLOOKUP(AE42,AA40:AD49,4,FALSE)</f>
        <v>0</v>
      </c>
      <c r="AI42" t="str">
        <f>IF(AND(AF42=AF43,AG42=AG43,AH43&gt;AH42),AE43,AE42)</f>
        <v>Uzbekistan</v>
      </c>
      <c r="AJ42">
        <f>VLOOKUP(AI42,AE40:AH49,2,FALSE)</f>
        <v>0</v>
      </c>
      <c r="AK42">
        <f>VLOOKUP(AI42,AE40:AH49,3,FALSE)</f>
        <v>0</v>
      </c>
      <c r="AL42">
        <f>VLOOKUP(AI42,AE40:AH49,4,FALSE)</f>
        <v>0</v>
      </c>
    </row>
    <row r="43" spans="6:38">
      <c r="F43" t="str">
        <f>AI31</f>
        <v>Colombia</v>
      </c>
      <c r="J43">
        <f>VLOOKUP(F43,$F$16:$M$25,8,FALSE)</f>
        <v>0</v>
      </c>
      <c r="K43">
        <f>VLOOKUP(F43,$F$16:$M$25,6,FALSE)</f>
        <v>0</v>
      </c>
      <c r="L43">
        <f>VLOOKUP(F43,$F$16:$M$25,7,FALSE)</f>
        <v>0</v>
      </c>
      <c r="M43">
        <f>K43-L43</f>
        <v>0</v>
      </c>
      <c r="O43" t="str">
        <f>F43</f>
        <v>Colombia</v>
      </c>
      <c r="P43">
        <f>VLOOKUP(O43,$F$40:$M$49,5,FALSE)</f>
        <v>0</v>
      </c>
      <c r="Q43">
        <f>VLOOKUP(O43,$F$40:$M$49,8,FALSE)</f>
        <v>0</v>
      </c>
      <c r="R43">
        <f>VLOOKUP(O43,$F$40:$M$49,6,FALSE)</f>
        <v>0</v>
      </c>
      <c r="S43" t="str">
        <f>O43</f>
        <v>Colombia</v>
      </c>
      <c r="T43">
        <f>VLOOKUP(S43,$O$40:$R$49,2,FALSE)</f>
        <v>0</v>
      </c>
      <c r="U43">
        <f>VLOOKUP(S43,$O$40:$R$49,3,FALSE)</f>
        <v>0</v>
      </c>
      <c r="V43">
        <f>VLOOKUP(S43,$O$40:$R$49,4,FALSE)</f>
        <v>0</v>
      </c>
      <c r="W43" t="str">
        <f>IF(AND(T40=T43,U40=U43,V43&gt;V40),S40,S43)</f>
        <v>Colombia</v>
      </c>
      <c r="X43">
        <f>VLOOKUP(W43,$S$40:$V$49,2,FALSE)</f>
        <v>0</v>
      </c>
      <c r="Y43">
        <f>VLOOKUP(W43,$S$40:$V$49,3,FALSE)</f>
        <v>0</v>
      </c>
      <c r="Z43">
        <f>VLOOKUP(W43,$S$40:$V$49,4,FALSE)</f>
        <v>0</v>
      </c>
      <c r="AA43" t="str">
        <f>W43</f>
        <v>Colombia</v>
      </c>
      <c r="AB43">
        <f>VLOOKUP(AA43,W40:Z49,2,FALSE)</f>
        <v>0</v>
      </c>
      <c r="AC43">
        <f>VLOOKUP(AA43,W40:Z49,3,FALSE)</f>
        <v>0</v>
      </c>
      <c r="AD43">
        <f>VLOOKUP(AA43,W40:Z49,4,FALSE)</f>
        <v>0</v>
      </c>
      <c r="AE43" t="str">
        <f>IF(AND(AB41=AB43,AC41=AC43,AD43&gt;AD41),AA41,AA43)</f>
        <v>Colombia</v>
      </c>
      <c r="AF43">
        <f>VLOOKUP(AE43,AA40:AD49,2,FALSE)</f>
        <v>0</v>
      </c>
      <c r="AG43">
        <f>VLOOKUP(AE43,AA40:AD49,3,FALSE)</f>
        <v>0</v>
      </c>
      <c r="AH43">
        <f>VLOOKUP(AE43,AA40:AD49,4,FALSE)</f>
        <v>0</v>
      </c>
      <c r="AI43" t="str">
        <f>IF(AND(AF42=AF43,AG42=AG43,AH43&gt;AH42),AE42,AE43)</f>
        <v>Colombia</v>
      </c>
      <c r="AJ43">
        <f>VLOOKUP(AI43,AE40:AH49,2,FALSE)</f>
        <v>0</v>
      </c>
      <c r="AK43">
        <f>VLOOKUP(AI43,AE40:AH49,3,FALSE)</f>
        <v>0</v>
      </c>
      <c r="AL43">
        <f>VLOOKUP(AI43,AE40:AH49,4,FALSE)</f>
        <v>0</v>
      </c>
    </row>
    <row r="51" spans="6:13">
      <c r="F51" t="s">
        <v>149</v>
      </c>
    </row>
    <row r="52" spans="6:13">
      <c r="F52" t="str">
        <f>AI40</f>
        <v>Portugal</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 xml:space="preserve">Congo </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Uzbekistan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Colombia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834C-D4EC-E34C-A666-D3759DD6E6CE}">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L -'!Q7</f>
        <v>Inglaterra</v>
      </c>
      <c r="N2" t="str">
        <f>'- L -'!Q9</f>
        <v>Croacia</v>
      </c>
      <c r="U2" t="str">
        <f>'- L -'!Q11</f>
        <v>Ghana</v>
      </c>
      <c r="AB2" t="str">
        <f>'- L -'!Q13</f>
        <v>Panamá</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L -'!B6</f>
        <v>Inglaterra</v>
      </c>
      <c r="B4" s="1">
        <f>'- L -'!C6</f>
        <v>0</v>
      </c>
      <c r="C4" s="1" t="str">
        <f>'- L -'!D6</f>
        <v>-</v>
      </c>
      <c r="D4" s="1">
        <f>'- L -'!E6</f>
        <v>0</v>
      </c>
      <c r="E4" s="3" t="str">
        <f>'- L -'!F6</f>
        <v>Croacia</v>
      </c>
      <c r="F4" s="1">
        <f>COUNTBLANK('- L -'!C6:'- L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L -'!B7</f>
        <v>Ghana</v>
      </c>
      <c r="B5" s="1">
        <f>'- L -'!C7</f>
        <v>0</v>
      </c>
      <c r="C5" s="1" t="str">
        <f>'- L -'!D7</f>
        <v>-</v>
      </c>
      <c r="D5" s="1">
        <f>'- L -'!E7</f>
        <v>0</v>
      </c>
      <c r="E5" s="3" t="str">
        <f>'- L -'!F7</f>
        <v>Panamá</v>
      </c>
      <c r="F5" s="1">
        <f>COUNTBLANK('- L -'!C7:'- L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L -'!B8</f>
        <v>Inglaterra</v>
      </c>
      <c r="B6" s="1">
        <f>'- L -'!C8</f>
        <v>0</v>
      </c>
      <c r="C6" s="1" t="str">
        <f>'- L -'!D8</f>
        <v>-</v>
      </c>
      <c r="D6" s="1">
        <f>'- L -'!E8</f>
        <v>0</v>
      </c>
      <c r="E6" s="3" t="str">
        <f>'- L -'!F8</f>
        <v>Ghana</v>
      </c>
      <c r="F6" s="1">
        <f>COUNTBLANK('- L -'!C8:'- L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L -'!B9</f>
        <v>Panamá</v>
      </c>
      <c r="B7" s="1">
        <f>'- L -'!C9</f>
        <v>0</v>
      </c>
      <c r="C7" s="1" t="str">
        <f>'- L -'!D9</f>
        <v>-</v>
      </c>
      <c r="D7" s="1">
        <f>'- L -'!E9</f>
        <v>0</v>
      </c>
      <c r="E7" s="3" t="str">
        <f>'- L -'!F9</f>
        <v>Croacia</v>
      </c>
      <c r="F7" s="1">
        <f>COUNTBLANK('- L -'!C9:'- L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L -'!B10</f>
        <v>Panamá</v>
      </c>
      <c r="B8" s="1">
        <f>'- L -'!C10</f>
        <v>0</v>
      </c>
      <c r="C8" s="1" t="str">
        <f>'- L -'!D10</f>
        <v>-</v>
      </c>
      <c r="D8" s="1">
        <f>'- L -'!E10</f>
        <v>0</v>
      </c>
      <c r="E8" s="3" t="str">
        <f>'- L -'!F10</f>
        <v>Inglaterra</v>
      </c>
      <c r="F8" s="1">
        <f>COUNTBLANK('- L -'!C10:'- L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L -'!B11</f>
        <v>Croacia</v>
      </c>
      <c r="B9" s="1">
        <f>'- L -'!C11</f>
        <v>0</v>
      </c>
      <c r="C9" s="1" t="str">
        <f>'- L -'!D11</f>
        <v>-</v>
      </c>
      <c r="D9" s="1">
        <f>'- L -'!E11</f>
        <v>0</v>
      </c>
      <c r="E9" s="3" t="str">
        <f>'- L -'!F11</f>
        <v>Ghana</v>
      </c>
      <c r="F9" s="1">
        <f>COUNTBLANK('- L -'!C11:'- L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Inglaterra</v>
      </c>
      <c r="G16">
        <f t="shared" ref="G16:M16" si="28">G10</f>
        <v>0</v>
      </c>
      <c r="H16">
        <f t="shared" si="28"/>
        <v>0</v>
      </c>
      <c r="I16">
        <f t="shared" si="28"/>
        <v>0</v>
      </c>
      <c r="J16">
        <f t="shared" si="28"/>
        <v>0</v>
      </c>
      <c r="K16">
        <f t="shared" si="28"/>
        <v>0</v>
      </c>
      <c r="L16">
        <f t="shared" si="28"/>
        <v>0</v>
      </c>
      <c r="M16">
        <f t="shared" si="28"/>
        <v>0</v>
      </c>
      <c r="O16" t="str">
        <f>IF($M16&gt;=$M17,$F16,$F17)</f>
        <v>Inglaterra</v>
      </c>
      <c r="P16">
        <f>VLOOKUP(O16,$F$16:$M$25,8,FALSE)</f>
        <v>0</v>
      </c>
      <c r="S16" t="str">
        <f>IF($P16&gt;=$P18,$O16,$O18)</f>
        <v>Inglaterra</v>
      </c>
      <c r="T16">
        <f>VLOOKUP(S16,$O$16:$P$25,2,FALSE)</f>
        <v>0</v>
      </c>
      <c r="W16" t="str">
        <f>IF($T16&gt;=$T19,$S16,$S19)</f>
        <v>Inglaterra</v>
      </c>
      <c r="X16">
        <f>VLOOKUP(W16,$S$16:$T$25,2,FALSE)</f>
        <v>0</v>
      </c>
      <c r="AA16" t="str">
        <f>W16</f>
        <v>Inglaterra</v>
      </c>
      <c r="AB16">
        <f>VLOOKUP(AA16,W16:X25,2,FALSE)</f>
        <v>0</v>
      </c>
      <c r="AE16" t="str">
        <f>AA16</f>
        <v>Inglaterra</v>
      </c>
      <c r="AF16">
        <f>VLOOKUP(AE16,AA16:AB25,2,FALSE)</f>
        <v>0</v>
      </c>
      <c r="AI16" t="str">
        <f>AE16</f>
        <v>Inglaterra</v>
      </c>
      <c r="AJ16">
        <f>VLOOKUP(AI16,AE16:AF25,2,FALSE)</f>
        <v>0</v>
      </c>
    </row>
    <row r="17" spans="6:37">
      <c r="F17" t="str">
        <f>N2</f>
        <v>Croacia</v>
      </c>
      <c r="G17">
        <f t="shared" ref="G17:L17" si="29">N10</f>
        <v>0</v>
      </c>
      <c r="H17">
        <f t="shared" si="29"/>
        <v>0</v>
      </c>
      <c r="I17">
        <f t="shared" si="29"/>
        <v>0</v>
      </c>
      <c r="J17">
        <f t="shared" si="29"/>
        <v>0</v>
      </c>
      <c r="K17">
        <f t="shared" si="29"/>
        <v>0</v>
      </c>
      <c r="L17">
        <f t="shared" si="29"/>
        <v>0</v>
      </c>
      <c r="M17">
        <f>T10</f>
        <v>0</v>
      </c>
      <c r="O17" t="str">
        <f>IF($M17&lt;=$M16,$F17,$F16)</f>
        <v>Croacia</v>
      </c>
      <c r="P17">
        <f>VLOOKUP(O17,$F$16:$M$25,8,FALSE)</f>
        <v>0</v>
      </c>
      <c r="S17" t="str">
        <f>O17</f>
        <v>Croacia</v>
      </c>
      <c r="T17">
        <f>VLOOKUP(S17,$O$16:$P$25,2,FALSE)</f>
        <v>0</v>
      </c>
      <c r="W17" t="str">
        <f>S17</f>
        <v>Croacia</v>
      </c>
      <c r="X17">
        <f>VLOOKUP(W17,$S$16:$T$25,2,FALSE)</f>
        <v>0</v>
      </c>
      <c r="AA17" t="str">
        <f>IF(X17&gt;=X18,W17,W18)</f>
        <v>Croacia</v>
      </c>
      <c r="AB17">
        <f>VLOOKUP(AA17,W16:X25,2,FALSE)</f>
        <v>0</v>
      </c>
      <c r="AE17" t="str">
        <f>IF(AB17&gt;=AB19,AA17,AA19)</f>
        <v>Croacia</v>
      </c>
      <c r="AF17">
        <f>VLOOKUP(AE17,AA16:AB25,2,FALSE)</f>
        <v>0</v>
      </c>
      <c r="AI17" t="str">
        <f>AE17</f>
        <v>Croacia</v>
      </c>
      <c r="AJ17">
        <f>VLOOKUP(AI17,AE16:AF25,2,FALSE)</f>
        <v>0</v>
      </c>
    </row>
    <row r="18" spans="6:37">
      <c r="F18" t="str">
        <f>U2</f>
        <v>Ghana</v>
      </c>
      <c r="G18">
        <f t="shared" ref="G18:M18" si="30">U10</f>
        <v>0</v>
      </c>
      <c r="H18">
        <f t="shared" si="30"/>
        <v>0</v>
      </c>
      <c r="I18">
        <f t="shared" si="30"/>
        <v>0</v>
      </c>
      <c r="J18">
        <f t="shared" si="30"/>
        <v>0</v>
      </c>
      <c r="K18">
        <f t="shared" si="30"/>
        <v>0</v>
      </c>
      <c r="L18">
        <f t="shared" si="30"/>
        <v>0</v>
      </c>
      <c r="M18">
        <f t="shared" si="30"/>
        <v>0</v>
      </c>
      <c r="O18" t="str">
        <f>F18</f>
        <v>Ghana</v>
      </c>
      <c r="P18">
        <f>VLOOKUP(O18,$F$16:$M$25,8,FALSE)</f>
        <v>0</v>
      </c>
      <c r="S18" t="str">
        <f>IF($P18&lt;=$P16,$O18,$O16)</f>
        <v>Ghana</v>
      </c>
      <c r="T18">
        <f>VLOOKUP(S18,$O$16:$P$25,2,FALSE)</f>
        <v>0</v>
      </c>
      <c r="W18" t="str">
        <f>S18</f>
        <v>Ghana</v>
      </c>
      <c r="X18">
        <f>VLOOKUP(W18,$S$16:$T$25,2,FALSE)</f>
        <v>0</v>
      </c>
      <c r="AA18" t="str">
        <f>IF(X18&lt;=X17,W18,W17)</f>
        <v>Ghana</v>
      </c>
      <c r="AB18">
        <f>VLOOKUP(AA18,W16:X25,2,FALSE)</f>
        <v>0</v>
      </c>
      <c r="AE18" t="str">
        <f>AA18</f>
        <v>Ghana</v>
      </c>
      <c r="AF18">
        <f>VLOOKUP(AE18,AA16:AB25,2,FALSE)</f>
        <v>0</v>
      </c>
      <c r="AI18" t="str">
        <f>IF(AF18&gt;=AF19,AE18,AE19)</f>
        <v>Ghana</v>
      </c>
      <c r="AJ18">
        <f>VLOOKUP(AI18,AE16:AF25,2,FALSE)</f>
        <v>0</v>
      </c>
    </row>
    <row r="19" spans="6:37">
      <c r="F19" t="str">
        <f>AB2</f>
        <v>Panamá</v>
      </c>
      <c r="G19">
        <f t="shared" ref="G19:M19" si="31">AB10</f>
        <v>0</v>
      </c>
      <c r="H19">
        <f t="shared" si="31"/>
        <v>0</v>
      </c>
      <c r="I19">
        <f t="shared" si="31"/>
        <v>0</v>
      </c>
      <c r="J19">
        <f t="shared" si="31"/>
        <v>0</v>
      </c>
      <c r="K19">
        <f t="shared" si="31"/>
        <v>0</v>
      </c>
      <c r="L19">
        <f t="shared" si="31"/>
        <v>0</v>
      </c>
      <c r="M19">
        <f t="shared" si="31"/>
        <v>0</v>
      </c>
      <c r="O19" t="str">
        <f>F19</f>
        <v>Panamá</v>
      </c>
      <c r="P19">
        <f>VLOOKUP(O19,$F$16:$M$25,8,FALSE)</f>
        <v>0</v>
      </c>
      <c r="S19" t="str">
        <f>O19</f>
        <v>Panamá</v>
      </c>
      <c r="T19">
        <f>VLOOKUP(S19,$O$16:$P$25,2,FALSE)</f>
        <v>0</v>
      </c>
      <c r="W19" t="str">
        <f>IF($T19&lt;=$T16,$S19,$S16)</f>
        <v>Panamá</v>
      </c>
      <c r="X19">
        <f>VLOOKUP(W19,$S$16:$T$25,2,FALSE)</f>
        <v>0</v>
      </c>
      <c r="AA19" t="str">
        <f>W19</f>
        <v>Panamá</v>
      </c>
      <c r="AB19">
        <f>VLOOKUP(AA19,W16:X25,2,FALSE)</f>
        <v>0</v>
      </c>
      <c r="AE19" t="str">
        <f>IF(AB19&lt;=AB17,AA19,AA17)</f>
        <v>Panamá</v>
      </c>
      <c r="AF19">
        <f>VLOOKUP(AE19,AA16:AB25,2,FALSE)</f>
        <v>0</v>
      </c>
      <c r="AI19" t="str">
        <f>IF(AF19&lt;=AF18,AE19,AE18)</f>
        <v>Panamá</v>
      </c>
      <c r="AJ19">
        <f>VLOOKUP(AI19,AE16:AF25,2,FALSE)</f>
        <v>0</v>
      </c>
    </row>
    <row r="28" spans="6:37">
      <c r="F28" t="str">
        <f>AI16</f>
        <v>Inglaterra</v>
      </c>
      <c r="J28">
        <f>AJ16</f>
        <v>0</v>
      </c>
      <c r="K28">
        <f>VLOOKUP(AI16,$F$16:$M$25,6,FALSE)</f>
        <v>0</v>
      </c>
      <c r="L28">
        <f>VLOOKUP(AI16,$F$16:$M$25,7,FALSE)</f>
        <v>0</v>
      </c>
      <c r="M28">
        <f>K28-L28</f>
        <v>0</v>
      </c>
      <c r="O28" t="str">
        <f>IF(AND($J28=$J29,$M29&gt;$M28),$F29,$F28)</f>
        <v>Inglaterra</v>
      </c>
      <c r="P28">
        <f>VLOOKUP(O28,$F$28:$M$37,5,FALSE)</f>
        <v>0</v>
      </c>
      <c r="Q28">
        <f>VLOOKUP(O28,$F$28:$M$37,8,FALSE)</f>
        <v>0</v>
      </c>
      <c r="S28" t="str">
        <f>IF(AND(P28=P30,Q30&gt;Q28),O30,O28)</f>
        <v>Inglaterra</v>
      </c>
      <c r="T28">
        <f>VLOOKUP(S28,$O$28:$Q$37,2,FALSE)</f>
        <v>0</v>
      </c>
      <c r="U28">
        <f>VLOOKUP(S28,$O$28:$Q$37,3,FALSE)</f>
        <v>0</v>
      </c>
      <c r="W28" t="str">
        <f>IF(AND(T28=T31,U31&gt;U28),S31,S28)</f>
        <v>Inglaterra</v>
      </c>
      <c r="X28">
        <f>VLOOKUP(W28,$S$28:$U$37,2,FALSE)</f>
        <v>0</v>
      </c>
      <c r="Y28">
        <f>VLOOKUP(W28,$S$28:$U$37,3,FALSE)</f>
        <v>0</v>
      </c>
      <c r="AA28" t="str">
        <f>W28</f>
        <v>Inglaterra</v>
      </c>
      <c r="AB28">
        <f>VLOOKUP(AA28,W28:Y37,2,FALSE)</f>
        <v>0</v>
      </c>
      <c r="AC28">
        <f>VLOOKUP(AA28,W28:Y37,3,FALSE)</f>
        <v>0</v>
      </c>
      <c r="AE28" t="str">
        <f>AA28</f>
        <v>Inglaterra</v>
      </c>
      <c r="AF28">
        <f>VLOOKUP(AE28,AA28:AC37,2,FALSE)</f>
        <v>0</v>
      </c>
      <c r="AG28">
        <f>VLOOKUP(AE28,AA28:AC37,3,FALSE)</f>
        <v>0</v>
      </c>
      <c r="AI28" t="str">
        <f>AE28</f>
        <v>Inglaterra</v>
      </c>
      <c r="AJ28">
        <f>VLOOKUP(AI28,AE28:AG37,2,FALSE)</f>
        <v>0</v>
      </c>
      <c r="AK28">
        <f>VLOOKUP(AI28,AE28:AG37,3,FALSE)</f>
        <v>0</v>
      </c>
    </row>
    <row r="29" spans="6:37">
      <c r="F29" t="str">
        <f>AI17</f>
        <v>Croacia</v>
      </c>
      <c r="J29">
        <f>AJ17</f>
        <v>0</v>
      </c>
      <c r="K29">
        <f>VLOOKUP(AI17,$F$16:$M$25,6,FALSE)</f>
        <v>0</v>
      </c>
      <c r="L29">
        <f>VLOOKUP(AI17,$F$16:$M$25,7,FALSE)</f>
        <v>0</v>
      </c>
      <c r="M29">
        <f>K29-L29</f>
        <v>0</v>
      </c>
      <c r="O29" t="str">
        <f>IF(AND($J28=$J29,$M29&gt;$M28),$F28,$F29)</f>
        <v>Croacia</v>
      </c>
      <c r="P29">
        <f>VLOOKUP(O29,$F$28:$M$37,5,FALSE)</f>
        <v>0</v>
      </c>
      <c r="Q29">
        <f>VLOOKUP(O29,$F$28:$M$37,8,FALSE)</f>
        <v>0</v>
      </c>
      <c r="S29" t="str">
        <f>O29</f>
        <v>Croacia</v>
      </c>
      <c r="T29">
        <f>VLOOKUP(S29,$O$28:$Q$37,2,FALSE)</f>
        <v>0</v>
      </c>
      <c r="U29">
        <f>VLOOKUP(S29,$O$28:$Q$37,3,FALSE)</f>
        <v>0</v>
      </c>
      <c r="W29" t="str">
        <f>S29</f>
        <v>Croacia</v>
      </c>
      <c r="X29">
        <f>VLOOKUP(W29,$S$28:$U$37,2,FALSE)</f>
        <v>0</v>
      </c>
      <c r="Y29">
        <f>VLOOKUP(W29,$S$28:$U$37,3,FALSE)</f>
        <v>0</v>
      </c>
      <c r="AA29" t="str">
        <f>IF(AND(X29=X30,Y30&gt;Y29),W30,W29)</f>
        <v>Croacia</v>
      </c>
      <c r="AB29">
        <f>VLOOKUP(AA29,W28:Y37,2,FALSE)</f>
        <v>0</v>
      </c>
      <c r="AC29">
        <f>VLOOKUP(AA29,W28:Y37,3,FALSE)</f>
        <v>0</v>
      </c>
      <c r="AE29" t="str">
        <f>IF(AND(AB29=AB31,AC31&gt;AC29),AA31,AA29)</f>
        <v>Croacia</v>
      </c>
      <c r="AF29">
        <f>VLOOKUP(AE29,AA28:AC37,2,FALSE)</f>
        <v>0</v>
      </c>
      <c r="AG29">
        <f>VLOOKUP(AE29,AA28:AC37,3,FALSE)</f>
        <v>0</v>
      </c>
      <c r="AI29" t="str">
        <f>AE29</f>
        <v>Croacia</v>
      </c>
      <c r="AJ29">
        <f>VLOOKUP(AI29,AE28:AG37,2,FALSE)</f>
        <v>0</v>
      </c>
      <c r="AK29">
        <f>VLOOKUP(AI29,AE28:AG37,3,FALSE)</f>
        <v>0</v>
      </c>
    </row>
    <row r="30" spans="6:37">
      <c r="F30" t="str">
        <f>AI18</f>
        <v>Ghana</v>
      </c>
      <c r="J30">
        <f>AJ18</f>
        <v>0</v>
      </c>
      <c r="K30">
        <f>VLOOKUP(AI18,$F$16:$M$25,6,FALSE)</f>
        <v>0</v>
      </c>
      <c r="L30">
        <f>VLOOKUP(AI18,$F$16:$M$25,7,FALSE)</f>
        <v>0</v>
      </c>
      <c r="M30">
        <f>K30-L30</f>
        <v>0</v>
      </c>
      <c r="O30" t="str">
        <f>F30</f>
        <v>Ghana</v>
      </c>
      <c r="P30">
        <f>VLOOKUP(O30,$F$28:$M$37,5,FALSE)</f>
        <v>0</v>
      </c>
      <c r="Q30">
        <f>VLOOKUP(O30,$F$28:$M$37,8,FALSE)</f>
        <v>0</v>
      </c>
      <c r="S30" t="str">
        <f>IF(AND($P28=P30,Q30&gt;Q28),O28,O30)</f>
        <v>Ghana</v>
      </c>
      <c r="T30">
        <f>VLOOKUP(S30,$O$28:$Q$37,2,FALSE)</f>
        <v>0</v>
      </c>
      <c r="U30">
        <f>VLOOKUP(S30,$O$28:$Q$37,3,FALSE)</f>
        <v>0</v>
      </c>
      <c r="W30" t="str">
        <f>S30</f>
        <v>Ghana</v>
      </c>
      <c r="X30">
        <f>VLOOKUP(W30,$S$28:$U$37,2,FALSE)</f>
        <v>0</v>
      </c>
      <c r="Y30">
        <f>VLOOKUP(W30,$S$28:$U$37,3,FALSE)</f>
        <v>0</v>
      </c>
      <c r="AA30" t="str">
        <f>IF(AND(X29=X30,Y30&gt;Y29),W29,W30)</f>
        <v>Ghana</v>
      </c>
      <c r="AB30">
        <f>VLOOKUP(AA30,W28:Y37,2,FALSE)</f>
        <v>0</v>
      </c>
      <c r="AC30">
        <f>VLOOKUP(AA30,W28:Y37,3,FALSE)</f>
        <v>0</v>
      </c>
      <c r="AE30" t="str">
        <f>AA30</f>
        <v>Ghana</v>
      </c>
      <c r="AF30">
        <f>VLOOKUP(AE30,AA28:AC37,2,FALSE)</f>
        <v>0</v>
      </c>
      <c r="AG30">
        <f>VLOOKUP(AE30,AA28:AC37,3,FALSE)</f>
        <v>0</v>
      </c>
      <c r="AI30" t="str">
        <f>IF(AND(AF30=AF31,AG31&gt;AG30),AE31,AE30)</f>
        <v>Ghana</v>
      </c>
      <c r="AJ30">
        <f>VLOOKUP(AI30,AE28:AG37,2,FALSE)</f>
        <v>0</v>
      </c>
      <c r="AK30">
        <f>VLOOKUP(AI30,AE28:AG37,3,FALSE)</f>
        <v>0</v>
      </c>
    </row>
    <row r="31" spans="6:37">
      <c r="F31" t="str">
        <f>AI19</f>
        <v>Panamá</v>
      </c>
      <c r="J31">
        <f>AJ19</f>
        <v>0</v>
      </c>
      <c r="K31">
        <f>VLOOKUP(AI19,$F$16:$M$25,6,FALSE)</f>
        <v>0</v>
      </c>
      <c r="L31">
        <f>VLOOKUP(AI19,$F$16:$M$25,7,FALSE)</f>
        <v>0</v>
      </c>
      <c r="M31">
        <f>K31-L31</f>
        <v>0</v>
      </c>
      <c r="O31" t="str">
        <f>F31</f>
        <v>Panamá</v>
      </c>
      <c r="P31">
        <f>VLOOKUP(O31,$F$28:$M$37,5,FALSE)</f>
        <v>0</v>
      </c>
      <c r="Q31">
        <f>VLOOKUP(O31,$F$28:$M$37,8,FALSE)</f>
        <v>0</v>
      </c>
      <c r="S31" t="str">
        <f>O31</f>
        <v>Panamá</v>
      </c>
      <c r="T31">
        <f>VLOOKUP(S31,$O$28:$Q$37,2,FALSE)</f>
        <v>0</v>
      </c>
      <c r="U31">
        <f>VLOOKUP(S31,$O$28:$Q$37,3,FALSE)</f>
        <v>0</v>
      </c>
      <c r="W31" t="str">
        <f>IF(AND(T28=T31,U31&gt;U28),S28,S31)</f>
        <v>Panamá</v>
      </c>
      <c r="X31">
        <f>VLOOKUP(W31,$S$28:$U$37,2,FALSE)</f>
        <v>0</v>
      </c>
      <c r="Y31">
        <f>VLOOKUP(W31,$S$28:$U$37,3,FALSE)</f>
        <v>0</v>
      </c>
      <c r="AA31" t="str">
        <f>W31</f>
        <v>Panamá</v>
      </c>
      <c r="AB31">
        <f>VLOOKUP(AA31,W28:Y37,2,FALSE)</f>
        <v>0</v>
      </c>
      <c r="AC31">
        <f>VLOOKUP(AA31,W28:Y37,3,FALSE)</f>
        <v>0</v>
      </c>
      <c r="AE31" t="str">
        <f>IF(AND(AB29=AB31,AC31&gt;AC29),AA29,AA31)</f>
        <v>Panamá</v>
      </c>
      <c r="AF31">
        <f>VLOOKUP(AE31,AA28:AC37,2,FALSE)</f>
        <v>0</v>
      </c>
      <c r="AG31">
        <f>VLOOKUP(AE31,AA28:AC37,3,FALSE)</f>
        <v>0</v>
      </c>
      <c r="AI31" t="str">
        <f>IF(AND(AF30=AF31,AG31&gt;AG30),AE30,AE31)</f>
        <v>Panamá</v>
      </c>
      <c r="AJ31">
        <f>VLOOKUP(AI31,AE28:AG37,2,FALSE)</f>
        <v>0</v>
      </c>
      <c r="AK31">
        <f>VLOOKUP(AI31,AE28:AG37,3,FALSE)</f>
        <v>0</v>
      </c>
    </row>
    <row r="40" spans="6:38">
      <c r="F40" t="str">
        <f>AI28</f>
        <v>Inglaterra</v>
      </c>
      <c r="J40">
        <f>VLOOKUP(F40,$F$16:$M$25,8,FALSE)</f>
        <v>0</v>
      </c>
      <c r="K40">
        <f>VLOOKUP(F40,$F$16:$M$25,6,FALSE)</f>
        <v>0</v>
      </c>
      <c r="L40">
        <f>VLOOKUP(F40,$F$16:$M$25,7,FALSE)</f>
        <v>0</v>
      </c>
      <c r="M40">
        <f>K40-L40</f>
        <v>0</v>
      </c>
      <c r="O40" t="str">
        <f>IF(AND(J40=J41,M40=M41,K41&gt;K40),F41,F40)</f>
        <v>Inglaterra</v>
      </c>
      <c r="P40">
        <f>VLOOKUP(O40,$F$40:$M$49,5,FALSE)</f>
        <v>0</v>
      </c>
      <c r="Q40">
        <f>VLOOKUP(O40,$F$40:$M$49,8,FALSE)</f>
        <v>0</v>
      </c>
      <c r="R40">
        <f>VLOOKUP(O40,$F$40:$M$49,6,FALSE)</f>
        <v>0</v>
      </c>
      <c r="S40" t="str">
        <f>IF(AND(P40=P42,Q40=Q42,R42&gt;R40),O42,O40)</f>
        <v>Inglaterra</v>
      </c>
      <c r="T40">
        <f>VLOOKUP(S40,$O$40:$R$49,2,FALSE)</f>
        <v>0</v>
      </c>
      <c r="U40">
        <f>VLOOKUP(S40,$O$40:$R$49,3,FALSE)</f>
        <v>0</v>
      </c>
      <c r="V40">
        <f>VLOOKUP(S40,$O$40:$R$49,4,FALSE)</f>
        <v>0</v>
      </c>
      <c r="W40" t="str">
        <f>IF(AND(T40=T43,U40=U43,V43&gt;V40),S43,S40)</f>
        <v>Inglaterra</v>
      </c>
      <c r="X40">
        <f>VLOOKUP(W40,$S$40:$V$49,2,FALSE)</f>
        <v>0</v>
      </c>
      <c r="Y40">
        <f>VLOOKUP(W40,$S$40:$V$49,3,FALSE)</f>
        <v>0</v>
      </c>
      <c r="Z40">
        <f>VLOOKUP(W40,$S$40:$V$49,4,FALSE)</f>
        <v>0</v>
      </c>
      <c r="AA40" t="str">
        <f>W40</f>
        <v>Inglaterra</v>
      </c>
      <c r="AB40">
        <f>VLOOKUP(AA40,W40:Z49,2,FALSE)</f>
        <v>0</v>
      </c>
      <c r="AC40">
        <f>VLOOKUP(AA40,W40:Z49,3,FALSE)</f>
        <v>0</v>
      </c>
      <c r="AD40">
        <f>VLOOKUP(AA40,W40:Z49,4,FALSE)</f>
        <v>0</v>
      </c>
      <c r="AE40" t="str">
        <f>AA40</f>
        <v>Inglaterra</v>
      </c>
      <c r="AF40">
        <f>VLOOKUP(AE40,AA40:AD49,2,FALSE)</f>
        <v>0</v>
      </c>
      <c r="AG40">
        <f>VLOOKUP(AE40,AA40:AD49,3,FALSE)</f>
        <v>0</v>
      </c>
      <c r="AH40">
        <f>VLOOKUP(AE40,AA40:AD49,4,FALSE)</f>
        <v>0</v>
      </c>
      <c r="AI40" t="str">
        <f>AE40</f>
        <v>Inglaterra</v>
      </c>
      <c r="AJ40">
        <f>VLOOKUP(AI40,AE40:AH49,2,FALSE)</f>
        <v>0</v>
      </c>
      <c r="AK40">
        <f>VLOOKUP(AI40,AE40:AH49,3,FALSE)</f>
        <v>0</v>
      </c>
      <c r="AL40">
        <f>VLOOKUP(AI40,AE40:AH49,4,FALSE)</f>
        <v>0</v>
      </c>
    </row>
    <row r="41" spans="6:38">
      <c r="F41" t="str">
        <f>AI29</f>
        <v>Croacia</v>
      </c>
      <c r="J41">
        <f>VLOOKUP(F41,$F$16:$M$25,8,FALSE)</f>
        <v>0</v>
      </c>
      <c r="K41">
        <f>VLOOKUP(F41,$F$16:$M$25,6,FALSE)</f>
        <v>0</v>
      </c>
      <c r="L41">
        <f>VLOOKUP(F41,$F$16:$M$25,7,FALSE)</f>
        <v>0</v>
      </c>
      <c r="M41">
        <f>K41-L41</f>
        <v>0</v>
      </c>
      <c r="O41" t="str">
        <f>IF(AND(J40=J41,M40=M41,K41&gt;K40),F40,F41)</f>
        <v>Croacia</v>
      </c>
      <c r="P41">
        <f>VLOOKUP(O41,$F$40:$M$49,5,FALSE)</f>
        <v>0</v>
      </c>
      <c r="Q41">
        <f>VLOOKUP(O41,$F$40:$M$49,8,FALSE)</f>
        <v>0</v>
      </c>
      <c r="R41">
        <f>VLOOKUP(O41,$F$40:$M$49,6,FALSE)</f>
        <v>0</v>
      </c>
      <c r="S41" t="str">
        <f>O41</f>
        <v>Croacia</v>
      </c>
      <c r="T41">
        <f>VLOOKUP(S41,$O$40:$R$49,2,FALSE)</f>
        <v>0</v>
      </c>
      <c r="U41">
        <f>VLOOKUP(S41,$O$40:$R$49,3,FALSE)</f>
        <v>0</v>
      </c>
      <c r="V41">
        <f>VLOOKUP(S41,$O$40:$R$49,4,FALSE)</f>
        <v>0</v>
      </c>
      <c r="W41" t="str">
        <f>S41</f>
        <v>Croacia</v>
      </c>
      <c r="X41">
        <f>VLOOKUP(W41,$S$40:$V$49,2,FALSE)</f>
        <v>0</v>
      </c>
      <c r="Y41">
        <f>VLOOKUP(W41,$S$40:$V$49,3,FALSE)</f>
        <v>0</v>
      </c>
      <c r="Z41">
        <f>VLOOKUP(W41,$S$40:$V$49,4,FALSE)</f>
        <v>0</v>
      </c>
      <c r="AA41" t="str">
        <f>IF(AND(X41=X42,Y41=Y42,Z42&gt;Z41),W42,W41)</f>
        <v>Croacia</v>
      </c>
      <c r="AB41">
        <f>VLOOKUP(AA41,W40:Z49,2,FALSE)</f>
        <v>0</v>
      </c>
      <c r="AC41">
        <f>VLOOKUP(AA41,W40:Z49,3,FALSE)</f>
        <v>0</v>
      </c>
      <c r="AD41">
        <f>VLOOKUP(AA41,W40:Z49,4,FALSE)</f>
        <v>0</v>
      </c>
      <c r="AE41" t="str">
        <f>IF(AND(AB41=AB43,AC41=AC43,AD43&gt;AD41),AA43,AA41)</f>
        <v>Croacia</v>
      </c>
      <c r="AF41">
        <f>VLOOKUP(AE41,AA40:AD49,2,FALSE)</f>
        <v>0</v>
      </c>
      <c r="AG41">
        <f>VLOOKUP(AE41,AA40:AD49,3,FALSE)</f>
        <v>0</v>
      </c>
      <c r="AH41">
        <f>VLOOKUP(AE41,AA40:AD49,4,FALSE)</f>
        <v>0</v>
      </c>
      <c r="AI41" t="str">
        <f>AE41</f>
        <v>Croacia</v>
      </c>
      <c r="AJ41">
        <f>VLOOKUP(AI41,AE40:AH49,2,FALSE)</f>
        <v>0</v>
      </c>
      <c r="AK41">
        <f>VLOOKUP(AI41,AE40:AH49,3,FALSE)</f>
        <v>0</v>
      </c>
      <c r="AL41">
        <f>VLOOKUP(AI41,AE40:AH49,4,FALSE)</f>
        <v>0</v>
      </c>
    </row>
    <row r="42" spans="6:38">
      <c r="F42" t="str">
        <f>AI30</f>
        <v>Ghana</v>
      </c>
      <c r="J42">
        <f>VLOOKUP(F42,$F$16:$M$25,8,FALSE)</f>
        <v>0</v>
      </c>
      <c r="K42">
        <f>VLOOKUP(F42,$F$16:$M$25,6,FALSE)</f>
        <v>0</v>
      </c>
      <c r="L42">
        <f>VLOOKUP(F42,$F$16:$M$25,7,FALSE)</f>
        <v>0</v>
      </c>
      <c r="M42">
        <f>K42-L42</f>
        <v>0</v>
      </c>
      <c r="O42" t="str">
        <f>F42</f>
        <v>Ghana</v>
      </c>
      <c r="P42">
        <f>VLOOKUP(O42,$F$40:$M$49,5,FALSE)</f>
        <v>0</v>
      </c>
      <c r="Q42">
        <f>VLOOKUP(O42,$F$40:$M$49,8,FALSE)</f>
        <v>0</v>
      </c>
      <c r="R42">
        <f>VLOOKUP(O42,$F$40:$M$49,6,FALSE)</f>
        <v>0</v>
      </c>
      <c r="S42" t="str">
        <f>IF(AND(P40=P42,Q40=Q42,R42&gt;R40),O40,O42)</f>
        <v>Ghana</v>
      </c>
      <c r="T42">
        <f>VLOOKUP(S42,$O$40:$R$49,2,FALSE)</f>
        <v>0</v>
      </c>
      <c r="U42">
        <f>VLOOKUP(S42,$O$40:$R$49,3,FALSE)</f>
        <v>0</v>
      </c>
      <c r="V42">
        <f>VLOOKUP(S42,$O$40:$R$49,4,FALSE)</f>
        <v>0</v>
      </c>
      <c r="W42" t="str">
        <f>S42</f>
        <v>Ghana</v>
      </c>
      <c r="X42">
        <f>VLOOKUP(W42,$S$40:$V$49,2,FALSE)</f>
        <v>0</v>
      </c>
      <c r="Y42">
        <f>VLOOKUP(W42,$S$40:$V$49,3,FALSE)</f>
        <v>0</v>
      </c>
      <c r="Z42">
        <f>VLOOKUP(W42,$S$40:$V$49,4,FALSE)</f>
        <v>0</v>
      </c>
      <c r="AA42" t="str">
        <f>IF(AND(X41=X42,Y41=Y42,Z42&gt;Z41),W41,W42)</f>
        <v>Ghana</v>
      </c>
      <c r="AB42">
        <f>VLOOKUP(AA42,W40:Z49,2,FALSE)</f>
        <v>0</v>
      </c>
      <c r="AC42">
        <f>VLOOKUP(AA42,W40:Z49,3,FALSE)</f>
        <v>0</v>
      </c>
      <c r="AD42">
        <f>VLOOKUP(AA42,W40:Z49,4,FALSE)</f>
        <v>0</v>
      </c>
      <c r="AE42" t="str">
        <f>AA42</f>
        <v>Ghana</v>
      </c>
      <c r="AF42">
        <f>VLOOKUP(AE42,AA40:AD49,2,FALSE)</f>
        <v>0</v>
      </c>
      <c r="AG42">
        <f>VLOOKUP(AE42,AA40:AD49,3,FALSE)</f>
        <v>0</v>
      </c>
      <c r="AH42">
        <f>VLOOKUP(AE42,AA40:AD49,4,FALSE)</f>
        <v>0</v>
      </c>
      <c r="AI42" t="str">
        <f>IF(AND(AF42=AF43,AG42=AG43,AH43&gt;AH42),AE43,AE42)</f>
        <v>Ghana</v>
      </c>
      <c r="AJ42">
        <f>VLOOKUP(AI42,AE40:AH49,2,FALSE)</f>
        <v>0</v>
      </c>
      <c r="AK42">
        <f>VLOOKUP(AI42,AE40:AH49,3,FALSE)</f>
        <v>0</v>
      </c>
      <c r="AL42">
        <f>VLOOKUP(AI42,AE40:AH49,4,FALSE)</f>
        <v>0</v>
      </c>
    </row>
    <row r="43" spans="6:38">
      <c r="F43" t="str">
        <f>AI31</f>
        <v>Panamá</v>
      </c>
      <c r="J43">
        <f>VLOOKUP(F43,$F$16:$M$25,8,FALSE)</f>
        <v>0</v>
      </c>
      <c r="K43">
        <f>VLOOKUP(F43,$F$16:$M$25,6,FALSE)</f>
        <v>0</v>
      </c>
      <c r="L43">
        <f>VLOOKUP(F43,$F$16:$M$25,7,FALSE)</f>
        <v>0</v>
      </c>
      <c r="M43">
        <f>K43-L43</f>
        <v>0</v>
      </c>
      <c r="O43" t="str">
        <f>F43</f>
        <v>Panamá</v>
      </c>
      <c r="P43">
        <f>VLOOKUP(O43,$F$40:$M$49,5,FALSE)</f>
        <v>0</v>
      </c>
      <c r="Q43">
        <f>VLOOKUP(O43,$F$40:$M$49,8,FALSE)</f>
        <v>0</v>
      </c>
      <c r="R43">
        <f>VLOOKUP(O43,$F$40:$M$49,6,FALSE)</f>
        <v>0</v>
      </c>
      <c r="S43" t="str">
        <f>O43</f>
        <v>Panamá</v>
      </c>
      <c r="T43">
        <f>VLOOKUP(S43,$O$40:$R$49,2,FALSE)</f>
        <v>0</v>
      </c>
      <c r="U43">
        <f>VLOOKUP(S43,$O$40:$R$49,3,FALSE)</f>
        <v>0</v>
      </c>
      <c r="V43">
        <f>VLOOKUP(S43,$O$40:$R$49,4,FALSE)</f>
        <v>0</v>
      </c>
      <c r="W43" t="str">
        <f>IF(AND(T40=T43,U40=U43,V43&gt;V40),S40,S43)</f>
        <v>Panamá</v>
      </c>
      <c r="X43">
        <f>VLOOKUP(W43,$S$40:$V$49,2,FALSE)</f>
        <v>0</v>
      </c>
      <c r="Y43">
        <f>VLOOKUP(W43,$S$40:$V$49,3,FALSE)</f>
        <v>0</v>
      </c>
      <c r="Z43">
        <f>VLOOKUP(W43,$S$40:$V$49,4,FALSE)</f>
        <v>0</v>
      </c>
      <c r="AA43" t="str">
        <f>W43</f>
        <v>Panamá</v>
      </c>
      <c r="AB43">
        <f>VLOOKUP(AA43,W40:Z49,2,FALSE)</f>
        <v>0</v>
      </c>
      <c r="AC43">
        <f>VLOOKUP(AA43,W40:Z49,3,FALSE)</f>
        <v>0</v>
      </c>
      <c r="AD43">
        <f>VLOOKUP(AA43,W40:Z49,4,FALSE)</f>
        <v>0</v>
      </c>
      <c r="AE43" t="str">
        <f>IF(AND(AB41=AB43,AC41=AC43,AD43&gt;AD41),AA41,AA43)</f>
        <v>Panamá</v>
      </c>
      <c r="AF43">
        <f>VLOOKUP(AE43,AA40:AD49,2,FALSE)</f>
        <v>0</v>
      </c>
      <c r="AG43">
        <f>VLOOKUP(AE43,AA40:AD49,3,FALSE)</f>
        <v>0</v>
      </c>
      <c r="AH43">
        <f>VLOOKUP(AE43,AA40:AD49,4,FALSE)</f>
        <v>0</v>
      </c>
      <c r="AI43" t="str">
        <f>IF(AND(AF42=AF43,AG42=AG43,AH43&gt;AH42),AE42,AE43)</f>
        <v>Panamá</v>
      </c>
      <c r="AJ43">
        <f>VLOOKUP(AI43,AE40:AH49,2,FALSE)</f>
        <v>0</v>
      </c>
      <c r="AK43">
        <f>VLOOKUP(AI43,AE40:AH49,3,FALSE)</f>
        <v>0</v>
      </c>
      <c r="AL43">
        <f>VLOOKUP(AI43,AE40:AH49,4,FALSE)</f>
        <v>0</v>
      </c>
    </row>
    <row r="51" spans="6:13">
      <c r="F51" t="s">
        <v>149</v>
      </c>
    </row>
    <row r="52" spans="6:13">
      <c r="F52" t="str">
        <f>AI40</f>
        <v>Inglaterra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Croacia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Ghana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Panamá</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8.33203125" style="4" bestFit="1" customWidth="1"/>
    <col min="3" max="3" width="3.33203125" style="4" customWidth="1"/>
    <col min="4" max="4" width="1.6640625" style="4" customWidth="1"/>
    <col min="5" max="5" width="3.5" style="4" customWidth="1"/>
    <col min="6" max="6" width="18.33203125" style="4" bestFit="1"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8.6640625" style="4" customWidth="1"/>
    <col min="19" max="19" width="5.6640625" style="4" customWidth="1"/>
    <col min="20" max="20" width="7.6640625" style="4" customWidth="1"/>
    <col min="21" max="16384" width="11.5" style="4"/>
  </cols>
  <sheetData>
    <row r="1" spans="1:20"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0" s="212" customFormat="1" ht="35" customHeight="1">
      <c r="A2" s="349"/>
      <c r="B2" s="349"/>
      <c r="C2" s="349"/>
      <c r="D2" s="349"/>
      <c r="E2" s="349"/>
      <c r="F2" s="349"/>
      <c r="G2" s="349"/>
      <c r="H2" s="349"/>
      <c r="I2" s="349"/>
      <c r="J2" s="349"/>
      <c r="K2" s="349"/>
      <c r="L2" s="349"/>
      <c r="M2" s="349"/>
      <c r="N2" s="349"/>
      <c r="O2" s="349"/>
      <c r="P2" s="349"/>
      <c r="Q2" s="349"/>
      <c r="R2" s="349"/>
      <c r="S2" s="349"/>
      <c r="T2" s="213"/>
    </row>
    <row r="3" spans="1:20" ht="21" customHeight="1">
      <c r="G3" s="8"/>
      <c r="L3" s="9"/>
      <c r="M3" s="9"/>
      <c r="R3" s="8"/>
    </row>
    <row r="4" spans="1:20" ht="12.75" customHeight="1">
      <c r="B4" s="345" t="s">
        <v>116</v>
      </c>
      <c r="C4" s="345"/>
      <c r="D4" s="345"/>
      <c r="E4" s="345"/>
      <c r="F4" s="345"/>
      <c r="G4" s="345"/>
      <c r="H4" s="345"/>
      <c r="I4" s="345"/>
      <c r="J4" s="345"/>
      <c r="K4" s="345"/>
      <c r="L4" s="345"/>
      <c r="M4" s="345"/>
      <c r="P4" s="351" t="s">
        <v>316</v>
      </c>
      <c r="Q4" s="352"/>
      <c r="R4" s="352"/>
      <c r="S4" s="352"/>
    </row>
    <row r="5" spans="1:20" ht="12.75" customHeight="1">
      <c r="G5" s="11" t="s">
        <v>188</v>
      </c>
      <c r="H5" s="353" t="s">
        <v>189</v>
      </c>
      <c r="I5" s="353"/>
      <c r="J5" s="350" t="s">
        <v>97</v>
      </c>
      <c r="K5" s="350"/>
      <c r="L5" s="350" t="s">
        <v>103</v>
      </c>
      <c r="M5" s="350"/>
      <c r="P5" s="352"/>
      <c r="Q5" s="352"/>
      <c r="R5" s="352"/>
      <c r="S5" s="352"/>
    </row>
    <row r="6" spans="1:20" ht="14.25" customHeight="1">
      <c r="A6" s="10" t="str">
        <f t="shared" ref="A6:A11" ca="1" si="0">IF(OR(L6="finalizado",L6="en juego",L6="hoy!"),"Ø","")</f>
        <v/>
      </c>
      <c r="B6" s="12" t="str">
        <f>Q7</f>
        <v>Brazil</v>
      </c>
      <c r="C6" s="164"/>
      <c r="D6" s="13" t="s">
        <v>117</v>
      </c>
      <c r="E6" s="164"/>
      <c r="F6" s="14" t="str">
        <f>Q9</f>
        <v>Marruecos</v>
      </c>
      <c r="G6" s="165" t="s">
        <v>341</v>
      </c>
      <c r="H6" s="347">
        <v>46186</v>
      </c>
      <c r="I6" s="347"/>
      <c r="J6" s="348">
        <v>0.70833333333333337</v>
      </c>
      <c r="K6" s="348"/>
      <c r="L6" s="346" t="str">
        <f t="shared" ref="L6:L11" ca="1" si="1">IF(OR(H6="",J6="",H6&lt;$Q$24),"",IF(H6=$Q$24,IF(AND(J6&lt;=$R$26,$R$26&lt;=(J6+0.08333333333)),"en juego",IF($R$26&lt;J6,"hoy!","finalizado")),IF($Q$24&gt;H6,"finalizado","")))</f>
        <v/>
      </c>
      <c r="M6" s="346"/>
      <c r="R6" s="8"/>
    </row>
    <row r="7" spans="1:20" ht="14.25" customHeight="1">
      <c r="A7" s="10" t="str">
        <f t="shared" ca="1" si="0"/>
        <v/>
      </c>
      <c r="B7" s="12" t="str">
        <f>Q11</f>
        <v>Haiti</v>
      </c>
      <c r="C7" s="164"/>
      <c r="D7" s="13" t="s">
        <v>117</v>
      </c>
      <c r="E7" s="164"/>
      <c r="F7" s="14" t="str">
        <f>Q13</f>
        <v>Escocia</v>
      </c>
      <c r="G7" s="165" t="s">
        <v>342</v>
      </c>
      <c r="H7" s="347">
        <v>46186</v>
      </c>
      <c r="I7" s="347"/>
      <c r="J7" s="348">
        <v>0.83333333333333337</v>
      </c>
      <c r="K7" s="348"/>
      <c r="L7" s="346" t="str">
        <f t="shared" ca="1" si="1"/>
        <v/>
      </c>
      <c r="M7" s="346"/>
      <c r="N7" s="15"/>
      <c r="O7" s="16"/>
      <c r="P7" s="132"/>
      <c r="Q7" s="344" t="s">
        <v>304</v>
      </c>
      <c r="R7" s="344"/>
      <c r="S7" s="132"/>
    </row>
    <row r="8" spans="1:20" ht="14.25" customHeight="1">
      <c r="A8" s="10" t="str">
        <f t="shared" ca="1" si="0"/>
        <v/>
      </c>
      <c r="B8" s="12" t="str">
        <f>Q7</f>
        <v>Brazil</v>
      </c>
      <c r="C8" s="164"/>
      <c r="D8" s="13" t="s">
        <v>117</v>
      </c>
      <c r="E8" s="164"/>
      <c r="F8" s="14" t="str">
        <f>Q11</f>
        <v>Haiti</v>
      </c>
      <c r="G8" s="165" t="s">
        <v>343</v>
      </c>
      <c r="H8" s="347">
        <v>46192</v>
      </c>
      <c r="I8" s="347"/>
      <c r="J8" s="348">
        <v>0.83333333333333337</v>
      </c>
      <c r="K8" s="348"/>
      <c r="L8" s="346" t="str">
        <f t="shared" ca="1" si="1"/>
        <v/>
      </c>
      <c r="M8" s="346"/>
      <c r="N8" s="17"/>
      <c r="O8" s="18"/>
      <c r="Q8" s="27"/>
      <c r="R8" s="28"/>
    </row>
    <row r="9" spans="1:20" ht="14.25" customHeight="1">
      <c r="A9" s="10" t="str">
        <f t="shared" ca="1" si="0"/>
        <v/>
      </c>
      <c r="B9" s="12" t="str">
        <f>Q13</f>
        <v>Escocia</v>
      </c>
      <c r="C9" s="164"/>
      <c r="D9" s="13" t="s">
        <v>117</v>
      </c>
      <c r="E9" s="164"/>
      <c r="F9" s="14" t="str">
        <f>Q9</f>
        <v>Marruecos</v>
      </c>
      <c r="G9" s="165" t="s">
        <v>342</v>
      </c>
      <c r="H9" s="347">
        <v>46192</v>
      </c>
      <c r="I9" s="347"/>
      <c r="J9" s="348">
        <v>0.70833333333333337</v>
      </c>
      <c r="K9" s="348"/>
      <c r="L9" s="346" t="str">
        <f t="shared" ca="1" si="1"/>
        <v/>
      </c>
      <c r="M9" s="346"/>
      <c r="P9" s="132"/>
      <c r="Q9" s="344" t="s">
        <v>302</v>
      </c>
      <c r="R9" s="344"/>
      <c r="S9" s="132"/>
      <c r="T9" s="214"/>
    </row>
    <row r="10" spans="1:20" ht="14.25" customHeight="1">
      <c r="A10" s="10" t="str">
        <f t="shared" ca="1" si="0"/>
        <v/>
      </c>
      <c r="B10" s="12" t="str">
        <f>Q13</f>
        <v>Escocia</v>
      </c>
      <c r="C10" s="164"/>
      <c r="D10" s="13" t="s">
        <v>117</v>
      </c>
      <c r="E10" s="164"/>
      <c r="F10" s="14" t="str">
        <f>Q7</f>
        <v>Brazil</v>
      </c>
      <c r="G10" s="165" t="s">
        <v>344</v>
      </c>
      <c r="H10" s="347">
        <v>46197</v>
      </c>
      <c r="I10" s="347"/>
      <c r="J10" s="348">
        <v>0.70833333333333337</v>
      </c>
      <c r="K10" s="348"/>
      <c r="L10" s="346" t="str">
        <f t="shared" ca="1" si="1"/>
        <v/>
      </c>
      <c r="M10" s="346"/>
      <c r="Q10" s="27"/>
      <c r="R10" s="28"/>
      <c r="T10" s="214"/>
    </row>
    <row r="11" spans="1:20" ht="14.25" customHeight="1">
      <c r="A11" s="10" t="str">
        <f t="shared" ca="1" si="0"/>
        <v/>
      </c>
      <c r="B11" s="12" t="str">
        <f>Q9</f>
        <v>Marruecos</v>
      </c>
      <c r="C11" s="164"/>
      <c r="D11" s="13" t="s">
        <v>117</v>
      </c>
      <c r="E11" s="164"/>
      <c r="F11" s="14" t="str">
        <f>Q11</f>
        <v>Haiti</v>
      </c>
      <c r="G11" s="165" t="s">
        <v>334</v>
      </c>
      <c r="H11" s="347">
        <v>46197</v>
      </c>
      <c r="I11" s="347"/>
      <c r="J11" s="348">
        <v>0.70833333333333337</v>
      </c>
      <c r="K11" s="348"/>
      <c r="L11" s="346" t="str">
        <f t="shared" ca="1" si="1"/>
        <v/>
      </c>
      <c r="M11" s="346"/>
      <c r="P11" s="132"/>
      <c r="Q11" s="344" t="s">
        <v>313</v>
      </c>
      <c r="R11" s="344"/>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344" t="s">
        <v>314</v>
      </c>
      <c r="R13" s="344"/>
      <c r="S13" s="132"/>
    </row>
    <row r="14" spans="1:20" ht="13.5" customHeight="1">
      <c r="B14" s="19"/>
      <c r="C14" s="20"/>
      <c r="D14" s="21"/>
      <c r="E14" s="20"/>
      <c r="G14" s="22"/>
      <c r="H14" s="21"/>
      <c r="I14" s="21"/>
      <c r="J14" s="9"/>
      <c r="K14" s="26"/>
      <c r="L14" s="25"/>
      <c r="M14" s="25"/>
      <c r="Q14" s="126"/>
      <c r="R14" s="129"/>
    </row>
    <row r="15" spans="1:20">
      <c r="G15" s="345" t="s">
        <v>190</v>
      </c>
      <c r="H15" s="345"/>
      <c r="I15" s="345"/>
      <c r="J15" s="345"/>
      <c r="K15" s="345"/>
      <c r="L15" s="345"/>
      <c r="M15" s="345"/>
      <c r="N15" s="345"/>
      <c r="O15" s="345"/>
      <c r="R15" s="8"/>
    </row>
    <row r="16" spans="1:20">
      <c r="G16" s="41"/>
      <c r="H16" s="42" t="s">
        <v>191</v>
      </c>
      <c r="I16" s="42" t="s">
        <v>192</v>
      </c>
      <c r="J16" s="42" t="s">
        <v>193</v>
      </c>
      <c r="K16" s="42" t="s">
        <v>194</v>
      </c>
      <c r="L16" s="42" t="s">
        <v>195</v>
      </c>
      <c r="M16" s="42" t="s">
        <v>196</v>
      </c>
      <c r="N16" s="42" t="s">
        <v>197</v>
      </c>
      <c r="O16" s="42" t="s">
        <v>198</v>
      </c>
      <c r="R16" s="8"/>
    </row>
    <row r="17" spans="1:20">
      <c r="F17" s="45" t="s">
        <v>363</v>
      </c>
      <c r="G17" s="43" t="str">
        <f>calculoC!F52</f>
        <v>Brazil</v>
      </c>
      <c r="H17" s="14">
        <f>calculoC!G52</f>
        <v>0</v>
      </c>
      <c r="I17" s="14">
        <f>calculoC!H52</f>
        <v>0</v>
      </c>
      <c r="J17" s="14">
        <f>calculoC!I52</f>
        <v>0</v>
      </c>
      <c r="K17" s="14">
        <f>calculoC!J52</f>
        <v>0</v>
      </c>
      <c r="L17" s="14">
        <f>calculoC!K52</f>
        <v>0</v>
      </c>
      <c r="M17" s="14">
        <f>calculoC!L52</f>
        <v>0</v>
      </c>
      <c r="N17" s="14">
        <f>L17-M17</f>
        <v>0</v>
      </c>
      <c r="O17" s="14">
        <f>calculoC!M52</f>
        <v>0</v>
      </c>
      <c r="P17" s="29"/>
      <c r="Q17" s="27"/>
      <c r="R17" s="28"/>
      <c r="S17" s="27"/>
    </row>
    <row r="18" spans="1:20">
      <c r="F18" s="45" t="s">
        <v>363</v>
      </c>
      <c r="G18" s="43" t="str">
        <f>calculoC!F53</f>
        <v>Marruecos</v>
      </c>
      <c r="H18" s="14">
        <f>calculoC!G53</f>
        <v>0</v>
      </c>
      <c r="I18" s="14">
        <f>calculoC!H53</f>
        <v>0</v>
      </c>
      <c r="J18" s="14">
        <f>calculoC!I53</f>
        <v>0</v>
      </c>
      <c r="K18" s="14">
        <f>calculoC!J53</f>
        <v>0</v>
      </c>
      <c r="L18" s="14">
        <f>calculoC!K53</f>
        <v>0</v>
      </c>
      <c r="M18" s="14">
        <f>calculoC!L53</f>
        <v>0</v>
      </c>
      <c r="N18" s="14">
        <f>L18-M18</f>
        <v>0</v>
      </c>
      <c r="O18" s="14">
        <f>calculoC!M53</f>
        <v>0</v>
      </c>
      <c r="P18" s="29"/>
      <c r="Q18" s="27"/>
      <c r="R18" s="28"/>
      <c r="S18" s="27"/>
    </row>
    <row r="19" spans="1:20">
      <c r="F19" s="27"/>
      <c r="G19" s="43" t="str">
        <f>calculoC!F54</f>
        <v>Haiti</v>
      </c>
      <c r="H19" s="14">
        <f>calculoC!G54</f>
        <v>0</v>
      </c>
      <c r="I19" s="14">
        <f>calculoC!H54</f>
        <v>0</v>
      </c>
      <c r="J19" s="14">
        <f>calculoC!I54</f>
        <v>0</v>
      </c>
      <c r="K19" s="14">
        <f>calculoC!J54</f>
        <v>0</v>
      </c>
      <c r="L19" s="14">
        <f>calculoC!K54</f>
        <v>0</v>
      </c>
      <c r="M19" s="14">
        <f>calculoC!L54</f>
        <v>0</v>
      </c>
      <c r="N19" s="14">
        <f>L19-M19</f>
        <v>0</v>
      </c>
      <c r="O19" s="14">
        <f>calculoC!M54</f>
        <v>0</v>
      </c>
      <c r="P19" s="30"/>
      <c r="Q19" s="27"/>
      <c r="R19" s="28"/>
      <c r="S19" s="27"/>
    </row>
    <row r="20" spans="1:20">
      <c r="F20" s="27"/>
      <c r="G20" s="43" t="str">
        <f>calculoC!F55</f>
        <v>Escocia</v>
      </c>
      <c r="H20" s="14">
        <f>calculoC!G55</f>
        <v>0</v>
      </c>
      <c r="I20" s="14">
        <f>calculoC!H55</f>
        <v>0</v>
      </c>
      <c r="J20" s="14">
        <f>calculoC!I55</f>
        <v>0</v>
      </c>
      <c r="K20" s="14">
        <f>calculoC!J55</f>
        <v>0</v>
      </c>
      <c r="L20" s="14">
        <f>calculoC!K55</f>
        <v>0</v>
      </c>
      <c r="M20" s="14">
        <f>calculoC!L55</f>
        <v>0</v>
      </c>
      <c r="N20" s="14">
        <f>L20-M20</f>
        <v>0</v>
      </c>
      <c r="O20" s="14">
        <f>calculoC!M55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46181</v>
      </c>
      <c r="R24" s="37">
        <f ca="1">NOW()</f>
        <v>46181.687772916666</v>
      </c>
      <c r="S24" s="38"/>
    </row>
    <row r="25" spans="1:20" hidden="1">
      <c r="A25"/>
      <c r="B25"/>
      <c r="C25"/>
      <c r="D25"/>
      <c r="E25"/>
      <c r="F25"/>
      <c r="G25"/>
      <c r="H25"/>
      <c r="I25"/>
      <c r="J25"/>
      <c r="K25"/>
      <c r="L25"/>
      <c r="M25"/>
      <c r="N25" s="5"/>
      <c r="O25" s="5"/>
      <c r="P25" s="5"/>
      <c r="Q25" s="7">
        <f ca="1">HOUR(R24)</f>
        <v>16</v>
      </c>
      <c r="R25" s="7">
        <f ca="1">MINUTE(R24)</f>
        <v>30</v>
      </c>
      <c r="S25" s="6"/>
      <c r="T25"/>
    </row>
    <row r="26" spans="1:20" hidden="1">
      <c r="B26"/>
      <c r="C26"/>
      <c r="D26"/>
      <c r="E26"/>
      <c r="F26"/>
      <c r="G26"/>
      <c r="H26"/>
      <c r="I26"/>
      <c r="J26"/>
      <c r="K26"/>
      <c r="L26"/>
      <c r="M26"/>
      <c r="N26" s="5"/>
      <c r="O26" s="5"/>
      <c r="P26"/>
      <c r="Q26" s="7"/>
      <c r="R26" s="7">
        <f ca="1">TIME(Q25,R25,0)</f>
        <v>0.6875</v>
      </c>
      <c r="S26" s="6"/>
      <c r="T26"/>
    </row>
    <row r="27" spans="1:20">
      <c r="N27" s="32"/>
      <c r="O27" s="32"/>
      <c r="P27" s="32"/>
      <c r="Q27" s="38"/>
      <c r="R27" s="38"/>
      <c r="S27" s="38"/>
    </row>
    <row r="28" spans="1:20">
      <c r="N28" s="32"/>
      <c r="O28" s="32"/>
      <c r="P28" s="32"/>
      <c r="Q28" s="343" t="s">
        <v>182</v>
      </c>
      <c r="R28" s="343"/>
      <c r="S28" s="38"/>
    </row>
    <row r="29" spans="1:20">
      <c r="N29" s="32"/>
      <c r="O29" s="32"/>
      <c r="P29" s="32"/>
      <c r="Q29" s="38"/>
      <c r="R29" s="38"/>
      <c r="S29" s="38"/>
    </row>
  </sheetData>
  <sheetProtection algorithmName="SHA-512" hashValue="7Xvmb1mR9HQU8bPCfmPtwewfXWj1SzJTRL+wR1/deAGNeGTfLEi+76wXq7k0mbqa9JCshIghS7erPMkXK4nKpA==" saltValue="2Yl09DlhCLw2F+z5pl6yUA=="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M7">
    <cfRule type="expression" dxfId="401" priority="4" stopIfTrue="1">
      <formula>IF(OR($L$7="en juego",$L$7="hoy!"),1,0)</formula>
    </cfRule>
  </conditionalFormatting>
  <conditionalFormatting sqref="B8 D8 F8 H8:M8 H9:I9">
    <cfRule type="expression" dxfId="400" priority="6" stopIfTrue="1">
      <formula>IF(OR($L$8="en juego",$L$8="hoy!"),1,0)</formula>
    </cfRule>
  </conditionalFormatting>
  <conditionalFormatting sqref="B9 D9 F9:G9 J9:M9">
    <cfRule type="expression" dxfId="399" priority="7" stopIfTrue="1">
      <formula>IF(OR($L$9="en juego",$L$9="hoy!"),1,0)</formula>
    </cfRule>
  </conditionalFormatting>
  <conditionalFormatting sqref="B10 D10 F10:M10 H11:I11">
    <cfRule type="expression" dxfId="398" priority="8" stopIfTrue="1">
      <formula>IF(OR($L$10="en juego",$L$10="hoy!"),1,0)</formula>
    </cfRule>
  </conditionalFormatting>
  <conditionalFormatting sqref="B11 D11 F11:G11 J11:M11">
    <cfRule type="expression" dxfId="397" priority="9" stopIfTrue="1">
      <formula>IF(OR($L$11="en juego",$L$11="hoy!"),1,0)</formula>
    </cfRule>
  </conditionalFormatting>
  <conditionalFormatting sqref="B6:M6 C7:C11 E7:E11">
    <cfRule type="expression" dxfId="396" priority="5" stopIfTrue="1">
      <formula>IF(OR($L$6="en juego",$L$6="hoy!"),1,0)</formula>
    </cfRule>
  </conditionalFormatting>
  <conditionalFormatting sqref="F17:F18">
    <cfRule type="expression" dxfId="395" priority="2" stopIfTrue="1">
      <formula>IF(AND($H$17=3,$H$18=3,$H$19=3,$H$20=3),1,0)</formula>
    </cfRule>
  </conditionalFormatting>
  <conditionalFormatting sqref="G8">
    <cfRule type="expression" dxfId="394" priority="1" stopIfTrue="1">
      <formula>IF(OR($L$7="en juego",$L$7="hoy!"),1,0)</formula>
    </cfRule>
  </conditionalFormatting>
  <conditionalFormatting sqref="G17:O18">
    <cfRule type="expression" dxfId="393" priority="3" stopIfTrue="1">
      <formula>IF(AND($H$17=3,$H$18=3,$H$19=3,$H$20=3),1,0)</formula>
    </cfRule>
  </conditionalFormatting>
  <dataValidations count="1">
    <dataValidation type="whole" allowBlank="1" showErrorMessage="1" errorTitle="Dato no válido" error="Ingrese sólo un número entero_x000d_entre 0 y 99." sqref="C6:C11 E6:E11" xr:uid="{00000000-0002-0000-0300-000000000000}">
      <formula1>0</formula1>
      <formula2>99</formula2>
    </dataValidation>
  </dataValidations>
  <hyperlinks>
    <hyperlink ref="Q28:R28" location="Portada!A1" display="Menu Principal" xr:uid="{00000000-0004-0000-0300-000000000000}"/>
    <hyperlink ref="Q28" location="Portada!c5" display="Menu Principal" xr:uid="{00000000-0004-0000-0300-000001000000}"/>
    <hyperlink ref="R28" location="Portada!c5" display="Portada!c5" xr:uid="{00000000-0004-0000-03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89"/>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U29"/>
  <sheetViews>
    <sheetView showGridLines="0" showRowColHeaders="0" showOutlineSymbols="0" zoomScale="160" zoomScaleNormal="160" workbookViewId="0">
      <selection activeCell="Q14" sqref="Q14"/>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317</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Estados Unidos</v>
      </c>
      <c r="C6" s="164"/>
      <c r="D6" s="13" t="s">
        <v>117</v>
      </c>
      <c r="E6" s="164"/>
      <c r="F6" s="14" t="str">
        <f>Q9</f>
        <v>Paraguay</v>
      </c>
      <c r="G6" s="165" t="s">
        <v>338</v>
      </c>
      <c r="H6" s="347">
        <v>46185</v>
      </c>
      <c r="I6" s="347"/>
      <c r="J6" s="348">
        <v>0.83333333333333337</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Australia</v>
      </c>
      <c r="C7" s="164"/>
      <c r="D7" s="13" t="s">
        <v>117</v>
      </c>
      <c r="E7" s="164"/>
      <c r="F7" s="14" t="str">
        <f>Q13</f>
        <v>Turquía</v>
      </c>
      <c r="G7" s="165" t="s">
        <v>339</v>
      </c>
      <c r="H7" s="347">
        <v>46186</v>
      </c>
      <c r="I7" s="347"/>
      <c r="J7" s="348">
        <v>0.95833333333333337</v>
      </c>
      <c r="K7" s="348"/>
      <c r="L7" s="346" t="str">
        <f t="shared" ca="1" si="1"/>
        <v/>
      </c>
      <c r="M7" s="346"/>
      <c r="N7" s="15"/>
      <c r="O7" s="16"/>
      <c r="P7" s="132"/>
      <c r="Q7" s="344" t="s">
        <v>318</v>
      </c>
      <c r="R7" s="344"/>
      <c r="S7" s="132"/>
    </row>
    <row r="8" spans="1:21" ht="14.25" customHeight="1">
      <c r="A8" s="10" t="str">
        <f t="shared" ca="1" si="0"/>
        <v/>
      </c>
      <c r="B8" s="12" t="str">
        <f>Q7</f>
        <v>Estados Unidos</v>
      </c>
      <c r="C8" s="164"/>
      <c r="D8" s="13" t="s">
        <v>117</v>
      </c>
      <c r="E8" s="164"/>
      <c r="F8" s="14" t="str">
        <f>Q11</f>
        <v>Australia</v>
      </c>
      <c r="G8" s="165" t="s">
        <v>337</v>
      </c>
      <c r="H8" s="347">
        <v>46192</v>
      </c>
      <c r="I8" s="347"/>
      <c r="J8" s="348">
        <v>0.58333333333333337</v>
      </c>
      <c r="K8" s="348"/>
      <c r="L8" s="346" t="str">
        <f t="shared" ca="1" si="1"/>
        <v/>
      </c>
      <c r="M8" s="346"/>
      <c r="N8" s="17"/>
      <c r="O8" s="18"/>
      <c r="Q8" s="27"/>
      <c r="R8" s="28"/>
    </row>
    <row r="9" spans="1:21" ht="14.25" customHeight="1">
      <c r="A9" s="10" t="str">
        <f t="shared" ca="1" si="0"/>
        <v/>
      </c>
      <c r="B9" s="12" t="str">
        <f>Q13</f>
        <v>Turquía</v>
      </c>
      <c r="C9" s="164"/>
      <c r="D9" s="13" t="s">
        <v>117</v>
      </c>
      <c r="E9" s="164"/>
      <c r="F9" s="14" t="str">
        <f>Q9</f>
        <v>Paraguay</v>
      </c>
      <c r="G9" s="165" t="s">
        <v>340</v>
      </c>
      <c r="H9" s="347">
        <v>46192</v>
      </c>
      <c r="I9" s="347"/>
      <c r="J9" s="348">
        <v>0.95833333333333337</v>
      </c>
      <c r="K9" s="348"/>
      <c r="L9" s="346" t="str">
        <f t="shared" ca="1" si="1"/>
        <v/>
      </c>
      <c r="M9" s="346"/>
      <c r="P9" s="132"/>
      <c r="Q9" s="344" t="s">
        <v>319</v>
      </c>
      <c r="R9" s="344"/>
      <c r="S9" s="132"/>
      <c r="U9" s="214"/>
    </row>
    <row r="10" spans="1:21" ht="14.25" customHeight="1">
      <c r="A10" s="10" t="str">
        <f t="shared" ca="1" si="0"/>
        <v/>
      </c>
      <c r="B10" s="12" t="str">
        <f>Q13</f>
        <v>Turquía</v>
      </c>
      <c r="C10" s="164"/>
      <c r="D10" s="13" t="s">
        <v>117</v>
      </c>
      <c r="E10" s="164"/>
      <c r="F10" s="14" t="str">
        <f>Q7</f>
        <v>Estados Unidos</v>
      </c>
      <c r="G10" s="165" t="s">
        <v>338</v>
      </c>
      <c r="H10" s="347">
        <v>46198</v>
      </c>
      <c r="I10" s="347"/>
      <c r="J10" s="348">
        <v>0.875</v>
      </c>
      <c r="K10" s="348"/>
      <c r="L10" s="346" t="str">
        <f t="shared" ca="1" si="1"/>
        <v/>
      </c>
      <c r="M10" s="346"/>
      <c r="Q10" s="27"/>
      <c r="R10" s="28"/>
      <c r="U10" s="214"/>
    </row>
    <row r="11" spans="1:21" ht="14.25" customHeight="1">
      <c r="A11" s="10" t="str">
        <f t="shared" ca="1" si="0"/>
        <v/>
      </c>
      <c r="B11" s="12" t="str">
        <f>Q9</f>
        <v>Paraguay</v>
      </c>
      <c r="C11" s="164"/>
      <c r="D11" s="13" t="s">
        <v>117</v>
      </c>
      <c r="E11" s="164"/>
      <c r="F11" s="14" t="str">
        <f>Q11</f>
        <v>Australia</v>
      </c>
      <c r="G11" s="165" t="s">
        <v>337</v>
      </c>
      <c r="H11" s="347">
        <v>46198</v>
      </c>
      <c r="I11" s="347"/>
      <c r="J11" s="348">
        <v>0.875</v>
      </c>
      <c r="K11" s="348"/>
      <c r="L11" s="346" t="str">
        <f t="shared" ca="1" si="1"/>
        <v/>
      </c>
      <c r="M11" s="346"/>
      <c r="P11" s="132"/>
      <c r="Q11" s="344" t="s">
        <v>213</v>
      </c>
      <c r="R11" s="344"/>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344" t="s">
        <v>521</v>
      </c>
      <c r="R13" s="344"/>
      <c r="S13" s="132"/>
      <c r="U13" s="214"/>
    </row>
    <row r="14" spans="1:21" ht="13.5" customHeight="1">
      <c r="B14" s="19"/>
      <c r="C14" s="20"/>
      <c r="D14" s="21"/>
      <c r="E14" s="20"/>
      <c r="G14" s="22"/>
      <c r="H14" s="21"/>
      <c r="I14" s="21"/>
      <c r="J14" s="9"/>
      <c r="K14" s="26"/>
      <c r="L14" s="25"/>
      <c r="M14" s="25"/>
      <c r="Q14" s="126"/>
      <c r="R14" s="129"/>
      <c r="U14" s="214"/>
    </row>
    <row r="15" spans="1:21">
      <c r="G15" s="345" t="s">
        <v>190</v>
      </c>
      <c r="H15" s="345"/>
      <c r="I15" s="345"/>
      <c r="J15" s="345"/>
      <c r="K15" s="345"/>
      <c r="L15" s="345"/>
      <c r="M15" s="345"/>
      <c r="N15" s="345"/>
      <c r="O15" s="345"/>
      <c r="R15" s="8"/>
      <c r="U15" s="214"/>
    </row>
    <row r="16" spans="1:21">
      <c r="G16" s="41"/>
      <c r="H16" s="42" t="s">
        <v>191</v>
      </c>
      <c r="I16" s="42" t="s">
        <v>192</v>
      </c>
      <c r="J16" s="42" t="s">
        <v>193</v>
      </c>
      <c r="K16" s="42" t="s">
        <v>194</v>
      </c>
      <c r="L16" s="42" t="s">
        <v>195</v>
      </c>
      <c r="M16" s="42" t="s">
        <v>196</v>
      </c>
      <c r="N16" s="42" t="s">
        <v>197</v>
      </c>
      <c r="O16" s="42" t="s">
        <v>198</v>
      </c>
      <c r="R16" s="8"/>
      <c r="U16" s="214"/>
    </row>
    <row r="17" spans="1:21">
      <c r="F17" s="45" t="s">
        <v>363</v>
      </c>
      <c r="G17" s="43" t="str">
        <f>calculoD!F52</f>
        <v>Estados Unidos</v>
      </c>
      <c r="H17" s="14">
        <f>calculoD!G52</f>
        <v>0</v>
      </c>
      <c r="I17" s="14">
        <f>calculoD!H52</f>
        <v>0</v>
      </c>
      <c r="J17" s="14">
        <f>calculoD!I52</f>
        <v>0</v>
      </c>
      <c r="K17" s="14">
        <f>calculoD!J52</f>
        <v>0</v>
      </c>
      <c r="L17" s="14">
        <f>calculoD!K52</f>
        <v>0</v>
      </c>
      <c r="M17" s="14">
        <f>calculoD!L52</f>
        <v>0</v>
      </c>
      <c r="N17" s="14">
        <f>L17-M17</f>
        <v>0</v>
      </c>
      <c r="O17" s="14">
        <f>calculoD!M52</f>
        <v>0</v>
      </c>
      <c r="P17" s="29"/>
      <c r="Q17" s="27"/>
      <c r="R17" s="28"/>
      <c r="S17" s="27"/>
      <c r="U17" s="214"/>
    </row>
    <row r="18" spans="1:21">
      <c r="F18" s="45" t="s">
        <v>363</v>
      </c>
      <c r="G18" s="43" t="str">
        <f>calculoD!F53</f>
        <v>Paraguay</v>
      </c>
      <c r="H18" s="14">
        <f>calculoD!G53</f>
        <v>0</v>
      </c>
      <c r="I18" s="14">
        <f>calculoD!H53</f>
        <v>0</v>
      </c>
      <c r="J18" s="14">
        <f>calculoD!I53</f>
        <v>0</v>
      </c>
      <c r="K18" s="14">
        <f>calculoD!J53</f>
        <v>0</v>
      </c>
      <c r="L18" s="14">
        <f>calculoD!K53</f>
        <v>0</v>
      </c>
      <c r="M18" s="14">
        <f>calculoD!L53</f>
        <v>0</v>
      </c>
      <c r="N18" s="14">
        <f>L18-M18</f>
        <v>0</v>
      </c>
      <c r="O18" s="14">
        <f>calculoD!M53</f>
        <v>0</v>
      </c>
      <c r="P18" s="29"/>
      <c r="Q18" s="27"/>
      <c r="R18" s="28"/>
      <c r="S18" s="27"/>
      <c r="U18" s="214"/>
    </row>
    <row r="19" spans="1:21">
      <c r="F19" s="27"/>
      <c r="G19" s="43" t="str">
        <f>calculoD!F54</f>
        <v>Australia</v>
      </c>
      <c r="H19" s="14">
        <f>calculoD!G54</f>
        <v>0</v>
      </c>
      <c r="I19" s="14">
        <f>calculoD!H54</f>
        <v>0</v>
      </c>
      <c r="J19" s="14">
        <f>calculoD!I54</f>
        <v>0</v>
      </c>
      <c r="K19" s="14">
        <f>calculoD!J54</f>
        <v>0</v>
      </c>
      <c r="L19" s="14">
        <f>calculoD!K54</f>
        <v>0</v>
      </c>
      <c r="M19" s="14">
        <f>calculoD!L54</f>
        <v>0</v>
      </c>
      <c r="N19" s="14">
        <f>L19-M19</f>
        <v>0</v>
      </c>
      <c r="O19" s="14">
        <f>calculoD!M54</f>
        <v>0</v>
      </c>
      <c r="P19" s="30"/>
      <c r="Q19" s="27"/>
      <c r="R19" s="28"/>
      <c r="S19" s="27"/>
      <c r="U19" s="214"/>
    </row>
    <row r="20" spans="1:21">
      <c r="F20" s="27"/>
      <c r="G20" s="43" t="str">
        <f>calculoD!F55</f>
        <v>Turquía</v>
      </c>
      <c r="H20" s="14">
        <f>calculoD!G55</f>
        <v>0</v>
      </c>
      <c r="I20" s="14">
        <f>calculoD!H55</f>
        <v>0</v>
      </c>
      <c r="J20" s="14">
        <f>calculoD!I55</f>
        <v>0</v>
      </c>
      <c r="K20" s="14">
        <f>calculoD!J55</f>
        <v>0</v>
      </c>
      <c r="L20" s="14">
        <f>calculoD!K55</f>
        <v>0</v>
      </c>
      <c r="M20" s="14">
        <f>calculoD!L55</f>
        <v>0</v>
      </c>
      <c r="N20" s="14">
        <f>L20-M20</f>
        <v>0</v>
      </c>
      <c r="O20" s="14">
        <f>calculoD!M55</f>
        <v>0</v>
      </c>
      <c r="P20" s="30"/>
      <c r="Q20" s="30"/>
      <c r="R20" s="31"/>
      <c r="S20" s="30"/>
      <c r="U20" s="214"/>
    </row>
    <row r="21" spans="1:21">
      <c r="N21" s="32"/>
      <c r="O21" s="32"/>
      <c r="P21" s="32"/>
      <c r="Q21" s="32"/>
      <c r="R21" s="33"/>
      <c r="S21" s="32"/>
      <c r="U21" s="214"/>
    </row>
    <row r="22" spans="1:21" ht="11.25" customHeight="1">
      <c r="N22" s="32"/>
      <c r="O22" s="32"/>
      <c r="P22" s="32"/>
      <c r="Q22" s="32"/>
      <c r="R22" s="33"/>
      <c r="S22" s="32"/>
      <c r="U22" s="214"/>
    </row>
    <row r="23" spans="1:21" ht="9" customHeight="1">
      <c r="N23" s="32"/>
      <c r="O23" s="32"/>
      <c r="P23" s="32"/>
      <c r="R23" s="34"/>
      <c r="S23" s="32"/>
    </row>
    <row r="24" spans="1:21">
      <c r="B24" s="40"/>
      <c r="C24" s="48"/>
      <c r="N24" s="44"/>
      <c r="O24" s="44"/>
      <c r="P24" s="35" t="s">
        <v>199</v>
      </c>
      <c r="Q24" s="36">
        <f ca="1">TODAY()</f>
        <v>46181</v>
      </c>
      <c r="R24" s="37">
        <f ca="1">NOW()</f>
        <v>46181.687772916666</v>
      </c>
      <c r="S24" s="38"/>
    </row>
    <row r="25" spans="1:21" hidden="1">
      <c r="A25"/>
      <c r="B25"/>
      <c r="C25"/>
      <c r="D25"/>
      <c r="E25"/>
      <c r="F25"/>
      <c r="G25"/>
      <c r="H25"/>
      <c r="I25"/>
      <c r="J25"/>
      <c r="K25"/>
      <c r="L25"/>
      <c r="M25"/>
      <c r="N25" s="5"/>
      <c r="O25" s="5"/>
      <c r="P25" s="5"/>
      <c r="Q25" s="7">
        <f ca="1">HOUR(R24)</f>
        <v>16</v>
      </c>
      <c r="R25" s="7">
        <f ca="1">MINUTE(R24)</f>
        <v>30</v>
      </c>
      <c r="S25" s="6"/>
      <c r="T25"/>
    </row>
    <row r="26" spans="1:21" hidden="1">
      <c r="B26"/>
      <c r="C26"/>
      <c r="D26"/>
      <c r="E26"/>
      <c r="F26"/>
      <c r="G26"/>
      <c r="H26"/>
      <c r="I26"/>
      <c r="J26"/>
      <c r="K26"/>
      <c r="L26"/>
      <c r="M26"/>
      <c r="N26" s="5"/>
      <c r="O26" s="5"/>
      <c r="P26"/>
      <c r="Q26" s="7"/>
      <c r="R26" s="7">
        <f ca="1">TIME(Q25,R25,0)</f>
        <v>0.6875</v>
      </c>
      <c r="S26" s="6"/>
      <c r="T26"/>
    </row>
    <row r="27" spans="1:21">
      <c r="N27" s="32"/>
      <c r="O27" s="32"/>
      <c r="P27" s="32"/>
      <c r="Q27" s="38"/>
      <c r="R27" s="38"/>
      <c r="S27" s="38"/>
    </row>
    <row r="28" spans="1:21">
      <c r="N28" s="32"/>
      <c r="O28" s="32"/>
      <c r="P28" s="32"/>
      <c r="Q28" s="343" t="s">
        <v>182</v>
      </c>
      <c r="R28" s="343"/>
      <c r="S28" s="38"/>
    </row>
    <row r="29" spans="1:21">
      <c r="N29" s="32"/>
      <c r="O29" s="32"/>
      <c r="P29" s="32"/>
      <c r="Q29" s="38"/>
      <c r="R29" s="38"/>
      <c r="S29" s="38"/>
    </row>
  </sheetData>
  <sheetProtection algorithmName="SHA-512" hashValue="MldG9KvQqTjsAdZwFsg47/wC4Y3K0EySNndMaZSGtBMqGbiDByvuj/x0L3Th8uN6CFGL/j4lKvvMQNHujVGzZQ==" saltValue="J8nn01Z6Gap27He5Zb+2qg=="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M7 J8:K8 J10:K11">
    <cfRule type="expression" dxfId="392" priority="5" stopIfTrue="1">
      <formula>IF(OR($L$7="en juego",$L$7="hoy!"),1,0)</formula>
    </cfRule>
  </conditionalFormatting>
  <conditionalFormatting sqref="B8 D8 F8:I8 L8:M8">
    <cfRule type="expression" dxfId="391" priority="7" stopIfTrue="1">
      <formula>IF(OR($L$8="en juego",$L$8="hoy!"),1,0)</formula>
    </cfRule>
  </conditionalFormatting>
  <conditionalFormatting sqref="B9 D9 F9:M9">
    <cfRule type="expression" dxfId="390" priority="8" stopIfTrue="1">
      <formula>IF(OR($L$9="en juego",$L$9="hoy!"),1,0)</formula>
    </cfRule>
  </conditionalFormatting>
  <conditionalFormatting sqref="B10 D10 F10 H10:I10 L10:M10">
    <cfRule type="expression" dxfId="389" priority="9" stopIfTrue="1">
      <formula>IF(OR($L$10="en juego",$L$10="hoy!"),1,0)</formula>
    </cfRule>
  </conditionalFormatting>
  <conditionalFormatting sqref="B11 D11 F11 H11:I11 L11:M11">
    <cfRule type="expression" dxfId="388" priority="10" stopIfTrue="1">
      <formula>IF(OR($L$11="en juego",$L$11="hoy!"),1,0)</formula>
    </cfRule>
  </conditionalFormatting>
  <conditionalFormatting sqref="B6:M6 C7:C11 E7:E11">
    <cfRule type="expression" dxfId="387" priority="6" stopIfTrue="1">
      <formula>IF(OR($L$6="en juego",$L$6="hoy!"),1,0)</formula>
    </cfRule>
  </conditionalFormatting>
  <conditionalFormatting sqref="F17:F18">
    <cfRule type="expression" dxfId="386" priority="3" stopIfTrue="1">
      <formula>IF(AND($H$17=3,$H$18=3,$H$19=3,$H$20=3),1,0)</formula>
    </cfRule>
  </conditionalFormatting>
  <conditionalFormatting sqref="G10">
    <cfRule type="expression" dxfId="385" priority="2" stopIfTrue="1">
      <formula>IF(OR($L$8="en juego",$L$8="hoy!"),1,0)</formula>
    </cfRule>
  </conditionalFormatting>
  <conditionalFormatting sqref="G11">
    <cfRule type="expression" dxfId="384" priority="1" stopIfTrue="1">
      <formula>IF(OR($L$9="en juego",$L$9="hoy!"),1,0)</formula>
    </cfRule>
  </conditionalFormatting>
  <conditionalFormatting sqref="G17:O18">
    <cfRule type="expression" dxfId="383" priority="4" stopIfTrue="1">
      <formula>IF(AND($H$17=3,$H$18=3,$H$19=3,$H$20=3),1,0)</formula>
    </cfRule>
  </conditionalFormatting>
  <dataValidations count="1">
    <dataValidation type="whole" allowBlank="1" showErrorMessage="1" errorTitle="Dato no válido" error="Ingrese sólo un número entero_x000d_entre 0 y 99." sqref="C6:C11 E6:E11" xr:uid="{00000000-0002-0000-0400-000000000000}">
      <formula1>0</formula1>
      <formula2>99</formula2>
    </dataValidation>
  </dataValidations>
  <hyperlinks>
    <hyperlink ref="Q28:R28" location="Portada!A1" display="Menu Principal" xr:uid="{00000000-0004-0000-0400-000000000000}"/>
    <hyperlink ref="Q28" location="Portada!c5" display="Menu Principal" xr:uid="{00000000-0004-0000-0400-000001000000}"/>
    <hyperlink ref="R28" location="Portada!c5" display="Portada!c5" xr:uid="{00000000-0004-0000-04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89"/>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pageSetUpPr fitToPage="1"/>
  </sheetPr>
  <dimension ref="A1:U29"/>
  <sheetViews>
    <sheetView showGridLines="0" showRowColHeaders="0" showOutlineSymbols="0" zoomScale="160" zoomScaleNormal="160" workbookViewId="0">
      <selection activeCell="H17" sqref="H17"/>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320</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Alemania</v>
      </c>
      <c r="C6" s="164"/>
      <c r="D6" s="13" t="s">
        <v>117</v>
      </c>
      <c r="E6" s="164"/>
      <c r="F6" s="14" t="str">
        <f>Q9</f>
        <v>Curazao</v>
      </c>
      <c r="G6" s="165" t="s">
        <v>343</v>
      </c>
      <c r="H6" s="347">
        <v>46187</v>
      </c>
      <c r="I6" s="347"/>
      <c r="J6" s="348">
        <v>0.5</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Costa de Marfil</v>
      </c>
      <c r="C7" s="164"/>
      <c r="D7" s="13" t="s">
        <v>117</v>
      </c>
      <c r="E7" s="164"/>
      <c r="F7" s="14" t="str">
        <f>Q13</f>
        <v>Ecuador</v>
      </c>
      <c r="G7" s="165" t="s">
        <v>345</v>
      </c>
      <c r="H7" s="347">
        <v>46187</v>
      </c>
      <c r="I7" s="347"/>
      <c r="J7" s="348">
        <v>0.75</v>
      </c>
      <c r="K7" s="348"/>
      <c r="L7" s="346" t="str">
        <f t="shared" ca="1" si="1"/>
        <v/>
      </c>
      <c r="M7" s="346"/>
      <c r="O7" s="16"/>
      <c r="P7" s="132"/>
      <c r="Q7" s="344" t="s">
        <v>217</v>
      </c>
      <c r="R7" s="344"/>
      <c r="S7" s="132"/>
    </row>
    <row r="8" spans="1:21" ht="14.25" customHeight="1">
      <c r="A8" s="10" t="str">
        <f t="shared" ca="1" si="0"/>
        <v/>
      </c>
      <c r="B8" s="12" t="str">
        <f>Q7</f>
        <v>Alemania</v>
      </c>
      <c r="C8" s="164"/>
      <c r="D8" s="13" t="s">
        <v>117</v>
      </c>
      <c r="E8" s="164"/>
      <c r="F8" s="14" t="str">
        <f>Q11</f>
        <v>Costa de Marfil</v>
      </c>
      <c r="G8" s="165" t="s">
        <v>346</v>
      </c>
      <c r="H8" s="347">
        <v>46193</v>
      </c>
      <c r="I8" s="347"/>
      <c r="J8" s="348">
        <v>0.625</v>
      </c>
      <c r="K8" s="348"/>
      <c r="L8" s="346" t="str">
        <f t="shared" ca="1" si="1"/>
        <v/>
      </c>
      <c r="M8" s="346"/>
      <c r="N8" s="17"/>
      <c r="O8" s="18"/>
      <c r="Q8" s="27"/>
      <c r="R8" s="28"/>
    </row>
    <row r="9" spans="1:21" ht="14.25" customHeight="1">
      <c r="A9" s="10" t="str">
        <f t="shared" ca="1" si="0"/>
        <v/>
      </c>
      <c r="B9" s="12" t="str">
        <f>Q13</f>
        <v>Ecuador</v>
      </c>
      <c r="C9" s="164"/>
      <c r="D9" s="13" t="s">
        <v>117</v>
      </c>
      <c r="E9" s="164"/>
      <c r="F9" s="14" t="str">
        <f>Q9</f>
        <v>Curazao</v>
      </c>
      <c r="G9" s="165" t="s">
        <v>347</v>
      </c>
      <c r="H9" s="347">
        <v>46193</v>
      </c>
      <c r="I9" s="347"/>
      <c r="J9" s="348">
        <v>0.79166666666666663</v>
      </c>
      <c r="K9" s="348"/>
      <c r="L9" s="346" t="str">
        <f t="shared" ca="1" si="1"/>
        <v/>
      </c>
      <c r="M9" s="346"/>
      <c r="P9" s="132"/>
      <c r="Q9" s="344" t="s">
        <v>321</v>
      </c>
      <c r="R9" s="344"/>
      <c r="S9" s="132"/>
    </row>
    <row r="10" spans="1:21" ht="14.25" customHeight="1">
      <c r="A10" s="10" t="str">
        <f t="shared" ca="1" si="0"/>
        <v/>
      </c>
      <c r="B10" s="12" t="str">
        <f>Q13</f>
        <v>Ecuador</v>
      </c>
      <c r="C10" s="164"/>
      <c r="D10" s="13" t="s">
        <v>117</v>
      </c>
      <c r="E10" s="164"/>
      <c r="F10" s="14" t="str">
        <f>Q7</f>
        <v>Alemania</v>
      </c>
      <c r="G10" s="165" t="s">
        <v>341</v>
      </c>
      <c r="H10" s="347">
        <v>46198</v>
      </c>
      <c r="I10" s="347"/>
      <c r="J10" s="348">
        <v>0.625</v>
      </c>
      <c r="K10" s="348"/>
      <c r="L10" s="346" t="str">
        <f t="shared" ca="1" si="1"/>
        <v/>
      </c>
      <c r="M10" s="346"/>
      <c r="Q10" s="27"/>
      <c r="R10" s="28"/>
      <c r="U10" s="214"/>
    </row>
    <row r="11" spans="1:21" ht="14.25" customHeight="1">
      <c r="A11" s="10" t="str">
        <f t="shared" ca="1" si="0"/>
        <v/>
      </c>
      <c r="B11" s="12" t="str">
        <f>Q9</f>
        <v>Curazao</v>
      </c>
      <c r="C11" s="164"/>
      <c r="D11" s="13" t="s">
        <v>117</v>
      </c>
      <c r="E11" s="164"/>
      <c r="F11" s="14" t="str">
        <f>Q11</f>
        <v>Costa de Marfil</v>
      </c>
      <c r="G11" s="165" t="s">
        <v>343</v>
      </c>
      <c r="H11" s="347">
        <v>46198</v>
      </c>
      <c r="I11" s="347"/>
      <c r="J11" s="348">
        <v>0.625</v>
      </c>
      <c r="K11" s="348"/>
      <c r="L11" s="346" t="str">
        <f t="shared" ca="1" si="1"/>
        <v/>
      </c>
      <c r="M11" s="346"/>
      <c r="P11" s="132"/>
      <c r="Q11" s="344" t="s">
        <v>322</v>
      </c>
      <c r="R11" s="344"/>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344" t="s">
        <v>297</v>
      </c>
      <c r="R13" s="344"/>
      <c r="S13" s="132"/>
      <c r="U13" s="214"/>
    </row>
    <row r="14" spans="1:21" ht="13.5" customHeight="1">
      <c r="B14" s="19"/>
      <c r="C14" s="20"/>
      <c r="D14" s="21"/>
      <c r="E14" s="20"/>
      <c r="G14" s="22"/>
      <c r="H14" s="21"/>
      <c r="I14" s="21"/>
      <c r="J14" s="9"/>
      <c r="K14" s="26"/>
      <c r="L14" s="25"/>
      <c r="M14" s="25"/>
      <c r="Q14" s="126"/>
      <c r="R14" s="129"/>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0">
      <c r="F17" s="45" t="s">
        <v>363</v>
      </c>
      <c r="G17" s="43" t="str">
        <f>calculoE!F52</f>
        <v>Alemania</v>
      </c>
      <c r="H17" s="14">
        <f>calculoE!G52</f>
        <v>0</v>
      </c>
      <c r="I17" s="14">
        <f>calculoE!H52</f>
        <v>0</v>
      </c>
      <c r="J17" s="14">
        <f>calculoE!I52</f>
        <v>0</v>
      </c>
      <c r="K17" s="14">
        <f>calculoE!J52</f>
        <v>0</v>
      </c>
      <c r="L17" s="14">
        <f>calculoE!K52</f>
        <v>0</v>
      </c>
      <c r="M17" s="14">
        <f>calculoE!L52</f>
        <v>0</v>
      </c>
      <c r="N17" s="14">
        <f>L17-M17</f>
        <v>0</v>
      </c>
      <c r="O17" s="14">
        <f>calculoE!M52</f>
        <v>0</v>
      </c>
      <c r="P17" s="29"/>
      <c r="Q17" s="27"/>
      <c r="R17" s="28"/>
    </row>
    <row r="18" spans="1:20">
      <c r="F18" s="45" t="s">
        <v>364</v>
      </c>
      <c r="G18" s="43" t="str">
        <f>calculoE!F53</f>
        <v>Curazao</v>
      </c>
      <c r="H18" s="14">
        <f>calculoE!G53</f>
        <v>0</v>
      </c>
      <c r="I18" s="14">
        <f>calculoE!H53</f>
        <v>0</v>
      </c>
      <c r="J18" s="14">
        <f>calculoE!I53</f>
        <v>0</v>
      </c>
      <c r="K18" s="14">
        <f>calculoE!J53</f>
        <v>0</v>
      </c>
      <c r="L18" s="14">
        <f>calculoE!K53</f>
        <v>0</v>
      </c>
      <c r="M18" s="14">
        <f>calculoE!L53</f>
        <v>0</v>
      </c>
      <c r="N18" s="14">
        <f>L18-M18</f>
        <v>0</v>
      </c>
      <c r="O18" s="14">
        <f>calculoE!M53</f>
        <v>0</v>
      </c>
      <c r="P18" s="29"/>
      <c r="Q18" s="27"/>
      <c r="R18" s="28"/>
      <c r="S18" s="27"/>
    </row>
    <row r="19" spans="1:20">
      <c r="F19" s="27"/>
      <c r="G19" s="43" t="str">
        <f>calculoE!F54</f>
        <v>Costa de Marfil</v>
      </c>
      <c r="H19" s="14">
        <f>calculoE!G54</f>
        <v>0</v>
      </c>
      <c r="I19" s="14">
        <f>calculoE!H54</f>
        <v>0</v>
      </c>
      <c r="J19" s="14">
        <f>calculoE!I54</f>
        <v>0</v>
      </c>
      <c r="K19" s="14">
        <f>calculoE!J54</f>
        <v>0</v>
      </c>
      <c r="L19" s="14">
        <f>calculoE!K54</f>
        <v>0</v>
      </c>
      <c r="M19" s="14">
        <f>calculoE!L54</f>
        <v>0</v>
      </c>
      <c r="N19" s="14">
        <f>L19-M19</f>
        <v>0</v>
      </c>
      <c r="O19" s="14">
        <f>calculoE!M54</f>
        <v>0</v>
      </c>
      <c r="P19" s="30"/>
      <c r="Q19" s="27"/>
      <c r="R19" s="28"/>
      <c r="S19" s="27"/>
    </row>
    <row r="20" spans="1:20">
      <c r="F20" s="27"/>
      <c r="G20" s="43" t="str">
        <f>calculoE!F55</f>
        <v>Ecuador</v>
      </c>
      <c r="H20" s="14">
        <f>calculoE!G55</f>
        <v>0</v>
      </c>
      <c r="I20" s="14">
        <f>calculoE!H55</f>
        <v>0</v>
      </c>
      <c r="J20" s="14">
        <f>calculoE!I55</f>
        <v>0</v>
      </c>
      <c r="K20" s="14">
        <f>calculoE!J55</f>
        <v>0</v>
      </c>
      <c r="L20" s="14">
        <f>calculoE!K55</f>
        <v>0</v>
      </c>
      <c r="M20" s="14">
        <f>calculoE!L55</f>
        <v>0</v>
      </c>
      <c r="N20" s="14">
        <f>L20-M20</f>
        <v>0</v>
      </c>
      <c r="O20" s="14">
        <f>calculoE!M55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46181</v>
      </c>
      <c r="R24" s="37">
        <f ca="1">NOW()</f>
        <v>46181.687772916666</v>
      </c>
      <c r="S24" s="38"/>
    </row>
    <row r="25" spans="1:20" hidden="1">
      <c r="A25"/>
      <c r="B25"/>
      <c r="C25"/>
      <c r="D25"/>
      <c r="E25"/>
      <c r="F25"/>
      <c r="G25"/>
      <c r="H25"/>
      <c r="I25"/>
      <c r="J25"/>
      <c r="K25"/>
      <c r="L25"/>
      <c r="M25"/>
      <c r="N25" s="5"/>
      <c r="O25" s="5"/>
      <c r="P25" s="5"/>
      <c r="Q25" s="7">
        <f ca="1">HOUR(R24)</f>
        <v>16</v>
      </c>
      <c r="R25" s="7">
        <f ca="1">MINUTE(R24)</f>
        <v>30</v>
      </c>
      <c r="S25" s="6"/>
      <c r="T25"/>
    </row>
    <row r="26" spans="1:20" hidden="1">
      <c r="B26"/>
      <c r="C26"/>
      <c r="D26"/>
      <c r="E26"/>
      <c r="F26"/>
      <c r="G26"/>
      <c r="H26"/>
      <c r="I26"/>
      <c r="J26"/>
      <c r="K26"/>
      <c r="L26"/>
      <c r="M26"/>
      <c r="N26" s="5"/>
      <c r="O26" s="5"/>
      <c r="P26"/>
      <c r="Q26" s="7"/>
      <c r="R26" s="7">
        <f ca="1">TIME(Q25,R25,0)</f>
        <v>0.6875</v>
      </c>
      <c r="S26" s="6"/>
      <c r="T26"/>
    </row>
    <row r="27" spans="1:20">
      <c r="N27" s="32"/>
      <c r="O27" s="32"/>
      <c r="P27" s="32"/>
      <c r="Q27" s="38"/>
      <c r="R27" s="38"/>
      <c r="S27" s="38"/>
    </row>
    <row r="28" spans="1:20">
      <c r="N28" s="32"/>
      <c r="O28" s="32"/>
      <c r="P28" s="32"/>
      <c r="Q28" s="343" t="s">
        <v>182</v>
      </c>
      <c r="R28" s="343"/>
      <c r="S28" s="38"/>
    </row>
    <row r="29" spans="1:20">
      <c r="N29" s="32"/>
      <c r="O29" s="32"/>
      <c r="P29" s="32"/>
      <c r="Q29" s="38"/>
      <c r="R29" s="38"/>
      <c r="S29" s="38"/>
    </row>
  </sheetData>
  <sheetProtection algorithmName="SHA-512" hashValue="TMl9uMo+AF8L8Srd5F3RM8zbx7msHLDjznAFlQtochKCLO5V74QJG9P4hG6fct1OlBs5JpISmRqkDZiDt7SODA==" saltValue="bTXggZ5lrrLjPEU3FcyLzQ=="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cfRule type="expression" dxfId="382" priority="7" stopIfTrue="1">
      <formula>IF(OR($L$7="en juego",$L$7="hoy!"),1,0)</formula>
    </cfRule>
  </conditionalFormatting>
  <conditionalFormatting sqref="B8 D8 H9:I9">
    <cfRule type="expression" dxfId="381" priority="9" stopIfTrue="1">
      <formula>IF(OR($L$8="en juego",$L$8="hoy!"),1,0)</formula>
    </cfRule>
  </conditionalFormatting>
  <conditionalFormatting sqref="B9 D9 F9 J9:M9">
    <cfRule type="expression" dxfId="380" priority="10" stopIfTrue="1">
      <formula>IF(OR($L$9="en juego",$L$9="hoy!"),1,0)</formula>
    </cfRule>
  </conditionalFormatting>
  <conditionalFormatting sqref="B10 D10 F10:M10 H11:K11">
    <cfRule type="expression" dxfId="379" priority="11" stopIfTrue="1">
      <formula>IF(OR($L$10="en juego",$L$10="hoy!"),1,0)</formula>
    </cfRule>
  </conditionalFormatting>
  <conditionalFormatting sqref="B11 D11 F11 L11:M11">
    <cfRule type="expression" dxfId="378" priority="12" stopIfTrue="1">
      <formula>IF(OR($L$11="en juego",$L$11="hoy!"),1,0)</formula>
    </cfRule>
  </conditionalFormatting>
  <conditionalFormatting sqref="B6:F6 H6:M6 H7:I7 C7:C11 E7:E11">
    <cfRule type="expression" dxfId="377" priority="8" stopIfTrue="1">
      <formula>IF(OR($L$6="en juego",$L$6="hoy!"),1,0)</formula>
    </cfRule>
  </conditionalFormatting>
  <conditionalFormatting sqref="F17:F18">
    <cfRule type="expression" dxfId="376" priority="5" stopIfTrue="1">
      <formula>IF(AND($H$17=3,$H$18=3,$H$19=3,$H$20=3),1,0)</formula>
    </cfRule>
  </conditionalFormatting>
  <conditionalFormatting sqref="F8:M8">
    <cfRule type="expression" dxfId="375" priority="3" stopIfTrue="1">
      <formula>IF(OR($L$8="en juego",$L$8="hoy!"),1,0)</formula>
    </cfRule>
  </conditionalFormatting>
  <conditionalFormatting sqref="G6">
    <cfRule type="expression" dxfId="374" priority="4" stopIfTrue="1">
      <formula>IF(OR($L$9="en juego",$L$9="hoy!"),1,0)</formula>
    </cfRule>
  </conditionalFormatting>
  <conditionalFormatting sqref="G9">
    <cfRule type="expression" dxfId="373" priority="2" stopIfTrue="1">
      <formula>IF(OR($L$11="en juego",$L$11="hoy!"),1,0)</formula>
    </cfRule>
  </conditionalFormatting>
  <conditionalFormatting sqref="G11">
    <cfRule type="expression" dxfId="372" priority="1" stopIfTrue="1">
      <formula>IF(OR($L$8="en juego",$L$8="hoy!"),1,0)</formula>
    </cfRule>
  </conditionalFormatting>
  <conditionalFormatting sqref="G17:O18">
    <cfRule type="expression" dxfId="371" priority="6" stopIfTrue="1">
      <formula>IF(AND($H$17=3,$H$18=3,$H$19=3,$H$20=3),1,0)</formula>
    </cfRule>
  </conditionalFormatting>
  <dataValidations disablePrompts="1" count="1">
    <dataValidation type="whole" allowBlank="1" showErrorMessage="1" errorTitle="Dato no válido" error="Ingrese sólo un número entero_x000d_entre 0 y 99." sqref="C6:C11 E6:E11" xr:uid="{00000000-0002-0000-0500-000000000000}">
      <formula1>0</formula1>
      <formula2>99</formula2>
    </dataValidation>
  </dataValidations>
  <hyperlinks>
    <hyperlink ref="Q28:R28" location="Portada!A1" display="Menu Principal" xr:uid="{00000000-0004-0000-0500-000000000000}"/>
    <hyperlink ref="Q28" location="Portada!c5" display="Menu Principal" xr:uid="{00000000-0004-0000-0500-000001000000}"/>
    <hyperlink ref="R28" location="Portada!c5" display="Portada!c5" xr:uid="{00000000-0004-0000-05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1" s="212" customFormat="1" ht="35" customHeight="1">
      <c r="A2" s="349"/>
      <c r="B2" s="349"/>
      <c r="C2" s="349"/>
      <c r="D2" s="349"/>
      <c r="E2" s="349"/>
      <c r="F2" s="349"/>
      <c r="G2" s="349"/>
      <c r="H2" s="349"/>
      <c r="I2" s="349"/>
      <c r="J2" s="349"/>
      <c r="K2" s="349"/>
      <c r="L2" s="349"/>
      <c r="M2" s="349"/>
      <c r="N2" s="349"/>
      <c r="O2" s="349"/>
      <c r="P2" s="349"/>
      <c r="Q2" s="349"/>
      <c r="R2" s="349"/>
      <c r="S2" s="349"/>
      <c r="T2" s="213"/>
    </row>
    <row r="3" spans="1:21" ht="21" customHeight="1">
      <c r="G3" s="8"/>
      <c r="L3" s="9"/>
      <c r="M3" s="9"/>
      <c r="R3" s="8"/>
    </row>
    <row r="4" spans="1:21" ht="12.75" customHeight="1">
      <c r="B4" s="345" t="s">
        <v>116</v>
      </c>
      <c r="C4" s="345"/>
      <c r="D4" s="345"/>
      <c r="E4" s="345"/>
      <c r="F4" s="345"/>
      <c r="G4" s="345"/>
      <c r="H4" s="345"/>
      <c r="I4" s="345"/>
      <c r="J4" s="345"/>
      <c r="K4" s="345"/>
      <c r="L4" s="345"/>
      <c r="M4" s="345"/>
      <c r="P4" s="351" t="s">
        <v>323</v>
      </c>
      <c r="Q4" s="352"/>
      <c r="R4" s="352"/>
      <c r="S4" s="352"/>
    </row>
    <row r="5" spans="1:21" ht="12.75" customHeight="1">
      <c r="G5" s="11" t="s">
        <v>188</v>
      </c>
      <c r="H5" s="353" t="s">
        <v>189</v>
      </c>
      <c r="I5" s="353"/>
      <c r="J5" s="350" t="s">
        <v>97</v>
      </c>
      <c r="K5" s="350"/>
      <c r="L5" s="350" t="s">
        <v>103</v>
      </c>
      <c r="M5" s="350"/>
      <c r="P5" s="352"/>
      <c r="Q5" s="352"/>
      <c r="R5" s="352"/>
      <c r="S5" s="352"/>
    </row>
    <row r="6" spans="1:21" ht="14.25" customHeight="1">
      <c r="A6" s="10" t="str">
        <f t="shared" ref="A6:A11" ca="1" si="0">IF(OR(L6="finalizado",L6="en juego",L6="hoy!"),"Ø","")</f>
        <v/>
      </c>
      <c r="B6" s="12" t="str">
        <f>Q7</f>
        <v>Paises Bajos</v>
      </c>
      <c r="C6" s="164"/>
      <c r="D6" s="13" t="s">
        <v>117</v>
      </c>
      <c r="E6" s="164"/>
      <c r="F6" s="14" t="str">
        <f>Q9</f>
        <v>Japon</v>
      </c>
      <c r="G6" s="165" t="s">
        <v>348</v>
      </c>
      <c r="H6" s="347">
        <v>46187</v>
      </c>
      <c r="I6" s="347"/>
      <c r="J6" s="348">
        <v>0.625</v>
      </c>
      <c r="K6" s="348"/>
      <c r="L6" s="346" t="str">
        <f t="shared" ref="L6:L11" ca="1" si="1">IF(OR(H6="",J6="",H6&lt;$Q$24),"",IF(H6=$Q$24,IF(AND(J6&lt;=$R$26,$R$26&lt;=(J6+0.08333333333)),"en juego",IF($R$26&lt;J6,"hoy!","finalizado")),IF($Q$24&gt;H6,"finalizado","")))</f>
        <v/>
      </c>
      <c r="M6" s="346"/>
      <c r="R6" s="8"/>
    </row>
    <row r="7" spans="1:21" ht="14.25" customHeight="1">
      <c r="A7" s="10" t="str">
        <f t="shared" ca="1" si="0"/>
        <v/>
      </c>
      <c r="B7" s="12" t="str">
        <f>Q11</f>
        <v>Sweden</v>
      </c>
      <c r="C7" s="164"/>
      <c r="D7" s="13" t="s">
        <v>117</v>
      </c>
      <c r="E7" s="164"/>
      <c r="F7" s="14" t="str">
        <f>Q13</f>
        <v>Tunez</v>
      </c>
      <c r="G7" s="165" t="s">
        <v>335</v>
      </c>
      <c r="H7" s="347">
        <v>46187</v>
      </c>
      <c r="I7" s="347"/>
      <c r="J7" s="348">
        <v>0.875</v>
      </c>
      <c r="K7" s="348"/>
      <c r="L7" s="346" t="str">
        <f t="shared" ca="1" si="1"/>
        <v/>
      </c>
      <c r="M7" s="346"/>
      <c r="N7" s="15"/>
      <c r="O7" s="16"/>
      <c r="P7" s="132"/>
      <c r="Q7" s="344" t="s">
        <v>298</v>
      </c>
      <c r="R7" s="344"/>
      <c r="S7" s="132"/>
    </row>
    <row r="8" spans="1:21" ht="14.25" customHeight="1">
      <c r="A8" s="10" t="str">
        <f t="shared" ca="1" si="0"/>
        <v/>
      </c>
      <c r="B8" s="12" t="str">
        <f>Q7</f>
        <v>Paises Bajos</v>
      </c>
      <c r="C8" s="164"/>
      <c r="D8" s="13" t="s">
        <v>117</v>
      </c>
      <c r="E8" s="164"/>
      <c r="F8" s="14" t="str">
        <f>Q11</f>
        <v>Sweden</v>
      </c>
      <c r="G8" s="165" t="s">
        <v>345</v>
      </c>
      <c r="H8" s="347">
        <v>46193</v>
      </c>
      <c r="I8" s="347"/>
      <c r="J8" s="348">
        <v>0.5</v>
      </c>
      <c r="K8" s="348"/>
      <c r="L8" s="346" t="str">
        <f t="shared" ca="1" si="1"/>
        <v/>
      </c>
      <c r="M8" s="346"/>
      <c r="N8" s="17"/>
      <c r="O8" s="18"/>
      <c r="Q8" s="27"/>
      <c r="R8" s="28"/>
    </row>
    <row r="9" spans="1:21" ht="14.25" customHeight="1">
      <c r="A9" s="10" t="str">
        <f t="shared" ca="1" si="0"/>
        <v/>
      </c>
      <c r="B9" s="12" t="str">
        <f>Q13</f>
        <v>Tunez</v>
      </c>
      <c r="C9" s="164"/>
      <c r="D9" s="13" t="s">
        <v>117</v>
      </c>
      <c r="E9" s="164"/>
      <c r="F9" s="14" t="str">
        <f>Q9</f>
        <v>Japon</v>
      </c>
      <c r="G9" s="165" t="s">
        <v>335</v>
      </c>
      <c r="H9" s="347">
        <v>46192</v>
      </c>
      <c r="I9" s="347"/>
      <c r="J9" s="348">
        <v>0.95833333333333337</v>
      </c>
      <c r="K9" s="348"/>
      <c r="L9" s="346" t="str">
        <f t="shared" ca="1" si="1"/>
        <v/>
      </c>
      <c r="M9" s="346"/>
      <c r="P9" s="132"/>
      <c r="Q9" s="344" t="s">
        <v>216</v>
      </c>
      <c r="R9" s="344"/>
      <c r="S9" s="132"/>
    </row>
    <row r="10" spans="1:21" ht="14.25" customHeight="1">
      <c r="A10" s="10" t="str">
        <f t="shared" si="0"/>
        <v/>
      </c>
      <c r="B10" s="12" t="str">
        <f>Q13</f>
        <v>Tunez</v>
      </c>
      <c r="C10" s="164"/>
      <c r="D10" s="13" t="s">
        <v>117</v>
      </c>
      <c r="E10" s="164"/>
      <c r="F10" s="14" t="str">
        <f>Q7</f>
        <v>Paises Bajos</v>
      </c>
      <c r="G10" s="165" t="s">
        <v>349</v>
      </c>
      <c r="H10" s="347">
        <v>46198</v>
      </c>
      <c r="I10" s="347"/>
      <c r="J10" s="348">
        <v>0.75</v>
      </c>
      <c r="K10" s="348"/>
      <c r="L10" s="346"/>
      <c r="M10" s="346"/>
      <c r="Q10" s="27"/>
      <c r="R10" s="28"/>
    </row>
    <row r="11" spans="1:21" ht="14.25" customHeight="1">
      <c r="A11" s="10" t="str">
        <f t="shared" ca="1" si="0"/>
        <v/>
      </c>
      <c r="B11" s="12" t="str">
        <f>Q9</f>
        <v>Japon</v>
      </c>
      <c r="C11" s="164"/>
      <c r="D11" s="13" t="s">
        <v>117</v>
      </c>
      <c r="E11" s="164"/>
      <c r="F11" s="14" t="str">
        <f>Q11</f>
        <v>Sweden</v>
      </c>
      <c r="G11" s="165" t="s">
        <v>348</v>
      </c>
      <c r="H11" s="347">
        <v>46198</v>
      </c>
      <c r="I11" s="347"/>
      <c r="J11" s="348">
        <v>0.75</v>
      </c>
      <c r="K11" s="348"/>
      <c r="L11" s="346" t="str">
        <f t="shared" ca="1" si="1"/>
        <v/>
      </c>
      <c r="M11" s="346"/>
      <c r="P11" s="132"/>
      <c r="Q11" s="344" t="s">
        <v>516</v>
      </c>
      <c r="R11" s="344"/>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344" t="s">
        <v>324</v>
      </c>
      <c r="R13" s="344"/>
      <c r="S13" s="132"/>
      <c r="U13" s="214"/>
    </row>
    <row r="14" spans="1:21" ht="13.5" customHeight="1">
      <c r="B14" s="19"/>
      <c r="C14" s="20"/>
      <c r="D14" s="21"/>
      <c r="E14" s="20"/>
      <c r="G14" s="22"/>
      <c r="H14" s="21"/>
      <c r="I14" s="21"/>
      <c r="J14" s="9"/>
      <c r="K14" s="26"/>
      <c r="L14" s="25"/>
      <c r="M14" s="25"/>
      <c r="Q14" s="126"/>
      <c r="R14" s="129"/>
      <c r="U14" s="214"/>
    </row>
    <row r="15" spans="1:21">
      <c r="G15" s="345" t="s">
        <v>190</v>
      </c>
      <c r="H15" s="345"/>
      <c r="I15" s="345"/>
      <c r="J15" s="345"/>
      <c r="K15" s="345"/>
      <c r="L15" s="345"/>
      <c r="M15" s="345"/>
      <c r="N15" s="345"/>
      <c r="O15" s="345"/>
      <c r="R15" s="8"/>
    </row>
    <row r="16" spans="1:21">
      <c r="G16" s="41"/>
      <c r="H16" s="42" t="s">
        <v>191</v>
      </c>
      <c r="I16" s="42" t="s">
        <v>192</v>
      </c>
      <c r="J16" s="42" t="s">
        <v>193</v>
      </c>
      <c r="K16" s="42" t="s">
        <v>194</v>
      </c>
      <c r="L16" s="42" t="s">
        <v>195</v>
      </c>
      <c r="M16" s="42" t="s">
        <v>196</v>
      </c>
      <c r="N16" s="42" t="s">
        <v>197</v>
      </c>
      <c r="O16" s="42" t="s">
        <v>198</v>
      </c>
      <c r="R16" s="8"/>
    </row>
    <row r="17" spans="1:20">
      <c r="F17" s="45" t="s">
        <v>363</v>
      </c>
      <c r="G17" s="43" t="str">
        <f>calculoF!F52</f>
        <v>Paises Bajos</v>
      </c>
      <c r="H17" s="14">
        <f>calculoF!G52</f>
        <v>0</v>
      </c>
      <c r="I17" s="14">
        <f>calculoF!H52</f>
        <v>0</v>
      </c>
      <c r="J17" s="14">
        <f>calculoF!I52</f>
        <v>0</v>
      </c>
      <c r="K17" s="14">
        <f>calculoF!J52</f>
        <v>0</v>
      </c>
      <c r="L17" s="14">
        <f>calculoF!K52</f>
        <v>0</v>
      </c>
      <c r="M17" s="14">
        <f>calculoF!L52</f>
        <v>0</v>
      </c>
      <c r="N17" s="14">
        <f>L17-M17</f>
        <v>0</v>
      </c>
      <c r="O17" s="14">
        <f>calculoF!M52</f>
        <v>0</v>
      </c>
      <c r="P17" s="29"/>
      <c r="Q17" s="27"/>
      <c r="R17" s="8"/>
      <c r="S17" s="27"/>
    </row>
    <row r="18" spans="1:20">
      <c r="F18" s="45" t="s">
        <v>363</v>
      </c>
      <c r="G18" s="43" t="str">
        <f>calculoF!F53</f>
        <v>Japon</v>
      </c>
      <c r="H18" s="14">
        <f>calculoF!G53</f>
        <v>0</v>
      </c>
      <c r="I18" s="14">
        <f>calculoF!H53</f>
        <v>0</v>
      </c>
      <c r="J18" s="14">
        <f>calculoF!I53</f>
        <v>0</v>
      </c>
      <c r="K18" s="14">
        <f>calculoF!J53</f>
        <v>0</v>
      </c>
      <c r="L18" s="14">
        <f>calculoF!K53</f>
        <v>0</v>
      </c>
      <c r="M18" s="14">
        <f>calculoF!L53</f>
        <v>0</v>
      </c>
      <c r="N18" s="14">
        <f>L18-M18</f>
        <v>0</v>
      </c>
      <c r="O18" s="14">
        <f>calculoF!M53</f>
        <v>0</v>
      </c>
      <c r="P18" s="29"/>
      <c r="Q18" s="27"/>
      <c r="R18" s="28"/>
      <c r="S18" s="27"/>
    </row>
    <row r="19" spans="1:20">
      <c r="F19" s="27"/>
      <c r="G19" s="43" t="str">
        <f>calculoF!F54</f>
        <v>Sweden</v>
      </c>
      <c r="H19" s="14">
        <f>calculoF!G54</f>
        <v>0</v>
      </c>
      <c r="I19" s="14">
        <f>calculoF!H54</f>
        <v>0</v>
      </c>
      <c r="J19" s="14">
        <f>calculoF!I54</f>
        <v>0</v>
      </c>
      <c r="K19" s="14">
        <f>calculoF!J54</f>
        <v>0</v>
      </c>
      <c r="L19" s="14">
        <f>calculoF!K54</f>
        <v>0</v>
      </c>
      <c r="M19" s="14">
        <f>calculoF!L54</f>
        <v>0</v>
      </c>
      <c r="N19" s="14">
        <f>L19-M19</f>
        <v>0</v>
      </c>
      <c r="O19" s="14">
        <f>calculoF!M54</f>
        <v>0</v>
      </c>
      <c r="P19" s="30"/>
      <c r="Q19" s="27"/>
      <c r="R19" s="28"/>
      <c r="S19" s="27"/>
    </row>
    <row r="20" spans="1:20">
      <c r="F20" s="27"/>
      <c r="G20" s="43" t="str">
        <f>calculoF!F55</f>
        <v>Tunez</v>
      </c>
      <c r="H20" s="14">
        <f>calculoF!G55</f>
        <v>0</v>
      </c>
      <c r="I20" s="14">
        <f>calculoF!H55</f>
        <v>0</v>
      </c>
      <c r="J20" s="14">
        <f>calculoF!I55</f>
        <v>0</v>
      </c>
      <c r="K20" s="14">
        <f>calculoF!J55</f>
        <v>0</v>
      </c>
      <c r="L20" s="14">
        <f>calculoF!K55</f>
        <v>0</v>
      </c>
      <c r="M20" s="14">
        <f>calculoF!L55</f>
        <v>0</v>
      </c>
      <c r="N20" s="14">
        <f>L20-M20</f>
        <v>0</v>
      </c>
      <c r="O20" s="14">
        <f>calculoF!M55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46181</v>
      </c>
      <c r="R24" s="37">
        <f ca="1">NOW()</f>
        <v>46181.687772916666</v>
      </c>
      <c r="S24" s="38"/>
    </row>
    <row r="25" spans="1:20" hidden="1">
      <c r="A25"/>
      <c r="B25"/>
      <c r="C25"/>
      <c r="D25"/>
      <c r="E25"/>
      <c r="F25"/>
      <c r="G25"/>
      <c r="H25"/>
      <c r="I25"/>
      <c r="J25"/>
      <c r="K25"/>
      <c r="L25"/>
      <c r="M25"/>
      <c r="N25" s="5"/>
      <c r="O25" s="5"/>
      <c r="P25" s="5"/>
      <c r="Q25" s="7">
        <f ca="1">HOUR(R24)</f>
        <v>16</v>
      </c>
      <c r="R25" s="7">
        <f ca="1">MINUTE(R24)</f>
        <v>30</v>
      </c>
      <c r="S25" s="6"/>
      <c r="T25"/>
    </row>
    <row r="26" spans="1:20" hidden="1">
      <c r="B26"/>
      <c r="C26"/>
      <c r="D26"/>
      <c r="E26"/>
      <c r="F26"/>
      <c r="G26"/>
      <c r="H26"/>
      <c r="I26"/>
      <c r="J26"/>
      <c r="K26"/>
      <c r="L26"/>
      <c r="M26"/>
      <c r="N26" s="5"/>
      <c r="O26" s="5"/>
      <c r="P26"/>
      <c r="Q26" s="7"/>
      <c r="R26" s="7">
        <f ca="1">TIME(Q25,R25,0)</f>
        <v>0.6875</v>
      </c>
      <c r="S26" s="6"/>
      <c r="T26"/>
    </row>
    <row r="27" spans="1:20">
      <c r="N27" s="32"/>
      <c r="O27" s="32"/>
      <c r="P27" s="32"/>
      <c r="Q27" s="38"/>
      <c r="R27" s="38"/>
      <c r="S27" s="38"/>
    </row>
    <row r="28" spans="1:20">
      <c r="N28" s="32"/>
      <c r="O28" s="32"/>
      <c r="P28" s="32"/>
      <c r="Q28" s="343" t="s">
        <v>182</v>
      </c>
      <c r="R28" s="343"/>
      <c r="S28" s="38"/>
    </row>
    <row r="29" spans="1:20">
      <c r="N29" s="32"/>
      <c r="O29" s="32"/>
      <c r="P29" s="32"/>
      <c r="Q29" s="38"/>
      <c r="R29" s="38"/>
      <c r="S29" s="38"/>
    </row>
  </sheetData>
  <sheetProtection algorithmName="SHA-512" hashValue="c7gCeXL+7p2REyLf7yWkni3skmkWOQXw1p8r7+tXarL45dgmkf7oW1nK2UaA4ZfgtRbSNZYn9Hc0F9Kc4v+ETA==" saltValue="vQrWWRhPgJ+dLJAYd+3oSg=="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 H7:M7 J8:K8">
    <cfRule type="expression" dxfId="370" priority="6" stopIfTrue="1">
      <formula>IF(OR($L$7="en juego",$L$7="hoy!"),1,0)</formula>
    </cfRule>
  </conditionalFormatting>
  <conditionalFormatting sqref="B8 D8 F8:I8 L8:M8 H9:I9">
    <cfRule type="expression" dxfId="369" priority="8" stopIfTrue="1">
      <formula>IF(OR($L$8="en juego",$L$8="hoy!"),1,0)</formula>
    </cfRule>
  </conditionalFormatting>
  <conditionalFormatting sqref="B9 D9 J9:M9">
    <cfRule type="expression" dxfId="368" priority="9" stopIfTrue="1">
      <formula>IF(OR($L$9="en juego",$L$9="hoy!"),1,0)</formula>
    </cfRule>
  </conditionalFormatting>
  <conditionalFormatting sqref="B10 D10 F10:I10 L10:M10 H11:I11">
    <cfRule type="expression" dxfId="367" priority="10" stopIfTrue="1">
      <formula>IF(OR($L$10="en juego",$L$10="hoy!"),1,0)</formula>
    </cfRule>
  </conditionalFormatting>
  <conditionalFormatting sqref="B11 D11 F11 L11:M11">
    <cfRule type="expression" dxfId="366" priority="11" stopIfTrue="1">
      <formula>IF(OR($L$11="en juego",$L$11="hoy!"),1,0)</formula>
    </cfRule>
  </conditionalFormatting>
  <conditionalFormatting sqref="B6:M6 C7:C11 E7:E11 J10:K11">
    <cfRule type="expression" dxfId="365" priority="7" stopIfTrue="1">
      <formula>IF(OR($L$6="en juego",$L$6="hoy!"),1,0)</formula>
    </cfRule>
  </conditionalFormatting>
  <conditionalFormatting sqref="F17:F18">
    <cfRule type="expression" dxfId="364" priority="4" stopIfTrue="1">
      <formula>IF(AND($H$17=3,$H$18=3,$H$19=3,$H$20=3),1,0)</formula>
    </cfRule>
  </conditionalFormatting>
  <conditionalFormatting sqref="F9:G9">
    <cfRule type="expression" dxfId="363" priority="2" stopIfTrue="1">
      <formula>IF(OR($L$9="en juego",$L$9="hoy!"),1,0)</formula>
    </cfRule>
  </conditionalFormatting>
  <conditionalFormatting sqref="G7">
    <cfRule type="expression" dxfId="362" priority="3" stopIfTrue="1">
      <formula>IF(OR($L$8="en juego",$L$8="hoy!"),1,0)</formula>
    </cfRule>
  </conditionalFormatting>
  <conditionalFormatting sqref="G11">
    <cfRule type="expression" dxfId="361" priority="1" stopIfTrue="1">
      <formula>IF(OR($L$7="en juego",$L$7="hoy!"),1,0)</formula>
    </cfRule>
  </conditionalFormatting>
  <conditionalFormatting sqref="G17:O18">
    <cfRule type="expression" dxfId="360" priority="5" stopIfTrue="1">
      <formula>IF(AND($H$17=3,$H$18=3,$H$19=3,$H$20=3),1,0)</formula>
    </cfRule>
  </conditionalFormatting>
  <dataValidations count="1">
    <dataValidation type="whole" allowBlank="1" showErrorMessage="1" errorTitle="Dato no válido" error="Ingrese sólo un número entero_x000d_entre 0 y 99." sqref="C6:C11 E6:E11" xr:uid="{00000000-0002-0000-0600-000000000000}">
      <formula1>0</formula1>
      <formula2>99</formula2>
    </dataValidation>
  </dataValidations>
  <hyperlinks>
    <hyperlink ref="Q28:R28" location="Portada!A1" display="Menu Principal" xr:uid="{00000000-0004-0000-0600-000000000000}"/>
    <hyperlink ref="Q28" location="Portada!c5" display="Menu Principal" xr:uid="{00000000-0004-0000-0600-000001000000}"/>
    <hyperlink ref="R28" location="Portada!c5" display="Portada!c5" xr:uid="{00000000-0004-0000-06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4">
    <pageSetUpPr fitToPage="1"/>
  </sheetPr>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0"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0" s="212" customFormat="1" ht="35" customHeight="1">
      <c r="A2" s="349"/>
      <c r="B2" s="349"/>
      <c r="C2" s="349"/>
      <c r="D2" s="349"/>
      <c r="E2" s="349"/>
      <c r="F2" s="349"/>
      <c r="G2" s="349"/>
      <c r="H2" s="349"/>
      <c r="I2" s="349"/>
      <c r="J2" s="349"/>
      <c r="K2" s="349"/>
      <c r="L2" s="349"/>
      <c r="M2" s="349"/>
      <c r="N2" s="349"/>
      <c r="O2" s="349"/>
      <c r="P2" s="349"/>
      <c r="Q2" s="349"/>
      <c r="R2" s="349"/>
      <c r="S2" s="349"/>
      <c r="T2" s="213"/>
    </row>
    <row r="3" spans="1:20" ht="21" customHeight="1">
      <c r="G3" s="8"/>
      <c r="L3" s="9"/>
      <c r="M3" s="9"/>
      <c r="R3" s="8"/>
    </row>
    <row r="4" spans="1:20" ht="12.75" customHeight="1">
      <c r="B4" s="345" t="s">
        <v>116</v>
      </c>
      <c r="C4" s="345"/>
      <c r="D4" s="345"/>
      <c r="E4" s="345"/>
      <c r="F4" s="345"/>
      <c r="G4" s="345"/>
      <c r="H4" s="345"/>
      <c r="I4" s="345"/>
      <c r="J4" s="345"/>
      <c r="K4" s="345"/>
      <c r="L4" s="345"/>
      <c r="M4" s="345"/>
      <c r="P4" s="351" t="s">
        <v>325</v>
      </c>
      <c r="Q4" s="352"/>
      <c r="R4" s="352"/>
      <c r="S4" s="352"/>
    </row>
    <row r="5" spans="1:20" ht="12.75" customHeight="1">
      <c r="G5" s="11" t="s">
        <v>188</v>
      </c>
      <c r="H5" s="353" t="s">
        <v>189</v>
      </c>
      <c r="I5" s="353"/>
      <c r="J5" s="350" t="s">
        <v>97</v>
      </c>
      <c r="K5" s="350"/>
      <c r="L5" s="350" t="s">
        <v>103</v>
      </c>
      <c r="M5" s="350"/>
      <c r="P5" s="352"/>
      <c r="Q5" s="352"/>
      <c r="R5" s="352"/>
      <c r="S5" s="352"/>
    </row>
    <row r="6" spans="1:20" ht="14.25" customHeight="1">
      <c r="A6" s="10" t="str">
        <f t="shared" ref="A6:A11" ca="1" si="0">IF(OR(L6="finalizado",L6="en juego",L6="hoy!"),"Ø","")</f>
        <v/>
      </c>
      <c r="B6" s="12" t="str">
        <f>Q7</f>
        <v>Belgica</v>
      </c>
      <c r="C6" s="164"/>
      <c r="D6" s="13" t="s">
        <v>117</v>
      </c>
      <c r="E6" s="164"/>
      <c r="F6" s="14" t="str">
        <f>Q9</f>
        <v>Egipto</v>
      </c>
      <c r="G6" s="165" t="s">
        <v>338</v>
      </c>
      <c r="H6" s="347">
        <v>46188</v>
      </c>
      <c r="I6" s="347"/>
      <c r="J6" s="348">
        <v>0.58333333333333337</v>
      </c>
      <c r="K6" s="348"/>
      <c r="L6" s="346" t="str">
        <f t="shared" ref="L6:L11" ca="1" si="1">IF(OR(H6="",J6="",H6&lt;$Q$24),"",IF(H6=$Q$24,IF(AND(J6&lt;=$R$26,$R$26&lt;=(J6+0.08333333333)),"en juego",IF($R$26&lt;J6,"hoy!","finalizado")),IF($Q$24&gt;H6,"finalizado","")))</f>
        <v/>
      </c>
      <c r="M6" s="346"/>
      <c r="R6" s="8"/>
    </row>
    <row r="7" spans="1:20" ht="14.25" customHeight="1">
      <c r="A7" s="10" t="str">
        <f t="shared" ca="1" si="0"/>
        <v/>
      </c>
      <c r="B7" s="12" t="str">
        <f>Q11</f>
        <v>irán</v>
      </c>
      <c r="C7" s="164"/>
      <c r="D7" s="13" t="s">
        <v>117</v>
      </c>
      <c r="E7" s="164"/>
      <c r="F7" s="14" t="str">
        <f>Q13</f>
        <v>Nueva Zelanda</v>
      </c>
      <c r="G7" s="165" t="s">
        <v>340</v>
      </c>
      <c r="H7" s="347">
        <v>46188</v>
      </c>
      <c r="I7" s="347"/>
      <c r="J7" s="348">
        <v>0.83333333333333337</v>
      </c>
      <c r="K7" s="348"/>
      <c r="L7" s="346" t="str">
        <f t="shared" ca="1" si="1"/>
        <v/>
      </c>
      <c r="M7" s="346"/>
      <c r="N7" s="15"/>
      <c r="P7" s="132"/>
      <c r="Q7" s="344" t="s">
        <v>284</v>
      </c>
      <c r="R7" s="344"/>
      <c r="S7" s="132"/>
    </row>
    <row r="8" spans="1:20" ht="14.25" customHeight="1">
      <c r="A8" s="10" t="str">
        <f t="shared" ca="1" si="0"/>
        <v/>
      </c>
      <c r="B8" s="12" t="str">
        <f>Q7</f>
        <v>Belgica</v>
      </c>
      <c r="C8" s="164"/>
      <c r="D8" s="13" t="s">
        <v>117</v>
      </c>
      <c r="E8" s="164"/>
      <c r="F8" s="14" t="str">
        <f>Q11</f>
        <v>irán</v>
      </c>
      <c r="G8" s="165" t="s">
        <v>338</v>
      </c>
      <c r="H8" s="347">
        <v>46194</v>
      </c>
      <c r="I8" s="347"/>
      <c r="J8" s="348">
        <v>0.58333333333333337</v>
      </c>
      <c r="K8" s="348"/>
      <c r="L8" s="346" t="str">
        <f t="shared" ca="1" si="1"/>
        <v/>
      </c>
      <c r="M8" s="346"/>
      <c r="N8" s="17"/>
      <c r="Q8" s="27"/>
      <c r="R8" s="28"/>
    </row>
    <row r="9" spans="1:20" ht="14.25" customHeight="1">
      <c r="A9" s="10" t="str">
        <f t="shared" ca="1" si="0"/>
        <v/>
      </c>
      <c r="B9" s="12" t="str">
        <f>Q13</f>
        <v>Nueva Zelanda</v>
      </c>
      <c r="C9" s="164"/>
      <c r="D9" s="13" t="s">
        <v>117</v>
      </c>
      <c r="E9" s="164"/>
      <c r="F9" s="14" t="str">
        <f>Q9</f>
        <v>Egipto</v>
      </c>
      <c r="G9" s="165" t="s">
        <v>339</v>
      </c>
      <c r="H9" s="347">
        <v>46194</v>
      </c>
      <c r="I9" s="347"/>
      <c r="J9" s="348">
        <v>0.83333333333333337</v>
      </c>
      <c r="K9" s="348"/>
      <c r="L9" s="346" t="str">
        <f t="shared" ca="1" si="1"/>
        <v/>
      </c>
      <c r="M9" s="346"/>
      <c r="P9" s="132"/>
      <c r="Q9" s="344" t="s">
        <v>326</v>
      </c>
      <c r="R9" s="344"/>
      <c r="S9" s="132"/>
      <c r="T9" s="214"/>
    </row>
    <row r="10" spans="1:20" ht="14.25" customHeight="1">
      <c r="A10" s="10" t="str">
        <f t="shared" ca="1" si="0"/>
        <v/>
      </c>
      <c r="B10" s="12" t="str">
        <f>Q13</f>
        <v>Nueva Zelanda</v>
      </c>
      <c r="C10" s="164"/>
      <c r="D10" s="13" t="s">
        <v>117</v>
      </c>
      <c r="E10" s="164"/>
      <c r="F10" s="14" t="str">
        <f>Q7</f>
        <v>Belgica</v>
      </c>
      <c r="G10" s="165" t="s">
        <v>339</v>
      </c>
      <c r="H10" s="347">
        <v>46199</v>
      </c>
      <c r="I10" s="347"/>
      <c r="J10" s="348">
        <v>0.91666666666666663</v>
      </c>
      <c r="K10" s="348"/>
      <c r="L10" s="346" t="str">
        <f t="shared" ca="1" si="1"/>
        <v/>
      </c>
      <c r="M10" s="346"/>
      <c r="Q10" s="27"/>
      <c r="R10" s="28"/>
      <c r="T10" s="214"/>
    </row>
    <row r="11" spans="1:20" ht="14.25" customHeight="1">
      <c r="A11" s="10" t="str">
        <f t="shared" ca="1" si="0"/>
        <v/>
      </c>
      <c r="B11" s="12" t="str">
        <f>Q9</f>
        <v>Egipto</v>
      </c>
      <c r="C11" s="164"/>
      <c r="D11" s="13" t="s">
        <v>117</v>
      </c>
      <c r="E11" s="164"/>
      <c r="F11" s="14" t="str">
        <f>Q11</f>
        <v>irán</v>
      </c>
      <c r="G11" s="165" t="s">
        <v>340</v>
      </c>
      <c r="H11" s="347">
        <v>46199</v>
      </c>
      <c r="I11" s="347"/>
      <c r="J11" s="348">
        <v>0.91666666666666663</v>
      </c>
      <c r="K11" s="348"/>
      <c r="L11" s="346" t="str">
        <f t="shared" ca="1" si="1"/>
        <v/>
      </c>
      <c r="M11" s="346"/>
      <c r="P11" s="132"/>
      <c r="Q11" s="344" t="s">
        <v>327</v>
      </c>
      <c r="R11" s="344"/>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344" t="s">
        <v>328</v>
      </c>
      <c r="R13" s="344"/>
      <c r="S13" s="132"/>
    </row>
    <row r="14" spans="1:20" ht="13.5" customHeight="1">
      <c r="B14" s="19"/>
      <c r="C14" s="20"/>
      <c r="D14" s="21"/>
      <c r="E14" s="20"/>
      <c r="G14" s="22"/>
      <c r="H14" s="21"/>
      <c r="I14" s="21"/>
      <c r="J14" s="9"/>
      <c r="K14" s="26"/>
      <c r="L14" s="25"/>
      <c r="M14" s="25"/>
      <c r="Q14" s="126"/>
      <c r="R14" s="129"/>
    </row>
    <row r="15" spans="1:20">
      <c r="G15" s="345" t="s">
        <v>190</v>
      </c>
      <c r="H15" s="345"/>
      <c r="I15" s="345"/>
      <c r="J15" s="345"/>
      <c r="K15" s="345"/>
      <c r="L15" s="345"/>
      <c r="M15" s="345"/>
      <c r="N15" s="345"/>
      <c r="O15" s="345"/>
      <c r="R15" s="8"/>
    </row>
    <row r="16" spans="1:20">
      <c r="G16" s="41"/>
      <c r="H16" s="42" t="s">
        <v>191</v>
      </c>
      <c r="I16" s="42" t="s">
        <v>192</v>
      </c>
      <c r="J16" s="42" t="s">
        <v>193</v>
      </c>
      <c r="K16" s="42" t="s">
        <v>194</v>
      </c>
      <c r="L16" s="42" t="s">
        <v>195</v>
      </c>
      <c r="M16" s="42" t="s">
        <v>196</v>
      </c>
      <c r="N16" s="42" t="s">
        <v>197</v>
      </c>
      <c r="O16" s="42" t="s">
        <v>198</v>
      </c>
      <c r="R16" s="8"/>
    </row>
    <row r="17" spans="1:20">
      <c r="F17" s="45" t="s">
        <v>364</v>
      </c>
      <c r="G17" s="43" t="str">
        <f>calculoG!F52</f>
        <v>Belgica</v>
      </c>
      <c r="H17" s="14">
        <f>calculoG!G52</f>
        <v>0</v>
      </c>
      <c r="I17" s="14">
        <f>calculoG!H52</f>
        <v>0</v>
      </c>
      <c r="J17" s="14">
        <f>calculoG!I52</f>
        <v>0</v>
      </c>
      <c r="K17" s="14">
        <f>calculoG!J52</f>
        <v>0</v>
      </c>
      <c r="L17" s="14">
        <f>calculoG!K52</f>
        <v>0</v>
      </c>
      <c r="M17" s="14">
        <f>calculoG!L52</f>
        <v>0</v>
      </c>
      <c r="N17" s="14">
        <f>L17-M17</f>
        <v>0</v>
      </c>
      <c r="O17" s="14">
        <f>calculoG!M52</f>
        <v>0</v>
      </c>
      <c r="P17" s="29"/>
      <c r="Q17" s="27"/>
      <c r="R17" s="28"/>
      <c r="S17" s="27"/>
    </row>
    <row r="18" spans="1:20">
      <c r="F18" s="45" t="s">
        <v>363</v>
      </c>
      <c r="G18" s="43" t="str">
        <f>calculoG!F53</f>
        <v>Egipto</v>
      </c>
      <c r="H18" s="14">
        <f>calculoG!G53</f>
        <v>0</v>
      </c>
      <c r="I18" s="14">
        <f>calculoG!H53</f>
        <v>0</v>
      </c>
      <c r="J18" s="14">
        <f>calculoG!I53</f>
        <v>0</v>
      </c>
      <c r="K18" s="14">
        <f>calculoG!J53</f>
        <v>0</v>
      </c>
      <c r="L18" s="14">
        <f>calculoG!K53</f>
        <v>0</v>
      </c>
      <c r="M18" s="14">
        <f>calculoG!L53</f>
        <v>0</v>
      </c>
      <c r="N18" s="14">
        <f>L18-M18</f>
        <v>0</v>
      </c>
      <c r="O18" s="14">
        <f>calculoG!M53</f>
        <v>0</v>
      </c>
      <c r="P18" s="29"/>
      <c r="Q18" s="27"/>
      <c r="R18" s="28"/>
      <c r="S18" s="27"/>
    </row>
    <row r="19" spans="1:20">
      <c r="F19" s="27"/>
      <c r="G19" s="43" t="str">
        <f>calculoG!F54</f>
        <v>irán</v>
      </c>
      <c r="H19" s="14">
        <f>calculoG!G54</f>
        <v>0</v>
      </c>
      <c r="I19" s="14">
        <f>calculoG!H54</f>
        <v>0</v>
      </c>
      <c r="J19" s="14">
        <f>calculoG!I54</f>
        <v>0</v>
      </c>
      <c r="K19" s="14">
        <f>calculoG!J54</f>
        <v>0</v>
      </c>
      <c r="L19" s="14">
        <f>calculoG!K54</f>
        <v>0</v>
      </c>
      <c r="M19" s="14">
        <f>calculoG!L54</f>
        <v>0</v>
      </c>
      <c r="N19" s="14">
        <f>L19-M19</f>
        <v>0</v>
      </c>
      <c r="O19" s="14">
        <f>calculoG!M54</f>
        <v>0</v>
      </c>
      <c r="P19" s="30"/>
      <c r="Q19" s="27"/>
      <c r="R19" s="28"/>
      <c r="S19" s="27"/>
    </row>
    <row r="20" spans="1:20">
      <c r="F20" s="27"/>
      <c r="G20" s="43" t="str">
        <f>calculoG!F55</f>
        <v>Nueva Zelanda</v>
      </c>
      <c r="H20" s="14">
        <f>calculoG!G55</f>
        <v>0</v>
      </c>
      <c r="I20" s="14">
        <f>calculoG!H55</f>
        <v>0</v>
      </c>
      <c r="J20" s="14">
        <f>calculoG!I55</f>
        <v>0</v>
      </c>
      <c r="K20" s="14">
        <f>calculoG!J55</f>
        <v>0</v>
      </c>
      <c r="L20" s="14">
        <f>calculoG!K55</f>
        <v>0</v>
      </c>
      <c r="M20" s="14">
        <f>calculoG!L55</f>
        <v>0</v>
      </c>
      <c r="N20" s="14">
        <f>L20-M20</f>
        <v>0</v>
      </c>
      <c r="O20" s="14">
        <f>calculoG!M55</f>
        <v>0</v>
      </c>
      <c r="P20" s="30"/>
      <c r="Q20" s="30"/>
      <c r="R20" s="28"/>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46181</v>
      </c>
      <c r="R24" s="37">
        <f ca="1">NOW()</f>
        <v>46181.687772916666</v>
      </c>
      <c r="S24" s="38"/>
    </row>
    <row r="25" spans="1:20" hidden="1">
      <c r="A25"/>
      <c r="B25"/>
      <c r="C25"/>
      <c r="D25"/>
      <c r="E25"/>
      <c r="F25"/>
      <c r="G25"/>
      <c r="H25"/>
      <c r="I25"/>
      <c r="J25"/>
      <c r="K25"/>
      <c r="L25"/>
      <c r="M25"/>
      <c r="N25" s="5"/>
      <c r="O25" s="5"/>
      <c r="P25" s="5"/>
      <c r="Q25" s="7">
        <f ca="1">HOUR(R24)</f>
        <v>16</v>
      </c>
      <c r="R25" s="7">
        <f ca="1">MINUTE(R24)</f>
        <v>30</v>
      </c>
      <c r="S25" s="6"/>
      <c r="T25"/>
    </row>
    <row r="26" spans="1:20" hidden="1">
      <c r="B26"/>
      <c r="C26"/>
      <c r="D26"/>
      <c r="E26"/>
      <c r="F26"/>
      <c r="G26"/>
      <c r="H26"/>
      <c r="I26"/>
      <c r="J26"/>
      <c r="K26"/>
      <c r="L26"/>
      <c r="M26"/>
      <c r="N26" s="5"/>
      <c r="O26" s="5"/>
      <c r="P26"/>
      <c r="Q26" s="7"/>
      <c r="R26" s="7">
        <f ca="1">TIME(Q25,R25,0)</f>
        <v>0.6875</v>
      </c>
      <c r="S26" s="6"/>
      <c r="T26"/>
    </row>
    <row r="27" spans="1:20">
      <c r="N27" s="32"/>
      <c r="O27" s="32"/>
      <c r="P27" s="32"/>
      <c r="Q27" s="38"/>
      <c r="R27" s="38"/>
      <c r="S27" s="38"/>
    </row>
    <row r="28" spans="1:20">
      <c r="N28" s="32"/>
      <c r="O28" s="32"/>
      <c r="P28" s="32"/>
      <c r="Q28" s="343" t="s">
        <v>182</v>
      </c>
      <c r="R28" s="343"/>
      <c r="S28" s="38"/>
    </row>
    <row r="29" spans="1:20">
      <c r="N29" s="32"/>
      <c r="O29" s="32"/>
      <c r="P29" s="32"/>
      <c r="Q29" s="38"/>
      <c r="R29" s="38"/>
      <c r="S29" s="38"/>
    </row>
  </sheetData>
  <sheetProtection algorithmName="SHA-512" hashValue="Yv1g1iMvUHFicRBGtZ7zUcYSWoPLw/oE6VJvOcOdK7+Av0Vy0Aj8fSmNvKlj5v98vROZugmhVcq+vSY6HwQN8g==" saltValue="ewtPXKzCWEhy/lmrTmHwMw=="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J8:K8">
    <cfRule type="expression" dxfId="359" priority="6" stopIfTrue="1">
      <formula>IF(OR($L$7="en juego",$L$7="hoy!"),1,0)</formula>
    </cfRule>
  </conditionalFormatting>
  <conditionalFormatting sqref="B8 D8 F8:I8 L8:M8">
    <cfRule type="expression" dxfId="358" priority="8" stopIfTrue="1">
      <formula>IF(OR($L$8="en juego",$L$8="hoy!"),1,0)</formula>
    </cfRule>
  </conditionalFormatting>
  <conditionalFormatting sqref="B9 D9 F9 H9:M9">
    <cfRule type="expression" dxfId="357" priority="9" stopIfTrue="1">
      <formula>IF(OR($L$9="en juego",$L$9="hoy!"),1,0)</formula>
    </cfRule>
  </conditionalFormatting>
  <conditionalFormatting sqref="B10 D10 F10 H10:M10 H11:K11">
    <cfRule type="expression" dxfId="356" priority="10" stopIfTrue="1">
      <formula>IF(OR($L$10="en juego",$L$10="hoy!"),1,0)</formula>
    </cfRule>
  </conditionalFormatting>
  <conditionalFormatting sqref="B11 D11 F11:G11 L11:M11">
    <cfRule type="expression" dxfId="355" priority="11" stopIfTrue="1">
      <formula>IF(OR($L$11="en juego",$L$11="hoy!"),1,0)</formula>
    </cfRule>
  </conditionalFormatting>
  <conditionalFormatting sqref="B6:M6 H7:I7 C7:C11 E7:E11">
    <cfRule type="expression" dxfId="354" priority="7" stopIfTrue="1">
      <formula>IF(OR($L$6="en juego",$L$6="hoy!"),1,0)</formula>
    </cfRule>
  </conditionalFormatting>
  <conditionalFormatting sqref="F17:F18">
    <cfRule type="expression" dxfId="353" priority="4" stopIfTrue="1">
      <formula>IF(AND($H$17=3,$H$18=3,$H$19=3,$H$20=3),1,0)</formula>
    </cfRule>
  </conditionalFormatting>
  <conditionalFormatting sqref="G9">
    <cfRule type="expression" dxfId="352" priority="3" stopIfTrue="1">
      <formula>IF(OR($L$8="en juego",$L$8="hoy!"),1,0)</formula>
    </cfRule>
  </conditionalFormatting>
  <conditionalFormatting sqref="G10">
    <cfRule type="expression" dxfId="351" priority="1" stopIfTrue="1">
      <formula>IF(OR($L$11="en juego",$L$11="hoy!"),1,0)</formula>
    </cfRule>
  </conditionalFormatting>
  <conditionalFormatting sqref="G17:O18">
    <cfRule type="expression" dxfId="350" priority="5" stopIfTrue="1">
      <formula>IF(AND($H$17=3,$H$18=3,$H$19=3,$H$20=3),1,0)</formula>
    </cfRule>
  </conditionalFormatting>
  <dataValidations count="1">
    <dataValidation type="whole" allowBlank="1" showErrorMessage="1" errorTitle="Dato no válido" error="Ingrese sólo un número entero_x000d_entre 0 y 99." sqref="C6:C11 E6:E11" xr:uid="{00000000-0002-0000-0700-000000000000}">
      <formula1>0</formula1>
      <formula2>99</formula2>
    </dataValidation>
  </dataValidations>
  <hyperlinks>
    <hyperlink ref="Q28:R28" location="Portada!A1" display="Menu Principal" xr:uid="{00000000-0004-0000-0700-000000000000}"/>
    <hyperlink ref="Q28" location="Portada!c5" display="Menu Principal" xr:uid="{00000000-0004-0000-0700-000001000000}"/>
    <hyperlink ref="R28" location="Portada!c5" display="Portada!c5" xr:uid="{00000000-0004-0000-07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6">
    <pageSetUpPr fitToPage="1"/>
  </sheetPr>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3" width="3.6640625" style="4" customWidth="1"/>
    <col min="14"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0" s="212" customFormat="1" ht="35" customHeight="1">
      <c r="A1" s="349" t="s">
        <v>312</v>
      </c>
      <c r="B1" s="349"/>
      <c r="C1" s="349"/>
      <c r="D1" s="349"/>
      <c r="E1" s="349"/>
      <c r="F1" s="349"/>
      <c r="G1" s="349"/>
      <c r="H1" s="349"/>
      <c r="I1" s="349"/>
      <c r="J1" s="349"/>
      <c r="K1" s="349"/>
      <c r="L1" s="349"/>
      <c r="M1" s="349"/>
      <c r="N1" s="349"/>
      <c r="O1" s="349"/>
      <c r="P1" s="349"/>
      <c r="Q1" s="349"/>
      <c r="R1" s="349"/>
      <c r="S1" s="349"/>
      <c r="T1" s="211"/>
    </row>
    <row r="2" spans="1:20" s="212" customFormat="1" ht="35" customHeight="1">
      <c r="A2" s="349"/>
      <c r="B2" s="349"/>
      <c r="C2" s="349"/>
      <c r="D2" s="349"/>
      <c r="E2" s="349"/>
      <c r="F2" s="349"/>
      <c r="G2" s="349"/>
      <c r="H2" s="349"/>
      <c r="I2" s="349"/>
      <c r="J2" s="349"/>
      <c r="K2" s="349"/>
      <c r="L2" s="349"/>
      <c r="M2" s="349"/>
      <c r="N2" s="349"/>
      <c r="O2" s="349"/>
      <c r="P2" s="349"/>
      <c r="Q2" s="349"/>
      <c r="R2" s="349"/>
      <c r="S2" s="349"/>
      <c r="T2" s="213"/>
    </row>
    <row r="3" spans="1:20" ht="21" customHeight="1">
      <c r="G3" s="8"/>
      <c r="L3" s="9"/>
      <c r="M3" s="9"/>
      <c r="R3" s="8"/>
    </row>
    <row r="4" spans="1:20" ht="12.75" customHeight="1">
      <c r="B4" s="345" t="s">
        <v>116</v>
      </c>
      <c r="C4" s="345"/>
      <c r="D4" s="345"/>
      <c r="E4" s="345"/>
      <c r="F4" s="345"/>
      <c r="G4" s="345"/>
      <c r="H4" s="345"/>
      <c r="I4" s="345"/>
      <c r="J4" s="345"/>
      <c r="K4" s="345"/>
      <c r="L4" s="345"/>
      <c r="M4" s="345"/>
      <c r="P4" s="351" t="s">
        <v>329</v>
      </c>
      <c r="Q4" s="352"/>
      <c r="R4" s="352"/>
      <c r="S4" s="352"/>
    </row>
    <row r="5" spans="1:20" ht="12.75" customHeight="1">
      <c r="G5" s="11" t="s">
        <v>188</v>
      </c>
      <c r="H5" s="353" t="s">
        <v>189</v>
      </c>
      <c r="I5" s="353"/>
      <c r="J5" s="350" t="s">
        <v>183</v>
      </c>
      <c r="K5" s="350"/>
      <c r="L5" s="350" t="s">
        <v>103</v>
      </c>
      <c r="M5" s="350"/>
      <c r="P5" s="352"/>
      <c r="Q5" s="352"/>
      <c r="R5" s="352"/>
      <c r="S5" s="352"/>
    </row>
    <row r="6" spans="1:20" ht="14.25" customHeight="1">
      <c r="A6" s="10" t="str">
        <f t="shared" ref="A6:A11" ca="1" si="0">IF(OR(L6="finalizado",L6="en juego",L6="hoy!"),"Ø","")</f>
        <v/>
      </c>
      <c r="B6" s="12" t="str">
        <f>Q7</f>
        <v>España</v>
      </c>
      <c r="C6" s="164"/>
      <c r="D6" s="13" t="s">
        <v>117</v>
      </c>
      <c r="E6" s="164"/>
      <c r="F6" s="14" t="str">
        <f>Q9</f>
        <v>Cabo Verde</v>
      </c>
      <c r="G6" s="165" t="s">
        <v>334</v>
      </c>
      <c r="H6" s="347">
        <v>46188</v>
      </c>
      <c r="I6" s="347"/>
      <c r="J6" s="348">
        <v>0.45833333333333331</v>
      </c>
      <c r="K6" s="348"/>
      <c r="L6" s="346" t="str">
        <f t="shared" ref="L6:L11" ca="1" si="1">IF(OR(H6="",J6="",H6&lt;$Q$24),"",IF(H6=$Q$24,IF(AND(J6&lt;=$R$26,$R$26&lt;=(J6+0.08333333333)),"en juego",IF($R$26&lt;J6,"hoy!","finalizado")),IF($Q$24&gt;H6,"finalizado","")))</f>
        <v/>
      </c>
      <c r="M6" s="346"/>
      <c r="R6" s="8"/>
    </row>
    <row r="7" spans="1:20" ht="14.25" customHeight="1">
      <c r="A7" s="10" t="str">
        <f t="shared" ca="1" si="0"/>
        <v/>
      </c>
      <c r="B7" s="12" t="str">
        <f>Q11</f>
        <v>Arabia Saudita</v>
      </c>
      <c r="C7" s="164"/>
      <c r="D7" s="13" t="s">
        <v>117</v>
      </c>
      <c r="E7" s="164"/>
      <c r="F7" s="14" t="str">
        <f>Q13</f>
        <v>Uruguay</v>
      </c>
      <c r="G7" s="165" t="s">
        <v>344</v>
      </c>
      <c r="H7" s="347">
        <v>46188</v>
      </c>
      <c r="I7" s="347"/>
      <c r="J7" s="348">
        <v>0.70833333333333337</v>
      </c>
      <c r="K7" s="348"/>
      <c r="L7" s="346" t="str">
        <f t="shared" ca="1" si="1"/>
        <v/>
      </c>
      <c r="M7" s="346"/>
      <c r="N7" s="15"/>
      <c r="O7" s="16"/>
      <c r="P7" s="132"/>
      <c r="Q7" s="344" t="s">
        <v>300</v>
      </c>
      <c r="R7" s="344"/>
      <c r="S7" s="132"/>
    </row>
    <row r="8" spans="1:20" ht="14.25" customHeight="1">
      <c r="A8" s="10" t="str">
        <f t="shared" ca="1" si="0"/>
        <v/>
      </c>
      <c r="B8" s="12" t="str">
        <f>Q7</f>
        <v>España</v>
      </c>
      <c r="C8" s="164"/>
      <c r="D8" s="13" t="s">
        <v>117</v>
      </c>
      <c r="E8" s="164"/>
      <c r="F8" s="14" t="str">
        <f>Q11</f>
        <v>Arabia Saudita</v>
      </c>
      <c r="G8" s="165" t="s">
        <v>334</v>
      </c>
      <c r="H8" s="347">
        <v>46194</v>
      </c>
      <c r="I8" s="347"/>
      <c r="J8" s="348">
        <v>0.45833333333333331</v>
      </c>
      <c r="K8" s="348"/>
      <c r="L8" s="346" t="str">
        <f t="shared" ca="1" si="1"/>
        <v/>
      </c>
      <c r="M8" s="346"/>
      <c r="N8" s="17"/>
      <c r="O8" s="18"/>
      <c r="Q8" s="27"/>
      <c r="R8" s="28"/>
    </row>
    <row r="9" spans="1:20" ht="14.25" customHeight="1">
      <c r="A9" s="10" t="str">
        <f t="shared" ca="1" si="0"/>
        <v/>
      </c>
      <c r="B9" s="12" t="str">
        <f>Q13</f>
        <v>Uruguay</v>
      </c>
      <c r="C9" s="164"/>
      <c r="D9" s="13" t="s">
        <v>117</v>
      </c>
      <c r="E9" s="164"/>
      <c r="F9" s="14" t="str">
        <f>Q9</f>
        <v>Cabo Verde</v>
      </c>
      <c r="G9" s="165" t="s">
        <v>344</v>
      </c>
      <c r="H9" s="347">
        <v>46194</v>
      </c>
      <c r="I9" s="347"/>
      <c r="J9" s="348">
        <v>0.70833333333333337</v>
      </c>
      <c r="K9" s="348"/>
      <c r="L9" s="346" t="str">
        <f t="shared" ca="1" si="1"/>
        <v/>
      </c>
      <c r="M9" s="346"/>
      <c r="N9" s="17"/>
      <c r="P9" s="132"/>
      <c r="Q9" s="344" t="s">
        <v>330</v>
      </c>
      <c r="R9" s="344"/>
      <c r="S9" s="132"/>
    </row>
    <row r="10" spans="1:20" ht="14.25" customHeight="1">
      <c r="A10" s="10" t="str">
        <f t="shared" ca="1" si="0"/>
        <v/>
      </c>
      <c r="B10" s="12" t="str">
        <f>Q13</f>
        <v>Uruguay</v>
      </c>
      <c r="C10" s="164"/>
      <c r="D10" s="13" t="s">
        <v>117</v>
      </c>
      <c r="E10" s="164"/>
      <c r="F10" s="14" t="str">
        <f>Q7</f>
        <v>España</v>
      </c>
      <c r="G10" s="165" t="s">
        <v>333</v>
      </c>
      <c r="H10" s="347">
        <v>46199</v>
      </c>
      <c r="I10" s="347"/>
      <c r="J10" s="348">
        <v>0.79166666666666663</v>
      </c>
      <c r="K10" s="348"/>
      <c r="L10" s="346" t="str">
        <f t="shared" ca="1" si="1"/>
        <v/>
      </c>
      <c r="M10" s="346"/>
      <c r="Q10" s="27"/>
      <c r="R10" s="28"/>
    </row>
    <row r="11" spans="1:20" ht="14.25" customHeight="1">
      <c r="A11" s="10" t="str">
        <f t="shared" ca="1" si="0"/>
        <v/>
      </c>
      <c r="B11" s="12" t="str">
        <f>Q9</f>
        <v>Cabo Verde</v>
      </c>
      <c r="C11" s="164"/>
      <c r="D11" s="13" t="s">
        <v>117</v>
      </c>
      <c r="E11" s="164"/>
      <c r="F11" s="14" t="str">
        <f>Q11</f>
        <v>Arabia Saudita</v>
      </c>
      <c r="G11" s="165" t="s">
        <v>345</v>
      </c>
      <c r="H11" s="347">
        <v>46199</v>
      </c>
      <c r="I11" s="347"/>
      <c r="J11" s="348">
        <v>0.79166666666666663</v>
      </c>
      <c r="K11" s="348"/>
      <c r="L11" s="346" t="str">
        <f t="shared" ca="1" si="1"/>
        <v/>
      </c>
      <c r="M11" s="346"/>
      <c r="P11" s="132"/>
      <c r="Q11" s="344" t="s">
        <v>331</v>
      </c>
      <c r="R11" s="344"/>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344" t="s">
        <v>307</v>
      </c>
      <c r="R13" s="344"/>
      <c r="S13" s="132"/>
      <c r="T13" s="214"/>
    </row>
    <row r="14" spans="1:20" ht="13.5" customHeight="1">
      <c r="B14" s="19"/>
      <c r="C14" s="20"/>
      <c r="D14" s="21"/>
      <c r="E14" s="20"/>
      <c r="G14" s="22"/>
      <c r="H14" s="21"/>
      <c r="I14" s="21"/>
      <c r="J14" s="9"/>
      <c r="K14" s="26"/>
      <c r="L14" s="25"/>
      <c r="M14" s="25"/>
      <c r="Q14" s="126"/>
      <c r="R14" s="129"/>
      <c r="T14" s="214"/>
    </row>
    <row r="15" spans="1:20">
      <c r="G15" s="345" t="s">
        <v>190</v>
      </c>
      <c r="H15" s="345"/>
      <c r="I15" s="345"/>
      <c r="J15" s="345"/>
      <c r="K15" s="345"/>
      <c r="L15" s="345"/>
      <c r="M15" s="345"/>
      <c r="N15" s="345"/>
      <c r="O15" s="345"/>
      <c r="R15" s="8"/>
    </row>
    <row r="16" spans="1:20">
      <c r="G16" s="41"/>
      <c r="H16" s="42" t="s">
        <v>191</v>
      </c>
      <c r="I16" s="42" t="s">
        <v>192</v>
      </c>
      <c r="J16" s="42" t="s">
        <v>193</v>
      </c>
      <c r="K16" s="42" t="s">
        <v>194</v>
      </c>
      <c r="L16" s="42" t="s">
        <v>195</v>
      </c>
      <c r="M16" s="42" t="s">
        <v>196</v>
      </c>
      <c r="N16" s="42" t="s">
        <v>197</v>
      </c>
      <c r="O16" s="42" t="s">
        <v>198</v>
      </c>
      <c r="R16" s="8"/>
    </row>
    <row r="17" spans="1:20">
      <c r="F17" s="45" t="s">
        <v>363</v>
      </c>
      <c r="G17" s="43" t="str">
        <f>calculoH!F52</f>
        <v>España</v>
      </c>
      <c r="H17" s="14">
        <f>calculoH!G52</f>
        <v>0</v>
      </c>
      <c r="I17" s="14">
        <f>calculoH!H52</f>
        <v>0</v>
      </c>
      <c r="J17" s="14">
        <f>calculoH!I52</f>
        <v>0</v>
      </c>
      <c r="K17" s="14">
        <f>calculoH!J52</f>
        <v>0</v>
      </c>
      <c r="L17" s="14">
        <f>calculoH!K52</f>
        <v>0</v>
      </c>
      <c r="M17" s="14">
        <f>calculoH!L52</f>
        <v>0</v>
      </c>
      <c r="N17" s="14">
        <f>L17-M17</f>
        <v>0</v>
      </c>
      <c r="O17" s="14">
        <f>calculoH!M52</f>
        <v>0</v>
      </c>
      <c r="P17" s="29"/>
      <c r="Q17" s="27"/>
      <c r="R17" s="28"/>
    </row>
    <row r="18" spans="1:20">
      <c r="F18" s="45" t="s">
        <v>363</v>
      </c>
      <c r="G18" s="43" t="str">
        <f>calculoH!F53</f>
        <v>Cabo Verde</v>
      </c>
      <c r="H18" s="14">
        <f>calculoH!G53</f>
        <v>0</v>
      </c>
      <c r="I18" s="14">
        <f>calculoH!H53</f>
        <v>0</v>
      </c>
      <c r="J18" s="14">
        <f>calculoH!I53</f>
        <v>0</v>
      </c>
      <c r="K18" s="14">
        <f>calculoH!J53</f>
        <v>0</v>
      </c>
      <c r="L18" s="14">
        <f>calculoH!K53</f>
        <v>0</v>
      </c>
      <c r="M18" s="14">
        <f>calculoH!L53</f>
        <v>0</v>
      </c>
      <c r="N18" s="14">
        <f>L18-M18</f>
        <v>0</v>
      </c>
      <c r="O18" s="14">
        <f>calculoH!M53</f>
        <v>0</v>
      </c>
      <c r="P18" s="29"/>
      <c r="Q18" s="27"/>
      <c r="R18" s="28"/>
    </row>
    <row r="19" spans="1:20">
      <c r="F19" s="27"/>
      <c r="G19" s="43" t="str">
        <f>calculoH!F54</f>
        <v>Arabia Saudita</v>
      </c>
      <c r="H19" s="14">
        <f>calculoH!G54</f>
        <v>0</v>
      </c>
      <c r="I19" s="14">
        <f>calculoH!H54</f>
        <v>0</v>
      </c>
      <c r="J19" s="14">
        <f>calculoH!I54</f>
        <v>0</v>
      </c>
      <c r="K19" s="14">
        <f>calculoH!J54</f>
        <v>0</v>
      </c>
      <c r="L19" s="14">
        <f>calculoH!K54</f>
        <v>0</v>
      </c>
      <c r="M19" s="14">
        <f>calculoH!L54</f>
        <v>0</v>
      </c>
      <c r="N19" s="14">
        <f>L19-M19</f>
        <v>0</v>
      </c>
      <c r="O19" s="14">
        <f>calculoH!M54</f>
        <v>0</v>
      </c>
      <c r="P19" s="30"/>
      <c r="Q19" s="27"/>
      <c r="R19" s="28"/>
    </row>
    <row r="20" spans="1:20">
      <c r="F20" s="27"/>
      <c r="G20" s="43" t="str">
        <f>calculoH!F55</f>
        <v>Uruguay</v>
      </c>
      <c r="H20" s="14">
        <f>calculoH!G55</f>
        <v>0</v>
      </c>
      <c r="I20" s="14">
        <f>calculoH!H55</f>
        <v>0</v>
      </c>
      <c r="J20" s="14">
        <f>calculoH!I55</f>
        <v>0</v>
      </c>
      <c r="K20" s="14">
        <f>calculoH!J55</f>
        <v>0</v>
      </c>
      <c r="L20" s="14">
        <f>calculoH!K55</f>
        <v>0</v>
      </c>
      <c r="M20" s="14">
        <f>calculoH!L55</f>
        <v>0</v>
      </c>
      <c r="N20" s="14">
        <f>L20-M20</f>
        <v>0</v>
      </c>
      <c r="O20" s="14">
        <f>calculoH!M55</f>
        <v>0</v>
      </c>
      <c r="P20" s="30"/>
      <c r="Q20" s="30"/>
      <c r="R20" s="31"/>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46181</v>
      </c>
      <c r="R24" s="37">
        <f ca="1">NOW()</f>
        <v>46181.687772916666</v>
      </c>
      <c r="S24" s="38"/>
    </row>
    <row r="25" spans="1:20" hidden="1">
      <c r="A25"/>
      <c r="B25"/>
      <c r="C25"/>
      <c r="D25"/>
      <c r="E25"/>
      <c r="F25"/>
      <c r="G25"/>
      <c r="H25"/>
      <c r="I25"/>
      <c r="J25"/>
      <c r="K25"/>
      <c r="L25"/>
      <c r="M25"/>
      <c r="N25" s="5"/>
      <c r="O25" s="5"/>
      <c r="P25" s="5"/>
      <c r="Q25" s="7">
        <f ca="1">HOUR(R24)</f>
        <v>16</v>
      </c>
      <c r="R25" s="7">
        <f ca="1">MINUTE(R24)</f>
        <v>30</v>
      </c>
      <c r="S25" s="6"/>
      <c r="T25"/>
    </row>
    <row r="26" spans="1:20" hidden="1">
      <c r="B26"/>
      <c r="C26"/>
      <c r="D26"/>
      <c r="E26"/>
      <c r="F26"/>
      <c r="G26"/>
      <c r="H26"/>
      <c r="I26"/>
      <c r="J26"/>
      <c r="K26"/>
      <c r="L26"/>
      <c r="M26"/>
      <c r="N26" s="5"/>
      <c r="O26" s="5"/>
      <c r="P26"/>
      <c r="Q26" s="7"/>
      <c r="R26" s="7">
        <f ca="1">TIME(Q25,R25,0)</f>
        <v>0.6875</v>
      </c>
      <c r="S26" s="6"/>
      <c r="T26"/>
    </row>
    <row r="27" spans="1:20">
      <c r="N27" s="32"/>
      <c r="O27" s="32"/>
      <c r="P27" s="32"/>
      <c r="Q27" s="38"/>
      <c r="R27" s="38"/>
      <c r="S27" s="38"/>
    </row>
    <row r="28" spans="1:20">
      <c r="N28" s="32"/>
      <c r="O28" s="32"/>
      <c r="P28" s="32"/>
      <c r="Q28" s="343" t="s">
        <v>182</v>
      </c>
      <c r="R28" s="343"/>
      <c r="S28" s="38"/>
    </row>
    <row r="29" spans="1:20">
      <c r="N29" s="32"/>
      <c r="O29" s="32"/>
      <c r="P29" s="32"/>
      <c r="Q29" s="38"/>
      <c r="R29" s="38"/>
      <c r="S29" s="38"/>
    </row>
  </sheetData>
  <sheetProtection algorithmName="SHA-512" hashValue="moypEzJPkdSqfVv1kTnWyFnWSJTpu5BE3atbcnkx9niBNCfoIZPYZllKzkM1TkjcI1U4GAc8D3rtJNDn+po9Lg==" saltValue="8MmAbazVf3hYogFqaiVFiw=="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cfRule type="expression" dxfId="349" priority="4" stopIfTrue="1">
      <formula>IF(OR($L$7="en juego",$L$7="hoy!"),1,0)</formula>
    </cfRule>
  </conditionalFormatting>
  <conditionalFormatting sqref="B8 D8 F8:M8 H9:I9">
    <cfRule type="expression" dxfId="348" priority="6" stopIfTrue="1">
      <formula>IF(OR($L$8="en juego",$L$8="hoy!"),1,0)</formula>
    </cfRule>
  </conditionalFormatting>
  <conditionalFormatting sqref="B9 D9 F9 J9:M9 J10:K11">
    <cfRule type="expression" dxfId="347" priority="7" stopIfTrue="1">
      <formula>IF(OR($L$9="en juego",$L$9="hoy!"),1,0)</formula>
    </cfRule>
  </conditionalFormatting>
  <conditionalFormatting sqref="B10 D10 F10:I10 L10:M10 H11:I11">
    <cfRule type="expression" dxfId="346" priority="8" stopIfTrue="1">
      <formula>IF(OR($L$10="en juego",$L$10="hoy!"),1,0)</formula>
    </cfRule>
  </conditionalFormatting>
  <conditionalFormatting sqref="B11 D11 F11:G11 L11:M11">
    <cfRule type="expression" dxfId="345" priority="9" stopIfTrue="1">
      <formula>IF(OR($L$11="en juego",$L$11="hoy!"),1,0)</formula>
    </cfRule>
  </conditionalFormatting>
  <conditionalFormatting sqref="B6:M6 H7:I7 C7:C11 E7:E11">
    <cfRule type="expression" dxfId="344" priority="5" stopIfTrue="1">
      <formula>IF(OR($L$6="en juego",$L$6="hoy!"),1,0)</formula>
    </cfRule>
  </conditionalFormatting>
  <conditionalFormatting sqref="F17:F18">
    <cfRule type="expression" dxfId="343" priority="2" stopIfTrue="1">
      <formula>IF(AND($H$17=3,$H$18=3,$H$19=3,$H$20=3),1,0)</formula>
    </cfRule>
  </conditionalFormatting>
  <conditionalFormatting sqref="G9">
    <cfRule type="expression" dxfId="342" priority="1" stopIfTrue="1">
      <formula>IF(OR($L$7="en juego",$L$7="hoy!"),1,0)</formula>
    </cfRule>
  </conditionalFormatting>
  <conditionalFormatting sqref="G17:O18">
    <cfRule type="expression" dxfId="341" priority="3" stopIfTrue="1">
      <formula>IF(AND($H$17=3,$H$18=3,$H$19=3,$H$20=3),1,0)</formula>
    </cfRule>
  </conditionalFormatting>
  <dataValidations count="1">
    <dataValidation type="whole" allowBlank="1" showErrorMessage="1" errorTitle="Dato no válido" error="Ingrese sólo un número entero_x000d_entre 0 y 99." sqref="C6:C11 E6:E11" xr:uid="{00000000-0002-0000-0800-000000000000}">
      <formula1>0</formula1>
      <formula2>99</formula2>
    </dataValidation>
  </dataValidations>
  <hyperlinks>
    <hyperlink ref="Q28:R28" location="Portada!A1" display="Menu Principal" xr:uid="{00000000-0004-0000-0800-000000000000}"/>
    <hyperlink ref="Q28" location="Portada!c5" display="Menu Principal" xr:uid="{00000000-0004-0000-0800-000001000000}"/>
    <hyperlink ref="R28" location="Portada!c5" display="Portada!c5" xr:uid="{00000000-0004-0000-08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37</vt:i4>
      </vt:variant>
      <vt:variant>
        <vt:lpstr>Named Ranges</vt:lpstr>
      </vt:variant>
      <vt:variant>
        <vt:i4>236</vt:i4>
      </vt:variant>
    </vt:vector>
  </HeadingPairs>
  <TitlesOfParts>
    <vt:vector size="273" baseType="lpstr">
      <vt:lpstr>Portada</vt:lpstr>
      <vt:lpstr>- A -</vt:lpstr>
      <vt:lpstr>- B -</vt:lpstr>
      <vt:lpstr>- C -</vt:lpstr>
      <vt:lpstr>- D -</vt:lpstr>
      <vt:lpstr>- E -</vt:lpstr>
      <vt:lpstr>- F -</vt:lpstr>
      <vt:lpstr>- G -</vt:lpstr>
      <vt:lpstr>- H -</vt:lpstr>
      <vt:lpstr>- I -</vt:lpstr>
      <vt:lpstr>- J -</vt:lpstr>
      <vt:lpstr>- K -</vt:lpstr>
      <vt:lpstr>- L -</vt:lpstr>
      <vt:lpstr>Terceros</vt:lpstr>
      <vt:lpstr>Dieciseisavos de Final</vt:lpstr>
      <vt:lpstr>Octavos de Final</vt:lpstr>
      <vt:lpstr>Cuartos de Final</vt:lpstr>
      <vt:lpstr>Semifinal</vt:lpstr>
      <vt:lpstr>3er puesto y FINAL</vt:lpstr>
      <vt:lpstr>Primera Fase</vt:lpstr>
      <vt:lpstr>Formulario</vt:lpstr>
      <vt:lpstr>Segunda Fase</vt:lpstr>
      <vt:lpstr>Copia Provisional</vt:lpstr>
      <vt:lpstr>Resumen (Summary)</vt:lpstr>
      <vt:lpstr>Participantes</vt:lpstr>
      <vt:lpstr>calculoA</vt:lpstr>
      <vt:lpstr>calculoB</vt:lpstr>
      <vt:lpstr>calculoC</vt:lpstr>
      <vt:lpstr>calculoD</vt:lpstr>
      <vt:lpstr>calculoE</vt:lpstr>
      <vt:lpstr>calculoF</vt:lpstr>
      <vt:lpstr>calculoG</vt:lpstr>
      <vt:lpstr>calculoH</vt:lpstr>
      <vt:lpstr>calculoI</vt:lpstr>
      <vt:lpstr>calculoJ</vt:lpstr>
      <vt:lpstr>calculoK</vt:lpstr>
      <vt:lpstr>calculoL</vt:lpstr>
      <vt:lpstr>_BDTerceros</vt:lpstr>
      <vt:lpstr>_Cla1</vt:lpstr>
      <vt:lpstr>_Cla2</vt:lpstr>
      <vt:lpstr>_Clb1</vt:lpstr>
      <vt:lpstr>_Clb2</vt:lpstr>
      <vt:lpstr>_Clc1</vt:lpstr>
      <vt:lpstr>_Clc2</vt:lpstr>
      <vt:lpstr>_Cld1</vt:lpstr>
      <vt:lpstr>_Cld2</vt:lpstr>
      <vt:lpstr>_Cle1</vt:lpstr>
      <vt:lpstr>_Cle2</vt:lpstr>
      <vt:lpstr>_Clf1</vt:lpstr>
      <vt:lpstr>_Clf2</vt:lpstr>
      <vt:lpstr>_Clg1</vt:lpstr>
      <vt:lpstr>_Clg2</vt:lpstr>
      <vt:lpstr>_Clh1</vt:lpstr>
      <vt:lpstr>_Clh2</vt:lpstr>
      <vt:lpstr>_Cli1</vt:lpstr>
      <vt:lpstr>_Cli2</vt:lpstr>
      <vt:lpstr>_Clj1</vt:lpstr>
      <vt:lpstr>_Clj2</vt:lpstr>
      <vt:lpstr>_Clk1</vt:lpstr>
      <vt:lpstr>_Clk2</vt:lpstr>
      <vt:lpstr>_Cll1</vt:lpstr>
      <vt:lpstr>_Cll2</vt:lpstr>
      <vt:lpstr>_Clt1</vt:lpstr>
      <vt:lpstr>_Clt2</vt:lpstr>
      <vt:lpstr>_Clt3</vt:lpstr>
      <vt:lpstr>_Clt4</vt:lpstr>
      <vt:lpstr>_Clt5</vt:lpstr>
      <vt:lpstr>_Clt6</vt:lpstr>
      <vt:lpstr>_Clt7</vt:lpstr>
      <vt:lpstr>_Clt8</vt:lpstr>
      <vt:lpstr>_CUA1</vt:lpstr>
      <vt:lpstr>_CUA2</vt:lpstr>
      <vt:lpstr>_CUA3</vt:lpstr>
      <vt:lpstr>_CUA4</vt:lpstr>
      <vt:lpstr>_CUA5</vt:lpstr>
      <vt:lpstr>_CUA6</vt:lpstr>
      <vt:lpstr>_CUA7</vt:lpstr>
      <vt:lpstr>_CUA8</vt:lpstr>
      <vt:lpstr>_OF1</vt:lpstr>
      <vt:lpstr>_OF10</vt:lpstr>
      <vt:lpstr>_OF11</vt:lpstr>
      <vt:lpstr>_OF12</vt:lpstr>
      <vt:lpstr>_OF13</vt:lpstr>
      <vt:lpstr>_OF14</vt:lpstr>
      <vt:lpstr>_OF15</vt:lpstr>
      <vt:lpstr>_OF16</vt:lpstr>
      <vt:lpstr>_OF2</vt:lpstr>
      <vt:lpstr>_OF3</vt:lpstr>
      <vt:lpstr>_OF4</vt:lpstr>
      <vt:lpstr>_OF5</vt:lpstr>
      <vt:lpstr>_OF6</vt:lpstr>
      <vt:lpstr>_OF7</vt:lpstr>
      <vt:lpstr>_OF8</vt:lpstr>
      <vt:lpstr>_OF9</vt:lpstr>
      <vt:lpstr>_RES1</vt:lpstr>
      <vt:lpstr>_RES10</vt:lpstr>
      <vt:lpstr>_RES100</vt:lpstr>
      <vt:lpstr>_RES101</vt:lpstr>
      <vt:lpstr>_RES102</vt:lpstr>
      <vt:lpstr>_RES103</vt:lpstr>
      <vt:lpstr>_RES104</vt:lpstr>
      <vt:lpstr>_RES11</vt:lpstr>
      <vt:lpstr>_RES12</vt:lpstr>
      <vt:lpstr>_RES13</vt:lpstr>
      <vt:lpstr>_RES14</vt:lpstr>
      <vt:lpstr>_RES15</vt:lpstr>
      <vt:lpstr>_RES16</vt:lpstr>
      <vt:lpstr>_RES17</vt:lpstr>
      <vt:lpstr>_RES18</vt:lpstr>
      <vt:lpstr>_RES19</vt:lpstr>
      <vt:lpstr>_RES2</vt:lpstr>
      <vt:lpstr>_RES20</vt:lpstr>
      <vt:lpstr>_RES21</vt:lpstr>
      <vt:lpstr>_RES22</vt:lpstr>
      <vt:lpstr>_RES23</vt:lpstr>
      <vt:lpstr>_RES24</vt:lpstr>
      <vt:lpstr>_RES25</vt:lpstr>
      <vt:lpstr>_RES26</vt:lpstr>
      <vt:lpstr>_RES27</vt:lpstr>
      <vt:lpstr>_RES28</vt:lpstr>
      <vt:lpstr>_RES29</vt:lpstr>
      <vt:lpstr>_RES3</vt:lpstr>
      <vt:lpstr>_RES30</vt:lpstr>
      <vt:lpstr>_RES31</vt:lpstr>
      <vt:lpstr>_RES32</vt:lpstr>
      <vt:lpstr>_RES33</vt:lpstr>
      <vt:lpstr>_RES34</vt:lpstr>
      <vt:lpstr>_RES35</vt:lpstr>
      <vt:lpstr>_RES36</vt:lpstr>
      <vt:lpstr>_RES37</vt:lpstr>
      <vt:lpstr>_RES38</vt:lpstr>
      <vt:lpstr>_RES39</vt:lpstr>
      <vt:lpstr>_RES4</vt:lpstr>
      <vt:lpstr>_RES40</vt:lpstr>
      <vt:lpstr>_RES41</vt:lpstr>
      <vt:lpstr>_RES42</vt:lpstr>
      <vt:lpstr>_RES43</vt:lpstr>
      <vt:lpstr>_RES44</vt:lpstr>
      <vt:lpstr>_RES45</vt:lpstr>
      <vt:lpstr>_RES46</vt:lpstr>
      <vt:lpstr>_RES47</vt:lpstr>
      <vt:lpstr>_RES48</vt:lpstr>
      <vt:lpstr>_RES49</vt:lpstr>
      <vt:lpstr>_RES5</vt:lpstr>
      <vt:lpstr>_RES50</vt:lpstr>
      <vt:lpstr>_RES51</vt:lpstr>
      <vt:lpstr>_RES52</vt:lpstr>
      <vt:lpstr>_RES53</vt:lpstr>
      <vt:lpstr>_RES54</vt:lpstr>
      <vt:lpstr>_RES55</vt:lpstr>
      <vt:lpstr>_RES56</vt:lpstr>
      <vt:lpstr>_RES57</vt:lpstr>
      <vt:lpstr>_RES58</vt:lpstr>
      <vt:lpstr>_RES59</vt:lpstr>
      <vt:lpstr>_RES6</vt:lpstr>
      <vt:lpstr>_RES60</vt:lpstr>
      <vt:lpstr>_RES61</vt:lpstr>
      <vt:lpstr>_RES62</vt:lpstr>
      <vt:lpstr>_RES63</vt:lpstr>
      <vt:lpstr>_RES64</vt:lpstr>
      <vt:lpstr>_RES65</vt:lpstr>
      <vt:lpstr>_RES66</vt:lpstr>
      <vt:lpstr>_RES67</vt:lpstr>
      <vt:lpstr>_RES68</vt:lpstr>
      <vt:lpstr>_RES69</vt:lpstr>
      <vt:lpstr>_RES7</vt:lpstr>
      <vt:lpstr>_RES70</vt:lpstr>
      <vt:lpstr>_RES71</vt:lpstr>
      <vt:lpstr>_RES72</vt:lpstr>
      <vt:lpstr>_RES73</vt:lpstr>
      <vt:lpstr>_RES74</vt:lpstr>
      <vt:lpstr>_RES75</vt:lpstr>
      <vt:lpstr>_RES76</vt:lpstr>
      <vt:lpstr>_RES77</vt:lpstr>
      <vt:lpstr>_RES78</vt:lpstr>
      <vt:lpstr>_RES79</vt:lpstr>
      <vt:lpstr>_RES8</vt:lpstr>
      <vt:lpstr>_RES80</vt:lpstr>
      <vt:lpstr>_RES81</vt:lpstr>
      <vt:lpstr>_RES82</vt:lpstr>
      <vt:lpstr>_RES83</vt:lpstr>
      <vt:lpstr>_RES84</vt:lpstr>
      <vt:lpstr>_RES85</vt:lpstr>
      <vt:lpstr>_RES86</vt:lpstr>
      <vt:lpstr>_RES87</vt:lpstr>
      <vt:lpstr>_RES88</vt:lpstr>
      <vt:lpstr>_RES89</vt:lpstr>
      <vt:lpstr>_RES9</vt:lpstr>
      <vt:lpstr>_RES90</vt:lpstr>
      <vt:lpstr>_RES91</vt:lpstr>
      <vt:lpstr>_RES92</vt:lpstr>
      <vt:lpstr>_RES93</vt:lpstr>
      <vt:lpstr>_RES94</vt:lpstr>
      <vt:lpstr>_RES95</vt:lpstr>
      <vt:lpstr>_RES96</vt:lpstr>
      <vt:lpstr>_RES97</vt:lpstr>
      <vt:lpstr>_RES98</vt:lpstr>
      <vt:lpstr>_RES99</vt:lpstr>
      <vt:lpstr>_SEMW</vt:lpstr>
      <vt:lpstr>_SEMX</vt:lpstr>
      <vt:lpstr>_SEMY</vt:lpstr>
      <vt:lpstr>_SEMZ</vt:lpstr>
      <vt:lpstr>_TER1</vt:lpstr>
      <vt:lpstr>_TER2</vt:lpstr>
      <vt:lpstr>_TER3</vt:lpstr>
      <vt:lpstr>_TER4</vt:lpstr>
      <vt:lpstr>_TER5</vt:lpstr>
      <vt:lpstr>_TER6</vt:lpstr>
      <vt:lpstr>_TER7</vt:lpstr>
      <vt:lpstr>_TER8</vt:lpstr>
      <vt:lpstr>Admin</vt:lpstr>
      <vt:lpstr>CRITERIO1</vt:lpstr>
      <vt:lpstr>CRITERIO2</vt:lpstr>
      <vt:lpstr>CRITERIO3</vt:lpstr>
      <vt:lpstr>CUADRO_TERCEROS</vt:lpstr>
      <vt:lpstr>CUARTO</vt:lpstr>
      <vt:lpstr>DB</vt:lpstr>
      <vt:lpstr>'Segunda Fase'!FASEII</vt:lpstr>
      <vt:lpstr>FXbuy</vt:lpstr>
      <vt:lpstr>FXsale</vt:lpstr>
      <vt:lpstr>GANWZ</vt:lpstr>
      <vt:lpstr>GANXY</vt:lpstr>
      <vt:lpstr>GRA</vt:lpstr>
      <vt:lpstr>GRB</vt:lpstr>
      <vt:lpstr>GRC</vt:lpstr>
      <vt:lpstr>GRD</vt:lpstr>
      <vt:lpstr>GRE</vt:lpstr>
      <vt:lpstr>GRF</vt:lpstr>
      <vt:lpstr>GRG</vt:lpstr>
      <vt:lpstr>GRH</vt:lpstr>
      <vt:lpstr>Grupo</vt:lpstr>
      <vt:lpstr>PERWZ</vt:lpstr>
      <vt:lpstr>PERXY</vt:lpstr>
      <vt:lpstr>PRIMERO</vt:lpstr>
      <vt:lpstr>Formulario!Print_Area</vt:lpstr>
      <vt:lpstr>'Primera Fase'!Print_Titles</vt:lpstr>
      <vt:lpstr>'Segunda Fase'!Print_Titles</vt:lpstr>
      <vt:lpstr>Recaudo</vt:lpstr>
      <vt:lpstr>SEGUNDO</vt:lpstr>
      <vt:lpstr>TERCERO</vt:lpstr>
      <vt:lpstr>TERCEROS</vt:lpstr>
      <vt:lpstr>THIRD1</vt:lpstr>
      <vt:lpstr>THIRD2</vt:lpstr>
      <vt:lpstr>THIRD3</vt:lpstr>
      <vt:lpstr>THIRD4</vt:lpstr>
      <vt:lpstr>THIRD5</vt:lpstr>
      <vt:lpstr>THIRD6</vt:lpstr>
      <vt:lpstr>THIRD7</vt:lpstr>
      <vt:lpstr>THIRD8</vt:lpstr>
      <vt:lpstr>WinnerA1</vt:lpstr>
      <vt:lpstr>WinnerA2</vt:lpstr>
      <vt:lpstr>WinnerB1</vt:lpstr>
      <vt:lpstr>WinnerB2</vt:lpstr>
      <vt:lpstr>WinnerC1</vt:lpstr>
      <vt:lpstr>WinnerC2</vt:lpstr>
      <vt:lpstr>WinnerD1</vt:lpstr>
      <vt:lpstr>WinnerD2</vt:lpstr>
      <vt:lpstr>WinnerE1</vt:lpstr>
      <vt:lpstr>WinnerE2</vt:lpstr>
      <vt:lpstr>WinnerF1</vt:lpstr>
      <vt:lpstr>WinnerF2</vt:lpstr>
      <vt:lpstr>WinnerG1</vt:lpstr>
      <vt:lpstr>WinnerG2</vt:lpstr>
      <vt:lpstr>WinnerH1</vt:lpstr>
      <vt:lpstr>WinnerH2</vt:lpstr>
      <vt:lpstr>WinnerI1</vt:lpstr>
      <vt:lpstr>WinnerI2</vt:lpstr>
      <vt:lpstr>WinnerJ1</vt:lpstr>
      <vt:lpstr>WinnerJ2</vt:lpstr>
      <vt:lpstr>WinnerK1</vt:lpstr>
      <vt:lpstr>WinnerK2</vt:lpstr>
      <vt:lpstr>WinnerL1</vt:lpstr>
      <vt:lpstr>WinnerL2</vt:lpstr>
    </vt:vector>
  </TitlesOfParts>
  <Manager>Carlos Vesga</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Copa del Mundo 2010</dc:title>
  <dc:subject>World Cup 2010</dc:subject>
  <dc:creator>VARIOS</dc:creator>
  <cp:keywords>world cup</cp:keywords>
  <dc:description>carlos.vesga@me.com</dc:description>
  <cp:lastModifiedBy>Carlos Vesga</cp:lastModifiedBy>
  <cp:revision>124</cp:revision>
  <cp:lastPrinted>2014-04-06T22:18:55Z</cp:lastPrinted>
  <dcterms:created xsi:type="dcterms:W3CDTF">2001-10-15T19:26:14Z</dcterms:created>
  <dcterms:modified xsi:type="dcterms:W3CDTF">2026-06-08T21:30:54Z</dcterms:modified>
  <cp:category/>
</cp:coreProperties>
</file>