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MODELOS EN EXCEL\"/>
    </mc:Choice>
  </mc:AlternateContent>
  <xr:revisionPtr revIDLastSave="0" documentId="8_{DA5B9E0B-C2B8-4418-813F-62F8F445BB26}" xr6:coauthVersionLast="47" xr6:coauthVersionMax="47" xr10:uidLastSave="{00000000-0000-0000-0000-000000000000}"/>
  <workbookProtection workbookAlgorithmName="SHA-512" workbookHashValue="sS8GwRefFQmKnI6VRI5OhtbMJZT7SnI8BrcTh9v5hRnzSa97wrqt75G3EeOzAAxc0a7i+T1dM1HvDwBUTCRTYQ==" workbookSaltValue="aZhV+11dD6mHqQ/tH67LDw==" workbookSpinCount="100000" lockStructure="1"/>
  <bookViews>
    <workbookView xWindow="-120" yWindow="-120" windowWidth="29040" windowHeight="15840" firstSheet="1" activeTab="1" xr2:uid="{00000000-000D-0000-FFFF-FFFF00000000}"/>
  </bookViews>
  <sheets>
    <sheet name="TIPO DE MUESTRA" sheetId="12" r:id="rId1"/>
    <sheet name="MUESTRA POBLACIÓN FINITA" sheetId="7" r:id="rId2"/>
    <sheet name="MUESTRA POBLACIÓN INFINITA" sheetId="8" r:id="rId3"/>
    <sheet name="MUESTRA PROPORCIONES" sheetId="11" r:id="rId4"/>
    <sheet name="ERROR POR # DE ENCUESTAS" sheetId="10" r:id="rId5"/>
    <sheet name="Varianza" sheetId="5" state="hidden" r:id="rId6"/>
    <sheet name="TABLA Z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E13" i="11" s="1"/>
  <c r="E11" i="10"/>
  <c r="E14" i="10" s="1"/>
  <c r="E10" i="8" l="1"/>
  <c r="E13" i="8" s="1"/>
  <c r="E11" i="7" l="1"/>
  <c r="E14" i="7" s="1"/>
  <c r="P27" i="6"/>
  <c r="Q27" i="6"/>
  <c r="P26" i="6"/>
  <c r="Q26" i="6" s="1"/>
  <c r="P25" i="6"/>
  <c r="Q25" i="6" s="1"/>
  <c r="P24" i="6"/>
  <c r="Q24" i="6"/>
  <c r="P23" i="6"/>
  <c r="Q23" i="6" s="1"/>
  <c r="P22" i="6"/>
  <c r="Q22" i="6"/>
  <c r="P21" i="6"/>
  <c r="Q21" i="6" s="1"/>
  <c r="P20" i="6"/>
  <c r="Q20" i="6"/>
  <c r="P19" i="6"/>
  <c r="Q19" i="6" s="1"/>
  <c r="P18" i="6"/>
  <c r="Q18" i="6" s="1"/>
  <c r="B9" i="5"/>
  <c r="C9" i="5"/>
  <c r="D9" i="5"/>
  <c r="E9" i="5"/>
  <c r="B10" i="5"/>
  <c r="F9" i="5"/>
  <c r="B6" i="5"/>
  <c r="B7" i="5" s="1"/>
  <c r="B12" i="5"/>
  <c r="B14" i="5" l="1"/>
</calcChain>
</file>

<file path=xl/sharedStrings.xml><?xml version="1.0" encoding="utf-8"?>
<sst xmlns="http://schemas.openxmlformats.org/spreadsheetml/2006/main" count="537" uniqueCount="454">
  <si>
    <t>Z</t>
  </si>
  <si>
    <t>DATOS</t>
  </si>
  <si>
    <t>PROMEDIO</t>
  </si>
  <si>
    <t>DATOS AL CUADRADO</t>
  </si>
  <si>
    <t>SUMA DATOS AL CUADRADO</t>
  </si>
  <si>
    <t>PROMEDIO AL CUADRADO</t>
  </si>
  <si>
    <t>1/n</t>
  </si>
  <si>
    <t>NUMERO DE DATOS</t>
  </si>
  <si>
    <t>S^2</t>
  </si>
  <si>
    <t>z</t>
  </si>
  <si>
    <t>.00</t>
  </si>
  <si>
    <t>.01</t>
  </si>
  <si>
    <t>.02</t>
  </si>
  <si>
    <t>.03</t>
  </si>
  <si>
    <t>.04</t>
  </si>
  <si>
    <t>.05</t>
  </si>
  <si>
    <t>.06</t>
  </si>
  <si>
    <t>.07</t>
  </si>
  <si>
    <t>.08</t>
  </si>
  <si>
    <t>.09</t>
  </si>
  <si>
    <t>-4.0</t>
  </si>
  <si>
    <t>0.00003</t>
  </si>
  <si>
    <t>0.00002</t>
  </si>
  <si>
    <t>-3.9</t>
  </si>
  <si>
    <t>0.00005</t>
  </si>
  <si>
    <t>0.00004</t>
  </si>
  <si>
    <t>-3.8</t>
  </si>
  <si>
    <t>0.00007</t>
  </si>
  <si>
    <t>0.00006</t>
  </si>
  <si>
    <t>-3.7</t>
  </si>
  <si>
    <t>0.00011</t>
  </si>
  <si>
    <t>0.00010</t>
  </si>
  <si>
    <t>0.00009</t>
  </si>
  <si>
    <t>0.00008</t>
  </si>
  <si>
    <t>-3.6</t>
  </si>
  <si>
    <t>0.00016</t>
  </si>
  <si>
    <t>0.00015</t>
  </si>
  <si>
    <t>0.00014</t>
  </si>
  <si>
    <t>0.00013</t>
  </si>
  <si>
    <t>0.00012</t>
  </si>
  <si>
    <t>-3.5</t>
  </si>
  <si>
    <t>0.00023</t>
  </si>
  <si>
    <t>0.00022</t>
  </si>
  <si>
    <t>0.00021</t>
  </si>
  <si>
    <t>0.00020</t>
  </si>
  <si>
    <t>0.00019</t>
  </si>
  <si>
    <t>0.00018</t>
  </si>
  <si>
    <t>0.00017</t>
  </si>
  <si>
    <t>-3.4</t>
  </si>
  <si>
    <t>0.00034</t>
  </si>
  <si>
    <t>0.00032</t>
  </si>
  <si>
    <t>0.00031</t>
  </si>
  <si>
    <t>0.00030</t>
  </si>
  <si>
    <t>0.00029</t>
  </si>
  <si>
    <t>0.00028</t>
  </si>
  <si>
    <t>0.00027</t>
  </si>
  <si>
    <t>0.00026</t>
  </si>
  <si>
    <t>0.00025</t>
  </si>
  <si>
    <t>0.00024</t>
  </si>
  <si>
    <t>-3.3</t>
  </si>
  <si>
    <t>0.00048</t>
  </si>
  <si>
    <t>0.00047</t>
  </si>
  <si>
    <t>0.00045</t>
  </si>
  <si>
    <t>0.00043</t>
  </si>
  <si>
    <t>0.00042</t>
  </si>
  <si>
    <t>0.00040</t>
  </si>
  <si>
    <t>0.00039</t>
  </si>
  <si>
    <t>0.00038</t>
  </si>
  <si>
    <t>0.00036</t>
  </si>
  <si>
    <t>0.00035</t>
  </si>
  <si>
    <t>-3.2</t>
  </si>
  <si>
    <t>0.00069</t>
  </si>
  <si>
    <t>0.00066</t>
  </si>
  <si>
    <t>0.00064</t>
  </si>
  <si>
    <t>0.00062</t>
  </si>
  <si>
    <t>0.00060</t>
  </si>
  <si>
    <t>0.00058</t>
  </si>
  <si>
    <t>0.00056</t>
  </si>
  <si>
    <t>0.00054</t>
  </si>
  <si>
    <t>0.00052</t>
  </si>
  <si>
    <t>0.00050</t>
  </si>
  <si>
    <t>-3.1</t>
  </si>
  <si>
    <t>0.00097</t>
  </si>
  <si>
    <t>0.00094</t>
  </si>
  <si>
    <t>0.00090</t>
  </si>
  <si>
    <t>0.00087</t>
  </si>
  <si>
    <t>0.00084</t>
  </si>
  <si>
    <t>0.00082</t>
  </si>
  <si>
    <t>0.00079</t>
  </si>
  <si>
    <t>0.00076</t>
  </si>
  <si>
    <t>0.00074</t>
  </si>
  <si>
    <t>0.00071</t>
  </si>
  <si>
    <t>-3.0</t>
  </si>
  <si>
    <t>0.00135</t>
  </si>
  <si>
    <t>0.00131</t>
  </si>
  <si>
    <t>0.00126</t>
  </si>
  <si>
    <t>0.00122</t>
  </si>
  <si>
    <t>0.00118</t>
  </si>
  <si>
    <t>0.00114</t>
  </si>
  <si>
    <t>0.00111</t>
  </si>
  <si>
    <t>0.00107</t>
  </si>
  <si>
    <t>0.00103</t>
  </si>
  <si>
    <t>0.00100</t>
  </si>
  <si>
    <t>-2.9</t>
  </si>
  <si>
    <t>0.00187</t>
  </si>
  <si>
    <t>0.00181</t>
  </si>
  <si>
    <t>0.00175</t>
  </si>
  <si>
    <t>0.00169</t>
  </si>
  <si>
    <t>0.00164</t>
  </si>
  <si>
    <t>0.00159</t>
  </si>
  <si>
    <t>0.00154</t>
  </si>
  <si>
    <t>0.00149</t>
  </si>
  <si>
    <t>0.00144</t>
  </si>
  <si>
    <t>0.00139</t>
  </si>
  <si>
    <t>-2.8</t>
  </si>
  <si>
    <t>0.00256</t>
  </si>
  <si>
    <t>0.00248</t>
  </si>
  <si>
    <t>0.00240</t>
  </si>
  <si>
    <t>0.00233</t>
  </si>
  <si>
    <t>0.00226</t>
  </si>
  <si>
    <t>0.00219</t>
  </si>
  <si>
    <t>0.00212</t>
  </si>
  <si>
    <t>0.00205</t>
  </si>
  <si>
    <t>0.00199</t>
  </si>
  <si>
    <t>0.00193</t>
  </si>
  <si>
    <t>-2.7</t>
  </si>
  <si>
    <t>0.00347</t>
  </si>
  <si>
    <t>0.00336</t>
  </si>
  <si>
    <t>0.00326</t>
  </si>
  <si>
    <t>0.00317</t>
  </si>
  <si>
    <t>0.00307</t>
  </si>
  <si>
    <t>0.00298</t>
  </si>
  <si>
    <t>0.00289</t>
  </si>
  <si>
    <t>0.00280</t>
  </si>
  <si>
    <t>0.00272</t>
  </si>
  <si>
    <t>0.00264</t>
  </si>
  <si>
    <t>-2.6</t>
  </si>
  <si>
    <t>0.00466</t>
  </si>
  <si>
    <t>0.00453</t>
  </si>
  <si>
    <t>0.00440</t>
  </si>
  <si>
    <t>0.00427</t>
  </si>
  <si>
    <t>0.00415</t>
  </si>
  <si>
    <t>0.00402</t>
  </si>
  <si>
    <t>0.00391</t>
  </si>
  <si>
    <t>0.00379</t>
  </si>
  <si>
    <t>0.00368</t>
  </si>
  <si>
    <t>0.00357</t>
  </si>
  <si>
    <t>CONFIANZA</t>
  </si>
  <si>
    <t>-2.5</t>
  </si>
  <si>
    <t>0.00621</t>
  </si>
  <si>
    <t>0.00604</t>
  </si>
  <si>
    <t>0.00587</t>
  </si>
  <si>
    <t>0.00570</t>
  </si>
  <si>
    <t>0.00554</t>
  </si>
  <si>
    <t>0.00539</t>
  </si>
  <si>
    <t>0.00523</t>
  </si>
  <si>
    <t>0.00494</t>
  </si>
  <si>
    <t>0.00480</t>
  </si>
  <si>
    <t>-2.4</t>
  </si>
  <si>
    <t>0.00820</t>
  </si>
  <si>
    <t>0.00798</t>
  </si>
  <si>
    <t>0.00776</t>
  </si>
  <si>
    <t>0.00755</t>
  </si>
  <si>
    <t>0.00734</t>
  </si>
  <si>
    <t>0.00714</t>
  </si>
  <si>
    <t>0.00695</t>
  </si>
  <si>
    <t>0.00676</t>
  </si>
  <si>
    <t>0.00657</t>
  </si>
  <si>
    <t>0.00639</t>
  </si>
  <si>
    <t>-2.3</t>
  </si>
  <si>
    <t>0.01072</t>
  </si>
  <si>
    <t>0.01044</t>
  </si>
  <si>
    <t>0.01017</t>
  </si>
  <si>
    <t>0.00990</t>
  </si>
  <si>
    <t>0.00964</t>
  </si>
  <si>
    <t>0.00939</t>
  </si>
  <si>
    <t>0.00914</t>
  </si>
  <si>
    <t>0.00889</t>
  </si>
  <si>
    <t>0.00866</t>
  </si>
  <si>
    <t>0.00842</t>
  </si>
  <si>
    <t>-2.2</t>
  </si>
  <si>
    <t>0.01390</t>
  </si>
  <si>
    <t>0.01355</t>
  </si>
  <si>
    <t>0.01321</t>
  </si>
  <si>
    <t>0.01287</t>
  </si>
  <si>
    <t>0.01255</t>
  </si>
  <si>
    <t>0.01222</t>
  </si>
  <si>
    <t>0.01191</t>
  </si>
  <si>
    <t>0.01160</t>
  </si>
  <si>
    <t>0.01130</t>
  </si>
  <si>
    <t>-2.1</t>
  </si>
  <si>
    <t>0.01786</t>
  </si>
  <si>
    <t>0.01743</t>
  </si>
  <si>
    <t>0.01700</t>
  </si>
  <si>
    <t>0.01659</t>
  </si>
  <si>
    <t>0.01618</t>
  </si>
  <si>
    <t>0.01578</t>
  </si>
  <si>
    <t>0.01539</t>
  </si>
  <si>
    <t>0.01463</t>
  </si>
  <si>
    <t>0.01426</t>
  </si>
  <si>
    <t>-2.0</t>
  </si>
  <si>
    <t>0.02275</t>
  </si>
  <si>
    <t>0.02222</t>
  </si>
  <si>
    <t>0.02169</t>
  </si>
  <si>
    <t>0.02118</t>
  </si>
  <si>
    <t>0.02067</t>
  </si>
  <si>
    <t>0.01970</t>
  </si>
  <si>
    <t>0.01923</t>
  </si>
  <si>
    <t>0.01876</t>
  </si>
  <si>
    <t>0.01831</t>
  </si>
  <si>
    <t>-1.9</t>
  </si>
  <si>
    <t>0.02872</t>
  </si>
  <si>
    <t>0.02807</t>
  </si>
  <si>
    <t>0.02743</t>
  </si>
  <si>
    <t>0.02680</t>
  </si>
  <si>
    <t>0.02619</t>
  </si>
  <si>
    <t>0.02559</t>
  </si>
  <si>
    <t>0.02442</t>
  </si>
  <si>
    <t>0.02385</t>
  </si>
  <si>
    <t>0.02330</t>
  </si>
  <si>
    <t>-1.8</t>
  </si>
  <si>
    <t>0.03593</t>
  </si>
  <si>
    <t>0.03438</t>
  </si>
  <si>
    <t>0.03362</t>
  </si>
  <si>
    <t>0.03288</t>
  </si>
  <si>
    <t>0.03216</t>
  </si>
  <si>
    <t>0.03144</t>
  </si>
  <si>
    <t>0.03074</t>
  </si>
  <si>
    <t>0.02938</t>
  </si>
  <si>
    <t>-1.7</t>
  </si>
  <si>
    <t>0.04456</t>
  </si>
  <si>
    <t>0.04363</t>
  </si>
  <si>
    <t>0.04272</t>
  </si>
  <si>
    <t>0.04181</t>
  </si>
  <si>
    <t>0.04093</t>
  </si>
  <si>
    <t>0.03920</t>
  </si>
  <si>
    <t>0.03836</t>
  </si>
  <si>
    <t>0.03754</t>
  </si>
  <si>
    <t>0.03673</t>
  </si>
  <si>
    <t>-1.6</t>
  </si>
  <si>
    <t>0.05480</t>
  </si>
  <si>
    <t>0.05370</t>
  </si>
  <si>
    <t>0.05262</t>
  </si>
  <si>
    <t>0.05155</t>
  </si>
  <si>
    <t>0.04947</t>
  </si>
  <si>
    <t>0.04846</t>
  </si>
  <si>
    <t>0.04746</t>
  </si>
  <si>
    <t>0.04648</t>
  </si>
  <si>
    <t>-1.5</t>
  </si>
  <si>
    <t>0.06681</t>
  </si>
  <si>
    <t>0.06552</t>
  </si>
  <si>
    <t>0.06425</t>
  </si>
  <si>
    <t>0.06301</t>
  </si>
  <si>
    <t>0.06178</t>
  </si>
  <si>
    <t>0.06057</t>
  </si>
  <si>
    <t>0.05938</t>
  </si>
  <si>
    <t>0.05821</t>
  </si>
  <si>
    <t>0.05705</t>
  </si>
  <si>
    <t>0.05592</t>
  </si>
  <si>
    <t>-1.4</t>
  </si>
  <si>
    <t>0.08076</t>
  </si>
  <si>
    <t>0.07927</t>
  </si>
  <si>
    <t>0.07780</t>
  </si>
  <si>
    <t>0.07636</t>
  </si>
  <si>
    <t>0.07493</t>
  </si>
  <si>
    <t>0.07353</t>
  </si>
  <si>
    <t>0.07214</t>
  </si>
  <si>
    <t>0.07078</t>
  </si>
  <si>
    <t>0.06944</t>
  </si>
  <si>
    <t>0.06811</t>
  </si>
  <si>
    <t>-1.3</t>
  </si>
  <si>
    <t>0.09680</t>
  </si>
  <si>
    <t>0.09510</t>
  </si>
  <si>
    <t>0.09342</t>
  </si>
  <si>
    <t>0.09176</t>
  </si>
  <si>
    <t>0.09012</t>
  </si>
  <si>
    <t>0.08851</t>
  </si>
  <si>
    <t>0.08691</t>
  </si>
  <si>
    <t>0.08534</t>
  </si>
  <si>
    <t>0.08379</t>
  </si>
  <si>
    <t>0.08226</t>
  </si>
  <si>
    <t>-1.2</t>
  </si>
  <si>
    <t>0.11507</t>
  </si>
  <si>
    <t>0.11314</t>
  </si>
  <si>
    <t>0.11123</t>
  </si>
  <si>
    <t>0.10935</t>
  </si>
  <si>
    <t>0.10749</t>
  </si>
  <si>
    <t>0.10565</t>
  </si>
  <si>
    <t>0.10383</t>
  </si>
  <si>
    <t>0.10204</t>
  </si>
  <si>
    <t>0.10027</t>
  </si>
  <si>
    <t>0.09852</t>
  </si>
  <si>
    <t>-1.1</t>
  </si>
  <si>
    <t>0.13566</t>
  </si>
  <si>
    <t>0.13350</t>
  </si>
  <si>
    <t>0.13136</t>
  </si>
  <si>
    <t>0.12924</t>
  </si>
  <si>
    <t>0.12714</t>
  </si>
  <si>
    <t>0.12507</t>
  </si>
  <si>
    <t>0.12302</t>
  </si>
  <si>
    <t>0.12100</t>
  </si>
  <si>
    <t>0.11900</t>
  </si>
  <si>
    <t>0.11702</t>
  </si>
  <si>
    <t>-1.0</t>
  </si>
  <si>
    <t>0.15865</t>
  </si>
  <si>
    <t>0.15625</t>
  </si>
  <si>
    <t>0.15386</t>
  </si>
  <si>
    <t>0.15150</t>
  </si>
  <si>
    <t>0.14917</t>
  </si>
  <si>
    <t>0.14686</t>
  </si>
  <si>
    <t>0.14457</t>
  </si>
  <si>
    <t>0.14231</t>
  </si>
  <si>
    <t>0.14007</t>
  </si>
  <si>
    <t>0.13786</t>
  </si>
  <si>
    <t>-0.9</t>
  </si>
  <si>
    <t>0.18406</t>
  </si>
  <si>
    <t>0.18141</t>
  </si>
  <si>
    <t>0.17878</t>
  </si>
  <si>
    <t>0.17618</t>
  </si>
  <si>
    <t>0.17361</t>
  </si>
  <si>
    <t>0.17105</t>
  </si>
  <si>
    <t>0.16853</t>
  </si>
  <si>
    <t>0.16602</t>
  </si>
  <si>
    <t>0.16354</t>
  </si>
  <si>
    <t>0.16109</t>
  </si>
  <si>
    <t>-0.8</t>
  </si>
  <si>
    <t>0.21185</t>
  </si>
  <si>
    <t>0.20897</t>
  </si>
  <si>
    <t>0.20611</t>
  </si>
  <si>
    <t>0.20327</t>
  </si>
  <si>
    <t>0.20045</t>
  </si>
  <si>
    <t>0.19766</t>
  </si>
  <si>
    <t>0.19489</t>
  </si>
  <si>
    <t>0.19215</t>
  </si>
  <si>
    <t>0.18943</t>
  </si>
  <si>
    <t>0.18673</t>
  </si>
  <si>
    <t>-0.7</t>
  </si>
  <si>
    <t>0.24196</t>
  </si>
  <si>
    <t>0.23885</t>
  </si>
  <si>
    <t>0.23576</t>
  </si>
  <si>
    <t>0.23269</t>
  </si>
  <si>
    <t>0.22965</t>
  </si>
  <si>
    <t>0.22663</t>
  </si>
  <si>
    <t>0.22363</t>
  </si>
  <si>
    <t>0.22065</t>
  </si>
  <si>
    <t>0.21769</t>
  </si>
  <si>
    <t>0.21476</t>
  </si>
  <si>
    <t>-0.6</t>
  </si>
  <si>
    <t>0.27425</t>
  </si>
  <si>
    <t>0.27093</t>
  </si>
  <si>
    <t>0.26763</t>
  </si>
  <si>
    <t>0.26434</t>
  </si>
  <si>
    <t>0.26108</t>
  </si>
  <si>
    <t>0.25784</t>
  </si>
  <si>
    <t>0.25462</t>
  </si>
  <si>
    <t>0.25143</t>
  </si>
  <si>
    <t>0.24825</t>
  </si>
  <si>
    <t>0.24509</t>
  </si>
  <si>
    <t>-0.5</t>
  </si>
  <si>
    <t>0.30853</t>
  </si>
  <si>
    <t>0.30502</t>
  </si>
  <si>
    <t>0.30153</t>
  </si>
  <si>
    <t>0.29805</t>
  </si>
  <si>
    <t>0.29460</t>
  </si>
  <si>
    <t>0.29116</t>
  </si>
  <si>
    <t>0.28774</t>
  </si>
  <si>
    <t>0.28434</t>
  </si>
  <si>
    <t>0.28095</t>
  </si>
  <si>
    <t>0.27759</t>
  </si>
  <si>
    <t>-0.4</t>
  </si>
  <si>
    <t>0.34457</t>
  </si>
  <si>
    <t>0.34090</t>
  </si>
  <si>
    <t>0.33724</t>
  </si>
  <si>
    <t>0.33359</t>
  </si>
  <si>
    <t>0.32997</t>
  </si>
  <si>
    <t>0.32635</t>
  </si>
  <si>
    <t>0.32276</t>
  </si>
  <si>
    <t>0.31917</t>
  </si>
  <si>
    <t>0.31561</t>
  </si>
  <si>
    <t>0.31206</t>
  </si>
  <si>
    <t>-0.3</t>
  </si>
  <si>
    <t>0.38209</t>
  </si>
  <si>
    <t>0.37828</t>
  </si>
  <si>
    <t>0.37448</t>
  </si>
  <si>
    <t>0.37070</t>
  </si>
  <si>
    <t>0.36692</t>
  </si>
  <si>
    <t>0.36317</t>
  </si>
  <si>
    <t>0.35942</t>
  </si>
  <si>
    <t>0.35569</t>
  </si>
  <si>
    <t>0.35197</t>
  </si>
  <si>
    <t>0.34826</t>
  </si>
  <si>
    <t>-0.2</t>
  </si>
  <si>
    <t>0.42074</t>
  </si>
  <si>
    <t>0.41683</t>
  </si>
  <si>
    <t>0.41293</t>
  </si>
  <si>
    <t>0.40904</t>
  </si>
  <si>
    <t>0.40516</t>
  </si>
  <si>
    <t>0.40129</t>
  </si>
  <si>
    <t>0.39743</t>
  </si>
  <si>
    <t>0.39358</t>
  </si>
  <si>
    <t>0.38974</t>
  </si>
  <si>
    <t>0.38590</t>
  </si>
  <si>
    <t>-0.1</t>
  </si>
  <si>
    <t>0.46017</t>
  </si>
  <si>
    <t>0.45620</t>
  </si>
  <si>
    <t>0.45224</t>
  </si>
  <si>
    <t>0.44828</t>
  </si>
  <si>
    <t>0.44433</t>
  </si>
  <si>
    <t>0.44038</t>
  </si>
  <si>
    <t>0.43644</t>
  </si>
  <si>
    <t>0.43250</t>
  </si>
  <si>
    <t>0.42857</t>
  </si>
  <si>
    <t>0.42465</t>
  </si>
  <si>
    <t>-0.0</t>
  </si>
  <si>
    <t>0.50000</t>
  </si>
  <si>
    <t>0.49601</t>
  </si>
  <si>
    <t>0.49202</t>
  </si>
  <si>
    <t>0.48803</t>
  </si>
  <si>
    <t>0.48404</t>
  </si>
  <si>
    <t>0.48006</t>
  </si>
  <si>
    <t>0.47607</t>
  </si>
  <si>
    <t>0.47209</t>
  </si>
  <si>
    <t>0.46811</t>
  </si>
  <si>
    <t>0.46414</t>
  </si>
  <si>
    <t>UNA COLA</t>
  </si>
  <si>
    <t>DOS COLAS</t>
  </si>
  <si>
    <t>Diseñado por: Javier Fernando Rubiano</t>
  </si>
  <si>
    <t>TABLA DEL Z</t>
  </si>
  <si>
    <t>ERROR</t>
  </si>
  <si>
    <r>
      <t>Seleccione el margen de error con el que quiere trabajar (</t>
    </r>
    <r>
      <rPr>
        <b/>
        <sz val="16"/>
        <rFont val="Calibri"/>
        <family val="2"/>
      </rPr>
      <t>Ҽ</t>
    </r>
    <r>
      <rPr>
        <sz val="13.9"/>
        <rFont val="Arial"/>
        <family val="2"/>
      </rPr>
      <t>)</t>
    </r>
  </si>
  <si>
    <r>
      <t>Varianza muestral dado que los datos son normales (</t>
    </r>
    <r>
      <rPr>
        <b/>
        <sz val="16"/>
        <rFont val="Calibri"/>
        <family val="2"/>
      </rPr>
      <t>δ²</t>
    </r>
    <r>
      <rPr>
        <sz val="16"/>
        <rFont val="Arial"/>
        <family val="2"/>
      </rPr>
      <t>)</t>
    </r>
  </si>
  <si>
    <r>
      <rPr>
        <b/>
        <sz val="16"/>
        <rFont val="Symbol"/>
        <family val="1"/>
        <charset val="2"/>
      </rPr>
      <t xml:space="preserve"> </t>
    </r>
    <r>
      <rPr>
        <b/>
        <sz val="16"/>
        <rFont val="Calibri"/>
        <family val="2"/>
      </rPr>
      <t>δ²</t>
    </r>
  </si>
  <si>
    <t xml:space="preserve">                    δ²</t>
  </si>
  <si>
    <r>
      <t xml:space="preserve">   </t>
    </r>
    <r>
      <rPr>
        <b/>
        <sz val="16"/>
        <rFont val="Arial"/>
        <family val="2"/>
      </rPr>
      <t xml:space="preserve">     </t>
    </r>
    <r>
      <rPr>
        <b/>
        <sz val="16"/>
        <rFont val="Calibri"/>
        <family val="2"/>
      </rPr>
      <t>Ҽ²</t>
    </r>
    <r>
      <rPr>
        <vertAlign val="superscript"/>
        <sz val="16"/>
        <rFont val="Arial"/>
        <family val="2"/>
      </rPr>
      <t xml:space="preserve">    </t>
    </r>
    <r>
      <rPr>
        <sz val="16"/>
        <rFont val="Arial"/>
        <family val="2"/>
      </rPr>
      <t>+</t>
    </r>
  </si>
  <si>
    <t>MODELO PARA DETERMINAR EL TAMAÑO DE MUESTRA</t>
  </si>
  <si>
    <r>
      <t>Digite el tamaño de la población (</t>
    </r>
    <r>
      <rPr>
        <b/>
        <sz val="16"/>
        <rFont val="Calibri"/>
        <family val="2"/>
      </rPr>
      <t>Ɲ</t>
    </r>
    <r>
      <rPr>
        <sz val="16"/>
        <rFont val="Arial"/>
        <family val="2"/>
      </rPr>
      <t>)</t>
    </r>
  </si>
  <si>
    <t>Ɲ</t>
  </si>
  <si>
    <r>
      <t>Valor en la tabla del (</t>
    </r>
    <r>
      <rPr>
        <b/>
        <sz val="16"/>
        <rFont val="Calibri"/>
        <family val="2"/>
      </rPr>
      <t>Ƶ</t>
    </r>
    <r>
      <rPr>
        <sz val="16"/>
        <rFont val="Arial"/>
        <family val="2"/>
      </rPr>
      <t>)</t>
    </r>
  </si>
  <si>
    <r>
      <t xml:space="preserve">  </t>
    </r>
    <r>
      <rPr>
        <b/>
        <sz val="16"/>
        <rFont val="Calibri"/>
        <family val="2"/>
      </rPr>
      <t>Ƶ²</t>
    </r>
  </si>
  <si>
    <r>
      <t xml:space="preserve">Número de encuestas a realizar                                            </t>
    </r>
    <r>
      <rPr>
        <b/>
        <sz val="16"/>
        <rFont val="Calibri"/>
        <family val="2"/>
      </rPr>
      <t xml:space="preserve">ƞ = </t>
    </r>
  </si>
  <si>
    <t>* Modifique solo las variables que tienen un asterisco</t>
  </si>
  <si>
    <t>*</t>
  </si>
  <si>
    <t xml:space="preserve">Seleccione el nivel de confianza con el que quiere trabajar </t>
  </si>
  <si>
    <r>
      <t xml:space="preserve">   </t>
    </r>
    <r>
      <rPr>
        <b/>
        <sz val="16"/>
        <rFont val="Arial"/>
        <family val="2"/>
      </rPr>
      <t xml:space="preserve">     </t>
    </r>
    <r>
      <rPr>
        <b/>
        <sz val="16"/>
        <rFont val="Calibri"/>
        <family val="2"/>
      </rPr>
      <t>Ҽ²</t>
    </r>
    <r>
      <rPr>
        <vertAlign val="superscript"/>
        <sz val="16"/>
        <rFont val="Arial"/>
        <family val="2"/>
      </rPr>
      <t xml:space="preserve">    </t>
    </r>
  </si>
  <si>
    <r>
      <t xml:space="preserve">  </t>
    </r>
    <r>
      <rPr>
        <b/>
        <sz val="16"/>
        <rFont val="Calibri"/>
        <family val="2"/>
      </rPr>
      <t>Ƶ²   *</t>
    </r>
  </si>
  <si>
    <t>Diseñado por:                                              Javier Fernando Rubiano                              V.3.16                jfrubiano@hotmail.com</t>
  </si>
  <si>
    <r>
      <t>Margen de error con el # de encuestas                               Ҽ</t>
    </r>
    <r>
      <rPr>
        <b/>
        <sz val="16"/>
        <rFont val="Calibri"/>
        <family val="2"/>
      </rPr>
      <t xml:space="preserve"> = </t>
    </r>
  </si>
  <si>
    <t>Digite el tamaño de la muestra ( ƞ ) encuestas realizadas</t>
  </si>
  <si>
    <r>
      <t>Porcentaje de la muestra de interés (Proporción) (</t>
    </r>
    <r>
      <rPr>
        <b/>
        <sz val="16"/>
        <rFont val="Arial"/>
        <family val="2"/>
      </rPr>
      <t>Ꝓ</t>
    </r>
    <r>
      <rPr>
        <sz val="16"/>
        <rFont val="Arial"/>
        <family val="2"/>
      </rPr>
      <t>)</t>
    </r>
  </si>
  <si>
    <r>
      <rPr>
        <b/>
        <sz val="16"/>
        <rFont val="Calibri"/>
        <family val="2"/>
      </rPr>
      <t>Ꝓ</t>
    </r>
    <r>
      <rPr>
        <b/>
        <sz val="13.9"/>
        <rFont val="Symbol"/>
        <family val="1"/>
        <charset val="2"/>
      </rPr>
      <t xml:space="preserve"> (1- </t>
    </r>
    <r>
      <rPr>
        <b/>
        <sz val="16"/>
        <rFont val="Calibri"/>
        <family val="2"/>
      </rPr>
      <t>Ꝓ</t>
    </r>
    <r>
      <rPr>
        <b/>
        <sz val="12.1"/>
        <rFont val="Symbol"/>
        <family val="1"/>
        <charset val="2"/>
      </rPr>
      <t>)</t>
    </r>
  </si>
  <si>
    <t>Ya hizo encuestas y quiere saber el margen de error del estudio</t>
  </si>
  <si>
    <t xml:space="preserve">Conoce la cantidad total de la Población seleccionada para el estudio </t>
  </si>
  <si>
    <t>Quiere conocer la tabla del (Ƶ)</t>
  </si>
  <si>
    <t>* Responda la pregunta que más se ajuste a la situación actual para la realización del estudio. De acuerdo a su respuesta se le sugiere utilizar un modelo para calcular el tipo de muestra adecuado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</si>
</sst>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b/>
      <sz val="7.5"/>
      <name val="Verdana"/>
      <family val="2"/>
    </font>
    <font>
      <sz val="16"/>
      <name val="Arial"/>
      <family val="2"/>
    </font>
    <font>
      <sz val="16"/>
      <name val="Symbol"/>
      <family val="1"/>
      <charset val="2"/>
    </font>
    <font>
      <vertAlign val="superscript"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20"/>
      <color indexed="12"/>
      <name val="Arial"/>
      <family val="2"/>
    </font>
    <font>
      <sz val="16"/>
      <color indexed="8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0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3.9"/>
      <name val="Arial"/>
      <family val="2"/>
    </font>
    <font>
      <b/>
      <sz val="16"/>
      <name val="Calibri"/>
      <family val="2"/>
    </font>
    <font>
      <b/>
      <sz val="16"/>
      <name val="Symbol"/>
      <family val="1"/>
      <charset val="2"/>
    </font>
    <font>
      <b/>
      <sz val="16"/>
      <color rgb="FFFF0000"/>
      <name val="Arial"/>
      <family val="2"/>
    </font>
    <font>
      <b/>
      <sz val="20"/>
      <color theme="1" tint="4.9989318521683403E-2"/>
      <name val="Arial"/>
      <family val="2"/>
    </font>
    <font>
      <sz val="16"/>
      <name val="Calibri"/>
      <family val="2"/>
    </font>
    <font>
      <b/>
      <sz val="13.9"/>
      <name val="Symbol"/>
      <family val="1"/>
      <charset val="2"/>
    </font>
    <font>
      <b/>
      <sz val="12.1"/>
      <name val="Symbol"/>
      <family val="1"/>
      <charset val="2"/>
    </font>
    <font>
      <b/>
      <sz val="16"/>
      <name val="Symbol"/>
      <family val="2"/>
      <charset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2" fontId="0" fillId="0" borderId="0" xfId="0" applyNumberFormat="1"/>
    <xf numFmtId="0" fontId="2" fillId="0" borderId="0" xfId="0" applyFont="1"/>
    <xf numFmtId="2" fontId="4" fillId="2" borderId="12" xfId="0" applyNumberFormat="1" applyFont="1" applyFill="1" applyBorder="1" applyAlignment="1">
      <alignment wrapText="1"/>
    </xf>
    <xf numFmtId="9" fontId="4" fillId="2" borderId="12" xfId="2" applyFont="1" applyFill="1" applyBorder="1" applyAlignment="1">
      <alignment wrapText="1"/>
    </xf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0" xfId="0" applyFill="1"/>
    <xf numFmtId="2" fontId="4" fillId="3" borderId="0" xfId="0" applyNumberFormat="1" applyFont="1" applyFill="1" applyAlignment="1">
      <alignment wrapText="1"/>
    </xf>
    <xf numFmtId="2" fontId="0" fillId="3" borderId="0" xfId="0" applyNumberFormat="1" applyFill="1"/>
    <xf numFmtId="9" fontId="4" fillId="3" borderId="0" xfId="2" applyFont="1" applyFill="1" applyBorder="1" applyAlignment="1">
      <alignment wrapText="1"/>
    </xf>
    <xf numFmtId="2" fontId="15" fillId="4" borderId="14" xfId="0" applyNumberFormat="1" applyFont="1" applyFill="1" applyBorder="1" applyAlignment="1">
      <alignment horizontal="center" wrapText="1"/>
    </xf>
    <xf numFmtId="2" fontId="4" fillId="4" borderId="15" xfId="0" applyNumberFormat="1" applyFont="1" applyFill="1" applyBorder="1" applyAlignment="1">
      <alignment wrapText="1"/>
    </xf>
    <xf numFmtId="2" fontId="4" fillId="4" borderId="16" xfId="0" applyNumberFormat="1" applyFont="1" applyFill="1" applyBorder="1" applyAlignment="1">
      <alignment wrapText="1"/>
    </xf>
    <xf numFmtId="2" fontId="4" fillId="4" borderId="17" xfId="0" applyNumberFormat="1" applyFont="1" applyFill="1" applyBorder="1" applyAlignment="1">
      <alignment wrapText="1"/>
    </xf>
    <xf numFmtId="2" fontId="4" fillId="4" borderId="18" xfId="0" applyNumberFormat="1" applyFont="1" applyFill="1" applyBorder="1" applyAlignment="1">
      <alignment wrapText="1"/>
    </xf>
    <xf numFmtId="2" fontId="5" fillId="4" borderId="19" xfId="0" applyNumberFormat="1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wrapText="1"/>
    </xf>
    <xf numFmtId="9" fontId="4" fillId="2" borderId="20" xfId="2" applyFont="1" applyFill="1" applyBorder="1" applyAlignment="1">
      <alignment wrapText="1"/>
    </xf>
    <xf numFmtId="2" fontId="4" fillId="2" borderId="21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0" fontId="18" fillId="3" borderId="0" xfId="0" applyFont="1" applyFill="1"/>
    <xf numFmtId="2" fontId="5" fillId="4" borderId="23" xfId="0" applyNumberFormat="1" applyFont="1" applyFill="1" applyBorder="1" applyAlignment="1">
      <alignment horizontal="center" wrapText="1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2" fontId="5" fillId="4" borderId="27" xfId="0" applyNumberFormat="1" applyFont="1" applyFill="1" applyBorder="1" applyAlignment="1">
      <alignment horizont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2" fontId="5" fillId="4" borderId="10" xfId="0" applyNumberFormat="1" applyFont="1" applyFill="1" applyBorder="1" applyAlignment="1">
      <alignment horizontal="center" wrapText="1"/>
    </xf>
    <xf numFmtId="9" fontId="0" fillId="2" borderId="31" xfId="0" applyNumberFormat="1" applyFill="1" applyBorder="1" applyAlignment="1">
      <alignment horizontal="center"/>
    </xf>
    <xf numFmtId="9" fontId="0" fillId="2" borderId="32" xfId="0" applyNumberFormat="1" applyFill="1" applyBorder="1" applyAlignment="1">
      <alignment horizontal="center"/>
    </xf>
    <xf numFmtId="9" fontId="0" fillId="2" borderId="33" xfId="0" applyNumberFormat="1" applyFill="1" applyBorder="1" applyAlignment="1">
      <alignment horizontal="center"/>
    </xf>
    <xf numFmtId="0" fontId="6" fillId="5" borderId="0" xfId="0" applyFont="1" applyFill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10" fillId="5" borderId="0" xfId="0" applyFont="1" applyFill="1" applyAlignment="1">
      <alignment horizontal="center"/>
    </xf>
    <xf numFmtId="0" fontId="9" fillId="5" borderId="0" xfId="0" applyFont="1" applyFill="1"/>
    <xf numFmtId="165" fontId="14" fillId="5" borderId="0" xfId="1" applyNumberFormat="1" applyFont="1" applyFill="1" applyBorder="1" applyProtection="1">
      <protection locked="0"/>
    </xf>
    <xf numFmtId="9" fontId="6" fillId="5" borderId="0" xfId="2" applyFont="1" applyFill="1" applyBorder="1"/>
    <xf numFmtId="0" fontId="20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9" fontId="12" fillId="5" borderId="0" xfId="2" applyFont="1" applyFill="1" applyBorder="1"/>
    <xf numFmtId="9" fontId="6" fillId="5" borderId="0" xfId="0" applyNumberFormat="1" applyFont="1" applyFill="1"/>
    <xf numFmtId="9" fontId="6" fillId="5" borderId="0" xfId="2" applyFont="1" applyFill="1"/>
    <xf numFmtId="165" fontId="11" fillId="5" borderId="0" xfId="0" applyNumberFormat="1" applyFont="1" applyFill="1" applyAlignment="1">
      <alignment horizontal="center"/>
    </xf>
    <xf numFmtId="0" fontId="6" fillId="5" borderId="11" xfId="0" applyFont="1" applyFill="1" applyBorder="1"/>
    <xf numFmtId="0" fontId="1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/>
    <xf numFmtId="165" fontId="22" fillId="6" borderId="0" xfId="1" applyNumberFormat="1" applyFont="1" applyFill="1" applyBorder="1" applyProtection="1">
      <protection locked="0"/>
    </xf>
    <xf numFmtId="0" fontId="6" fillId="5" borderId="34" xfId="0" applyFont="1" applyFill="1" applyBorder="1" applyAlignment="1">
      <alignment horizontal="center"/>
    </xf>
    <xf numFmtId="165" fontId="23" fillId="5" borderId="35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horizontal="right" vertical="center"/>
    </xf>
    <xf numFmtId="166" fontId="23" fillId="5" borderId="35" xfId="2" applyNumberFormat="1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4" fillId="5" borderId="0" xfId="0" applyFont="1" applyFill="1"/>
    <xf numFmtId="9" fontId="22" fillId="6" borderId="0" xfId="2" applyFont="1" applyFill="1" applyBorder="1" applyProtection="1">
      <protection locked="0"/>
    </xf>
    <xf numFmtId="165" fontId="28" fillId="5" borderId="0" xfId="1" applyNumberFormat="1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27" fillId="5" borderId="0" xfId="0" applyFont="1" applyFill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99"/>
      <color rgb="FFCCFFC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5</xdr:col>
      <xdr:colOff>394137</xdr:colOff>
      <xdr:row>11</xdr:row>
      <xdr:rowOff>43793</xdr:rowOff>
    </xdr:to>
    <xdr:sp macro="[0]!ERRORENCUESTAS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9087069" y="3043621"/>
          <a:ext cx="394137" cy="3175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800" b="1">
              <a:solidFill>
                <a:schemeClr val="tx1"/>
              </a:solidFill>
            </a:rPr>
            <a:t>SI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394137</xdr:colOff>
      <xdr:row>13</xdr:row>
      <xdr:rowOff>54741</xdr:rowOff>
    </xdr:to>
    <xdr:sp macro="[0]!TABLAZ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9087069" y="3503448"/>
          <a:ext cx="394137" cy="3175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800" b="1">
              <a:solidFill>
                <a:schemeClr val="tx1"/>
              </a:solidFill>
            </a:rPr>
            <a:t>SI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394137</xdr:colOff>
      <xdr:row>9</xdr:row>
      <xdr:rowOff>65690</xdr:rowOff>
    </xdr:to>
    <xdr:sp macro="[0]!POBFINITA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9087069" y="2145862"/>
          <a:ext cx="394137" cy="3175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800" b="1">
              <a:solidFill>
                <a:schemeClr val="tx1"/>
              </a:solidFill>
            </a:rPr>
            <a:t>SI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109482</xdr:colOff>
      <xdr:row>8</xdr:row>
      <xdr:rowOff>1</xdr:rowOff>
    </xdr:from>
    <xdr:to>
      <xdr:col>7</xdr:col>
      <xdr:colOff>383189</xdr:colOff>
      <xdr:row>9</xdr:row>
      <xdr:rowOff>54741</xdr:rowOff>
    </xdr:to>
    <xdr:sp macro="[0]!POBINFINITA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9787758" y="2145863"/>
          <a:ext cx="394138" cy="3065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800" b="1">
              <a:solidFill>
                <a:schemeClr val="tx1"/>
              </a:solidFill>
            </a:rPr>
            <a:t>NO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10</xdr:row>
      <xdr:rowOff>0</xdr:rowOff>
    </xdr:from>
    <xdr:to>
      <xdr:col>8</xdr:col>
      <xdr:colOff>257175</xdr:colOff>
      <xdr:row>10</xdr:row>
      <xdr:rowOff>0</xdr:rowOff>
    </xdr:to>
    <xdr:sp macro="" textlink="">
      <xdr:nvSpPr>
        <xdr:cNvPr id="4155" name="Línea 1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>
          <a:spLocks noChangeShapeType="1"/>
        </xdr:cNvSpPr>
      </xdr:nvSpPr>
      <xdr:spPr bwMode="auto">
        <a:xfrm flipV="1">
          <a:off x="10248900" y="2381250"/>
          <a:ext cx="1352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11</xdr:row>
      <xdr:rowOff>9525</xdr:rowOff>
    </xdr:from>
    <xdr:to>
      <xdr:col>6</xdr:col>
      <xdr:colOff>800100</xdr:colOff>
      <xdr:row>11</xdr:row>
      <xdr:rowOff>9525</xdr:rowOff>
    </xdr:to>
    <xdr:sp macro="" textlink="">
      <xdr:nvSpPr>
        <xdr:cNvPr id="4156" name="Línea 2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>
          <a:spLocks noChangeShapeType="1"/>
        </xdr:cNvSpPr>
      </xdr:nvSpPr>
      <xdr:spPr bwMode="auto">
        <a:xfrm>
          <a:off x="10325100" y="2695575"/>
          <a:ext cx="419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1095375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157" name="Línea 3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>
          <a:spLocks noChangeShapeType="1"/>
        </xdr:cNvSpPr>
      </xdr:nvSpPr>
      <xdr:spPr bwMode="auto">
        <a:xfrm flipV="1">
          <a:off x="11039475" y="2686050"/>
          <a:ext cx="304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405086</xdr:colOff>
      <xdr:row>9</xdr:row>
      <xdr:rowOff>98534</xdr:rowOff>
    </xdr:from>
    <xdr:to>
      <xdr:col>6</xdr:col>
      <xdr:colOff>383186</xdr:colOff>
      <xdr:row>10</xdr:row>
      <xdr:rowOff>120431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492155" y="2419568"/>
          <a:ext cx="503617" cy="295604"/>
        </a:xfrm>
        <a:prstGeom prst="rect">
          <a:avLst/>
        </a:prstGeom>
        <a:solidFill>
          <a:srgbClr val="99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latin typeface="Calibri" panose="020F0502020204030204" pitchFamily="34" charset="0"/>
            </a:rPr>
            <a:t>ƞ</a:t>
          </a:r>
          <a:r>
            <a:rPr lang="es-CO" sz="1600" b="1"/>
            <a:t> =</a:t>
          </a:r>
        </a:p>
      </xdr:txBody>
    </xdr:sp>
    <xdr:clientData/>
  </xdr:twoCellAnchor>
  <xdr:twoCellAnchor>
    <xdr:from>
      <xdr:col>6</xdr:col>
      <xdr:colOff>492673</xdr:colOff>
      <xdr:row>5</xdr:row>
      <xdr:rowOff>43793</xdr:rowOff>
    </xdr:from>
    <xdr:to>
      <xdr:col>9</xdr:col>
      <xdr:colOff>1</xdr:colOff>
      <xdr:row>6</xdr:row>
      <xdr:rowOff>10949</xdr:rowOff>
    </xdr:to>
    <xdr:sp macro="[0]!IRATIPODEMUESTRA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105259" y="1335690"/>
          <a:ext cx="1532759" cy="21896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IR A TIPO DE MUESTRA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304801</xdr:colOff>
      <xdr:row>9</xdr:row>
      <xdr:rowOff>0</xdr:rowOff>
    </xdr:from>
    <xdr:to>
      <xdr:col>8</xdr:col>
      <xdr:colOff>87587</xdr:colOff>
      <xdr:row>9</xdr:row>
      <xdr:rowOff>0</xdr:rowOff>
    </xdr:to>
    <xdr:sp macro="" textlink="">
      <xdr:nvSpPr>
        <xdr:cNvPr id="2" name="Líne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10245835" y="2342931"/>
          <a:ext cx="1173218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437931</xdr:colOff>
      <xdr:row>8</xdr:row>
      <xdr:rowOff>98534</xdr:rowOff>
    </xdr:from>
    <xdr:to>
      <xdr:col>6</xdr:col>
      <xdr:colOff>383186</xdr:colOff>
      <xdr:row>9</xdr:row>
      <xdr:rowOff>120431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000" y="2167758"/>
          <a:ext cx="470772" cy="295604"/>
        </a:xfrm>
        <a:prstGeom prst="rect">
          <a:avLst/>
        </a:prstGeom>
        <a:solidFill>
          <a:srgbClr val="99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latin typeface="Calibri" panose="020F0502020204030204" pitchFamily="34" charset="0"/>
            </a:rPr>
            <a:t>ƞ</a:t>
          </a:r>
          <a:r>
            <a:rPr lang="es-CO" sz="1600" b="1"/>
            <a:t> =</a:t>
          </a:r>
        </a:p>
      </xdr:txBody>
    </xdr:sp>
    <xdr:clientData/>
  </xdr:twoCellAnchor>
  <xdr:twoCellAnchor>
    <xdr:from>
      <xdr:col>6</xdr:col>
      <xdr:colOff>437930</xdr:colOff>
      <xdr:row>5</xdr:row>
      <xdr:rowOff>32845</xdr:rowOff>
    </xdr:from>
    <xdr:to>
      <xdr:col>9</xdr:col>
      <xdr:colOff>21896</xdr:colOff>
      <xdr:row>6</xdr:row>
      <xdr:rowOff>1</xdr:rowOff>
    </xdr:to>
    <xdr:sp macro="[0]!IRATIPODEMUESTRA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0050516" y="1324742"/>
          <a:ext cx="1532759" cy="21896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IR A TIPO DE MUESTRA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304801</xdr:colOff>
      <xdr:row>9</xdr:row>
      <xdr:rowOff>0</xdr:rowOff>
    </xdr:from>
    <xdr:to>
      <xdr:col>8</xdr:col>
      <xdr:colOff>481724</xdr:colOff>
      <xdr:row>9</xdr:row>
      <xdr:rowOff>10948</xdr:rowOff>
    </xdr:to>
    <xdr:sp macro="" textlink="">
      <xdr:nvSpPr>
        <xdr:cNvPr id="2" name="Líne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917387" y="2342931"/>
          <a:ext cx="1490716" cy="10948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416034</xdr:colOff>
      <xdr:row>8</xdr:row>
      <xdr:rowOff>98534</xdr:rowOff>
    </xdr:from>
    <xdr:to>
      <xdr:col>6</xdr:col>
      <xdr:colOff>383186</xdr:colOff>
      <xdr:row>9</xdr:row>
      <xdr:rowOff>120431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03103" y="2167758"/>
          <a:ext cx="492669" cy="295604"/>
        </a:xfrm>
        <a:prstGeom prst="rect">
          <a:avLst/>
        </a:prstGeom>
        <a:solidFill>
          <a:srgbClr val="99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latin typeface="Calibri" panose="020F0502020204030204" pitchFamily="34" charset="0"/>
            </a:rPr>
            <a:t>ƞ</a:t>
          </a:r>
          <a:r>
            <a:rPr lang="es-CO" sz="1600" b="1"/>
            <a:t> =</a:t>
          </a:r>
        </a:p>
      </xdr:txBody>
    </xdr:sp>
    <xdr:clientData/>
  </xdr:twoCellAnchor>
  <xdr:twoCellAnchor>
    <xdr:from>
      <xdr:col>6</xdr:col>
      <xdr:colOff>426983</xdr:colOff>
      <xdr:row>5</xdr:row>
      <xdr:rowOff>32845</xdr:rowOff>
    </xdr:from>
    <xdr:to>
      <xdr:col>9</xdr:col>
      <xdr:colOff>10949</xdr:colOff>
      <xdr:row>6</xdr:row>
      <xdr:rowOff>1</xdr:rowOff>
    </xdr:to>
    <xdr:sp macro="[0]!IRATIPODEMUESTRA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10039569" y="1324742"/>
          <a:ext cx="1532759" cy="21896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IR A TIPO DE MUESTRA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1335690</xdr:colOff>
      <xdr:row>5</xdr:row>
      <xdr:rowOff>21897</xdr:rowOff>
    </xdr:from>
    <xdr:to>
      <xdr:col>7</xdr:col>
      <xdr:colOff>32845</xdr:colOff>
      <xdr:row>5</xdr:row>
      <xdr:rowOff>240863</xdr:rowOff>
    </xdr:to>
    <xdr:sp macro="[0]!IRATIPODEMUESTRA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9054224" y="1313794"/>
          <a:ext cx="1532759" cy="21896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IR A TIPO DE MUESTRA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13415</xdr:colOff>
      <xdr:row>29</xdr:row>
      <xdr:rowOff>134154</xdr:rowOff>
    </xdr:from>
    <xdr:to>
      <xdr:col>16</xdr:col>
      <xdr:colOff>0</xdr:colOff>
      <xdr:row>32</xdr:row>
      <xdr:rowOff>53662</xdr:rowOff>
    </xdr:to>
    <xdr:sp macro="[0]!IRATIPODEMUESTRA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9498169" y="4896654"/>
          <a:ext cx="1931831" cy="40246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400" b="1"/>
            <a:t>IR A TIPO DE MUESTRA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C20"/>
  <sheetViews>
    <sheetView zoomScale="130" zoomScaleNormal="130" workbookViewId="0">
      <selection activeCell="I11" sqref="I11"/>
    </sheetView>
  </sheetViews>
  <sheetFormatPr baseColWidth="10" defaultRowHeight="20.25" x14ac:dyDescent="0.3"/>
  <cols>
    <col min="1" max="2" width="11.42578125" style="35"/>
    <col min="3" max="3" width="6.5703125" style="35" customWidth="1"/>
    <col min="4" max="4" width="86.28515625" style="35" bestFit="1" customWidth="1"/>
    <col min="5" max="5" width="20.5703125" style="35" customWidth="1"/>
    <col min="6" max="6" width="8.85546875" style="35" customWidth="1"/>
    <col min="7" max="7" width="1.85546875" style="35" customWidth="1"/>
    <col min="8" max="8" width="7.85546875" style="35" customWidth="1"/>
    <col min="9" max="9" width="17.140625" style="35" bestFit="1" customWidth="1"/>
    <col min="10" max="10" width="3.85546875" style="35" customWidth="1"/>
    <col min="11" max="11" width="6.42578125" style="35" customWidth="1"/>
    <col min="12" max="16384" width="11.42578125" style="35"/>
  </cols>
  <sheetData>
    <row r="2" spans="3:237" ht="8.25" customHeight="1" thickBot="1" x14ac:dyDescent="0.35"/>
    <row r="3" spans="3:237" ht="21" thickBot="1" x14ac:dyDescent="0.35">
      <c r="C3" s="36"/>
      <c r="D3" s="37"/>
      <c r="E3" s="37"/>
      <c r="F3" s="37"/>
      <c r="G3" s="37"/>
      <c r="H3" s="37"/>
      <c r="I3" s="37"/>
      <c r="J3" s="37"/>
      <c r="K3" s="38"/>
    </row>
    <row r="4" spans="3:237" x14ac:dyDescent="0.3">
      <c r="C4" s="39"/>
      <c r="D4" s="66" t="s">
        <v>434</v>
      </c>
      <c r="E4" s="67"/>
      <c r="F4" s="67"/>
      <c r="G4" s="67"/>
      <c r="H4" s="67"/>
      <c r="I4" s="67"/>
      <c r="J4" s="68"/>
      <c r="K4" s="40"/>
    </row>
    <row r="5" spans="3:237" ht="21" thickBot="1" x14ac:dyDescent="0.35">
      <c r="C5" s="39"/>
      <c r="D5" s="69"/>
      <c r="E5" s="70"/>
      <c r="F5" s="70"/>
      <c r="G5" s="70"/>
      <c r="H5" s="70"/>
      <c r="I5" s="70"/>
      <c r="J5" s="71"/>
      <c r="K5" s="40"/>
    </row>
    <row r="6" spans="3:237" ht="25.5" customHeight="1" x14ac:dyDescent="0.3">
      <c r="C6" s="39"/>
      <c r="D6" s="77" t="s">
        <v>453</v>
      </c>
      <c r="E6" s="77"/>
      <c r="F6" s="77"/>
      <c r="G6" s="77"/>
      <c r="H6" s="77"/>
      <c r="I6" s="77"/>
      <c r="J6" s="77"/>
      <c r="K6" s="40"/>
    </row>
    <row r="7" spans="3:237" ht="20.25" customHeight="1" x14ac:dyDescent="0.3">
      <c r="C7" s="39"/>
      <c r="D7" s="78"/>
      <c r="E7" s="78"/>
      <c r="F7" s="78"/>
      <c r="G7" s="78"/>
      <c r="H7" s="78"/>
      <c r="I7" s="78"/>
      <c r="J7" s="78"/>
      <c r="K7" s="40"/>
    </row>
    <row r="8" spans="3:237" ht="21.75" x14ac:dyDescent="0.35">
      <c r="C8" s="59"/>
      <c r="I8" s="72"/>
      <c r="J8" s="72"/>
      <c r="K8" s="40"/>
    </row>
    <row r="9" spans="3:237" x14ac:dyDescent="0.3">
      <c r="C9" s="59"/>
      <c r="D9" s="35" t="s">
        <v>451</v>
      </c>
      <c r="E9" s="49"/>
      <c r="F9" s="65"/>
      <c r="G9" s="65"/>
      <c r="H9" s="64"/>
      <c r="K9" s="40"/>
      <c r="L9" s="51"/>
      <c r="HZ9" s="50">
        <v>0.91</v>
      </c>
      <c r="IC9" s="50">
        <v>0.09</v>
      </c>
    </row>
    <row r="10" spans="3:237" ht="15" customHeight="1" x14ac:dyDescent="0.3">
      <c r="C10" s="59"/>
      <c r="E10" s="49"/>
      <c r="F10" s="65"/>
      <c r="G10" s="65"/>
      <c r="H10" s="64"/>
      <c r="K10" s="40"/>
      <c r="L10" s="51"/>
      <c r="HZ10" s="50"/>
      <c r="IC10" s="50"/>
    </row>
    <row r="11" spans="3:237" ht="21.75" x14ac:dyDescent="0.35">
      <c r="C11" s="59"/>
      <c r="D11" s="35" t="s">
        <v>450</v>
      </c>
      <c r="E11" s="49"/>
      <c r="F11" s="65"/>
      <c r="G11" s="65"/>
      <c r="H11" s="64"/>
      <c r="I11" s="47"/>
      <c r="J11" s="48"/>
      <c r="K11" s="40"/>
      <c r="HZ11" s="35" t="s">
        <v>147</v>
      </c>
      <c r="IC11" s="35" t="s">
        <v>428</v>
      </c>
    </row>
    <row r="12" spans="3:237" ht="15" customHeight="1" x14ac:dyDescent="0.35">
      <c r="C12" s="59"/>
      <c r="E12" s="49"/>
      <c r="F12" s="65"/>
      <c r="G12" s="65"/>
      <c r="H12" s="64"/>
      <c r="I12" s="41"/>
      <c r="J12" s="45"/>
      <c r="K12" s="40"/>
      <c r="HZ12" s="50">
        <v>0.9</v>
      </c>
      <c r="IC12" s="50">
        <v>0.1</v>
      </c>
    </row>
    <row r="13" spans="3:237" ht="21" x14ac:dyDescent="0.35">
      <c r="C13" s="59"/>
      <c r="D13" s="35" t="s">
        <v>452</v>
      </c>
      <c r="E13" s="49"/>
      <c r="F13" s="65"/>
      <c r="G13" s="65"/>
      <c r="H13" s="64"/>
      <c r="I13" s="41"/>
      <c r="J13" s="45"/>
      <c r="K13" s="40"/>
      <c r="HZ13" s="50"/>
      <c r="IC13" s="50"/>
    </row>
    <row r="14" spans="3:237" x14ac:dyDescent="0.3">
      <c r="C14" s="39"/>
      <c r="K14" s="40"/>
      <c r="HZ14" s="50">
        <v>0.92</v>
      </c>
      <c r="IC14" s="50">
        <v>0.08</v>
      </c>
    </row>
    <row r="15" spans="3:237" x14ac:dyDescent="0.3">
      <c r="C15" s="39"/>
      <c r="I15" s="73" t="s">
        <v>445</v>
      </c>
      <c r="J15" s="74"/>
      <c r="K15" s="40"/>
      <c r="HZ15" s="50">
        <v>0.94</v>
      </c>
      <c r="IC15" s="50">
        <v>0.06</v>
      </c>
    </row>
    <row r="16" spans="3:237" ht="21" customHeight="1" thickBot="1" x14ac:dyDescent="0.35">
      <c r="C16" s="53"/>
      <c r="D16" s="76"/>
      <c r="E16" s="76"/>
      <c r="F16" s="54"/>
      <c r="G16" s="54"/>
      <c r="H16" s="54"/>
      <c r="I16" s="75"/>
      <c r="J16" s="75"/>
      <c r="K16" s="55"/>
      <c r="HZ16" s="50">
        <v>0.95</v>
      </c>
      <c r="IC16" s="50">
        <v>0.05</v>
      </c>
    </row>
    <row r="17" spans="234:237" x14ac:dyDescent="0.3">
      <c r="HZ17" s="50">
        <v>0.96</v>
      </c>
      <c r="IC17" s="50">
        <v>3.9999999999999897E-2</v>
      </c>
    </row>
    <row r="18" spans="234:237" x14ac:dyDescent="0.3">
      <c r="HZ18" s="50">
        <v>0.97</v>
      </c>
      <c r="IC18" s="50">
        <v>2.9999999999999898E-2</v>
      </c>
    </row>
    <row r="19" spans="234:237" x14ac:dyDescent="0.3">
      <c r="HZ19" s="50">
        <v>0.98</v>
      </c>
      <c r="IC19" s="50">
        <v>1.99999999999999E-2</v>
      </c>
    </row>
    <row r="20" spans="234:237" x14ac:dyDescent="0.3">
      <c r="HZ20" s="50">
        <v>0.99</v>
      </c>
      <c r="IC20" s="50">
        <v>9.99999999999991E-3</v>
      </c>
    </row>
  </sheetData>
  <sheetProtection algorithmName="SHA-512" hashValue="jUREMnvNLYxmf4e5igbKbU3bnodBavX/V7uk9JwT9rHEW/bRanFFe7GbKfOiGwqr0Svd/ypAg8HO1fvvkt43FA==" saltValue="wsshds7oDFRhiH+Y7XwC6w==" spinCount="100000" sheet="1" objects="1" scenarios="1"/>
  <mergeCells count="5">
    <mergeCell ref="D4:J5"/>
    <mergeCell ref="I8:J8"/>
    <mergeCell ref="I15:J16"/>
    <mergeCell ref="D16:E16"/>
    <mergeCell ref="D6:J7"/>
  </mergeCell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B20"/>
  <sheetViews>
    <sheetView tabSelected="1" topLeftCell="A2" zoomScale="130" zoomScaleNormal="130" workbookViewId="0">
      <selection activeCell="F8" sqref="F8"/>
    </sheetView>
  </sheetViews>
  <sheetFormatPr baseColWidth="10" defaultRowHeight="20.25" x14ac:dyDescent="0.3"/>
  <cols>
    <col min="1" max="2" width="11.42578125" style="35"/>
    <col min="3" max="3" width="6.5703125" style="35" customWidth="1"/>
    <col min="4" max="4" width="86.28515625" style="35" bestFit="1" customWidth="1"/>
    <col min="5" max="5" width="20.5703125" style="35" customWidth="1"/>
    <col min="6" max="6" width="7.85546875" style="35" customWidth="1"/>
    <col min="7" max="7" width="17.140625" style="35" bestFit="1" customWidth="1"/>
    <col min="8" max="8" width="3.85546875" style="35" customWidth="1"/>
    <col min="9" max="9" width="9.5703125" style="35" customWidth="1"/>
    <col min="10" max="10" width="6.42578125" style="35" customWidth="1"/>
    <col min="11" max="16384" width="11.42578125" style="35"/>
  </cols>
  <sheetData>
    <row r="2" spans="3:236" ht="21" thickBot="1" x14ac:dyDescent="0.35"/>
    <row r="3" spans="3:236" ht="21" thickBot="1" x14ac:dyDescent="0.35">
      <c r="C3" s="36"/>
      <c r="D3" s="37"/>
      <c r="E3" s="37"/>
      <c r="F3" s="37"/>
      <c r="G3" s="37"/>
      <c r="H3" s="37"/>
      <c r="I3" s="37"/>
      <c r="J3" s="38"/>
    </row>
    <row r="4" spans="3:236" x14ac:dyDescent="0.3">
      <c r="C4" s="39"/>
      <c r="D4" s="66" t="s">
        <v>434</v>
      </c>
      <c r="E4" s="67"/>
      <c r="F4" s="67"/>
      <c r="G4" s="67"/>
      <c r="H4" s="67"/>
      <c r="I4" s="68"/>
      <c r="J4" s="40"/>
    </row>
    <row r="5" spans="3:236" ht="21" thickBot="1" x14ac:dyDescent="0.35">
      <c r="C5" s="39"/>
      <c r="D5" s="69"/>
      <c r="E5" s="70"/>
      <c r="F5" s="70"/>
      <c r="G5" s="70"/>
      <c r="H5" s="70"/>
      <c r="I5" s="71"/>
      <c r="J5" s="40"/>
    </row>
    <row r="6" spans="3:236" x14ac:dyDescent="0.3">
      <c r="C6" s="39"/>
      <c r="D6" s="80" t="s">
        <v>440</v>
      </c>
      <c r="E6" s="80"/>
      <c r="F6" s="80"/>
      <c r="G6" s="80"/>
      <c r="H6" s="80"/>
      <c r="I6" s="80"/>
      <c r="J6" s="40"/>
    </row>
    <row r="7" spans="3:236" x14ac:dyDescent="0.3">
      <c r="C7" s="39"/>
      <c r="J7" s="40"/>
    </row>
    <row r="8" spans="3:236" ht="21.75" x14ac:dyDescent="0.35">
      <c r="C8" s="59" t="s">
        <v>441</v>
      </c>
      <c r="D8" s="42" t="s">
        <v>435</v>
      </c>
      <c r="E8" s="56">
        <v>16700000</v>
      </c>
      <c r="F8" s="43"/>
      <c r="G8" s="72"/>
      <c r="H8" s="72"/>
      <c r="J8" s="40"/>
    </row>
    <row r="9" spans="3:236" x14ac:dyDescent="0.3">
      <c r="C9" s="59" t="s">
        <v>441</v>
      </c>
      <c r="D9" s="35" t="s">
        <v>442</v>
      </c>
      <c r="E9" s="63">
        <v>0.95</v>
      </c>
      <c r="F9" s="44"/>
      <c r="J9" s="40"/>
      <c r="K9" s="51"/>
      <c r="HY9" s="50">
        <v>0.91</v>
      </c>
      <c r="IB9" s="50">
        <v>0.09</v>
      </c>
    </row>
    <row r="10" spans="3:236" ht="21.75" x14ac:dyDescent="0.35">
      <c r="C10" s="59" t="s">
        <v>441</v>
      </c>
      <c r="D10" s="42" t="s">
        <v>429</v>
      </c>
      <c r="E10" s="63">
        <v>7.0000000000000007E-2</v>
      </c>
      <c r="F10" s="44"/>
      <c r="G10" s="45" t="s">
        <v>432</v>
      </c>
      <c r="H10" s="46"/>
      <c r="J10" s="40"/>
    </row>
    <row r="11" spans="3:236" ht="24" x14ac:dyDescent="0.35">
      <c r="C11" s="59"/>
      <c r="D11" s="35" t="s">
        <v>437</v>
      </c>
      <c r="E11" s="35">
        <f>VLOOKUP(E9,'TABLA Z'!N17:O27,2,0)</f>
        <v>1.96</v>
      </c>
      <c r="G11" s="47" t="s">
        <v>433</v>
      </c>
      <c r="H11" s="48" t="s">
        <v>431</v>
      </c>
      <c r="J11" s="40"/>
      <c r="HY11" s="35" t="s">
        <v>147</v>
      </c>
      <c r="IB11" s="35" t="s">
        <v>428</v>
      </c>
    </row>
    <row r="12" spans="3:236" ht="21" x14ac:dyDescent="0.35">
      <c r="C12" s="59"/>
      <c r="D12" s="42" t="s">
        <v>430</v>
      </c>
      <c r="E12" s="49">
        <v>0.25</v>
      </c>
      <c r="F12" s="49"/>
      <c r="G12" s="41" t="s">
        <v>438</v>
      </c>
      <c r="H12" s="45" t="s">
        <v>436</v>
      </c>
      <c r="J12" s="40"/>
      <c r="HY12" s="50">
        <v>0.9</v>
      </c>
      <c r="IB12" s="50">
        <v>0.1</v>
      </c>
    </row>
    <row r="13" spans="3:236" ht="21" thickBot="1" x14ac:dyDescent="0.35">
      <c r="C13" s="39"/>
      <c r="J13" s="40"/>
      <c r="HY13" s="50">
        <v>0.92</v>
      </c>
      <c r="IB13" s="50">
        <v>0.08</v>
      </c>
    </row>
    <row r="14" spans="3:236" ht="27" thickBot="1" x14ac:dyDescent="0.45">
      <c r="C14" s="39"/>
      <c r="D14" s="57" t="s">
        <v>439</v>
      </c>
      <c r="E14" s="58">
        <f xml:space="preserve"> E12/((E10^2)/(E11^2)+(E12/E8))</f>
        <v>195.9976996677164</v>
      </c>
      <c r="F14" s="52"/>
      <c r="J14" s="40"/>
      <c r="HY14" s="50">
        <v>0.93</v>
      </c>
      <c r="IB14" s="50">
        <v>7.0000000000000007E-2</v>
      </c>
    </row>
    <row r="15" spans="3:236" x14ac:dyDescent="0.3">
      <c r="C15" s="39"/>
      <c r="G15" s="73" t="s">
        <v>445</v>
      </c>
      <c r="H15" s="74"/>
      <c r="I15" s="79"/>
      <c r="J15" s="40"/>
      <c r="HY15" s="50">
        <v>0.94</v>
      </c>
      <c r="IB15" s="50">
        <v>0.06</v>
      </c>
    </row>
    <row r="16" spans="3:236" ht="21" customHeight="1" thickBot="1" x14ac:dyDescent="0.35">
      <c r="C16" s="53"/>
      <c r="D16" s="76"/>
      <c r="E16" s="76"/>
      <c r="F16" s="54"/>
      <c r="G16" s="75"/>
      <c r="H16" s="75"/>
      <c r="I16" s="75"/>
      <c r="J16" s="55"/>
      <c r="HY16" s="50">
        <v>0.95</v>
      </c>
      <c r="IB16" s="50">
        <v>0.05</v>
      </c>
    </row>
    <row r="17" spans="233:236" x14ac:dyDescent="0.3">
      <c r="HY17" s="50">
        <v>0.96</v>
      </c>
      <c r="IB17" s="50">
        <v>3.9999999999999897E-2</v>
      </c>
    </row>
    <row r="18" spans="233:236" x14ac:dyDescent="0.3">
      <c r="HY18" s="50">
        <v>0.97</v>
      </c>
      <c r="IB18" s="50">
        <v>2.9999999999999898E-2</v>
      </c>
    </row>
    <row r="19" spans="233:236" x14ac:dyDescent="0.3">
      <c r="HY19" s="50">
        <v>0.98</v>
      </c>
      <c r="IB19" s="50">
        <v>1.99999999999999E-2</v>
      </c>
    </row>
    <row r="20" spans="233:236" x14ac:dyDescent="0.3">
      <c r="HY20" s="50">
        <v>0.99</v>
      </c>
      <c r="IB20" s="50">
        <v>9.99999999999991E-3</v>
      </c>
    </row>
  </sheetData>
  <sheetProtection algorithmName="SHA-512" hashValue="D9cul59EPAVGfWhIVdL+7NInJU0xt/4nl6xKQ6qSvTN6CwEqu2pi5EtPkcWqiHlGszTxyfiVHwbrzxeSsC7NOA==" saltValue="Xt9Ip4Z3ugUtzS8uuHIT3Q==" spinCount="100000" sheet="1" objects="1" scenarios="1"/>
  <mergeCells count="5">
    <mergeCell ref="G8:H8"/>
    <mergeCell ref="G15:I16"/>
    <mergeCell ref="D16:E16"/>
    <mergeCell ref="D4:I5"/>
    <mergeCell ref="D6:I6"/>
  </mergeCells>
  <dataValidations count="2">
    <dataValidation type="list" allowBlank="1" showInputMessage="1" showErrorMessage="1" prompt="El máximo error admisible es el 10%, en su gran mayoria se trabaja con un 5%, pero en algunos casos por temas de distribución de la muestra se usa el 3%" sqref="E10" xr:uid="{00000000-0002-0000-0100-000000000000}">
      <formula1>$IB$12:$IB$20</formula1>
    </dataValidation>
    <dataValidation type="list" allowBlank="1" showInputMessage="1" showErrorMessage="1" prompt="Escoja el nivel de confianza entre el 90% y el 99%, se recomienda usar en la mayoría de los casos el 95%" sqref="E9" xr:uid="{00000000-0002-0000-0100-000001000000}">
      <formula1>$HY$12:$HY$20</formula1>
    </dataValidation>
  </dataValidation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B19"/>
  <sheetViews>
    <sheetView zoomScale="130" zoomScaleNormal="130" workbookViewId="0">
      <selection activeCell="F8" sqref="F8"/>
    </sheetView>
  </sheetViews>
  <sheetFormatPr baseColWidth="10" defaultRowHeight="20.25" x14ac:dyDescent="0.3"/>
  <cols>
    <col min="1" max="2" width="11.42578125" style="35"/>
    <col min="3" max="3" width="6.5703125" style="35" customWidth="1"/>
    <col min="4" max="4" width="86.28515625" style="35" bestFit="1" customWidth="1"/>
    <col min="5" max="5" width="20.5703125" style="35" customWidth="1"/>
    <col min="6" max="6" width="7.85546875" style="35" customWidth="1"/>
    <col min="7" max="7" width="16" style="35" customWidth="1"/>
    <col min="8" max="8" width="3.85546875" style="35" customWidth="1"/>
    <col min="9" max="9" width="9.5703125" style="35" customWidth="1"/>
    <col min="10" max="10" width="6.42578125" style="35" customWidth="1"/>
    <col min="11" max="16384" width="11.42578125" style="35"/>
  </cols>
  <sheetData>
    <row r="2" spans="3:236" ht="21" thickBot="1" x14ac:dyDescent="0.35"/>
    <row r="3" spans="3:236" ht="21" thickBot="1" x14ac:dyDescent="0.35">
      <c r="C3" s="36"/>
      <c r="D3" s="37"/>
      <c r="E3" s="37"/>
      <c r="F3" s="37"/>
      <c r="G3" s="37"/>
      <c r="H3" s="37"/>
      <c r="I3" s="37"/>
      <c r="J3" s="38"/>
    </row>
    <row r="4" spans="3:236" x14ac:dyDescent="0.3">
      <c r="C4" s="39"/>
      <c r="D4" s="66" t="s">
        <v>434</v>
      </c>
      <c r="E4" s="67"/>
      <c r="F4" s="67"/>
      <c r="G4" s="67"/>
      <c r="H4" s="67"/>
      <c r="I4" s="68"/>
      <c r="J4" s="40"/>
    </row>
    <row r="5" spans="3:236" ht="21" thickBot="1" x14ac:dyDescent="0.35">
      <c r="C5" s="39"/>
      <c r="D5" s="69"/>
      <c r="E5" s="70"/>
      <c r="F5" s="70"/>
      <c r="G5" s="70"/>
      <c r="H5" s="70"/>
      <c r="I5" s="71"/>
      <c r="J5" s="40"/>
    </row>
    <row r="6" spans="3:236" x14ac:dyDescent="0.3">
      <c r="C6" s="39"/>
      <c r="D6" s="80" t="s">
        <v>440</v>
      </c>
      <c r="E6" s="80"/>
      <c r="F6" s="80"/>
      <c r="G6" s="80"/>
      <c r="H6" s="80"/>
      <c r="I6" s="80"/>
      <c r="J6" s="40"/>
    </row>
    <row r="7" spans="3:236" x14ac:dyDescent="0.3">
      <c r="C7" s="39"/>
      <c r="J7" s="40"/>
    </row>
    <row r="8" spans="3:236" ht="21.75" x14ac:dyDescent="0.35">
      <c r="C8" s="59" t="s">
        <v>441</v>
      </c>
      <c r="D8" s="35" t="s">
        <v>442</v>
      </c>
      <c r="E8" s="63">
        <v>0.95</v>
      </c>
      <c r="F8" s="43"/>
      <c r="G8" s="72"/>
      <c r="H8" s="72"/>
      <c r="J8" s="40"/>
    </row>
    <row r="9" spans="3:236" ht="21.75" x14ac:dyDescent="0.35">
      <c r="C9" s="59" t="s">
        <v>441</v>
      </c>
      <c r="D9" s="42" t="s">
        <v>429</v>
      </c>
      <c r="E9" s="63">
        <v>2.9999999999999898E-2</v>
      </c>
      <c r="F9" s="44"/>
      <c r="G9" s="41" t="s">
        <v>444</v>
      </c>
      <c r="H9" s="48" t="s">
        <v>431</v>
      </c>
      <c r="I9" s="45"/>
      <c r="J9" s="40"/>
    </row>
    <row r="10" spans="3:236" ht="24" x14ac:dyDescent="0.35">
      <c r="C10" s="59"/>
      <c r="D10" s="42" t="s">
        <v>437</v>
      </c>
      <c r="E10" s="35">
        <f>VLOOKUP(E8,'TABLA Z'!N17:O27,2,0)</f>
        <v>1.96</v>
      </c>
      <c r="G10" s="81" t="s">
        <v>443</v>
      </c>
      <c r="H10" s="81"/>
      <c r="J10" s="40"/>
      <c r="HY10" s="35" t="s">
        <v>147</v>
      </c>
      <c r="IB10" s="35" t="s">
        <v>428</v>
      </c>
    </row>
    <row r="11" spans="3:236" ht="21" x14ac:dyDescent="0.35">
      <c r="C11" s="59"/>
      <c r="D11" s="42" t="s">
        <v>430</v>
      </c>
      <c r="E11" s="49">
        <v>0.25</v>
      </c>
      <c r="F11" s="49"/>
      <c r="G11" s="41"/>
      <c r="H11" s="45"/>
      <c r="J11" s="40"/>
      <c r="HY11" s="50">
        <v>0.9</v>
      </c>
      <c r="IB11" s="50">
        <v>0.1</v>
      </c>
    </row>
    <row r="12" spans="3:236" ht="21" thickBot="1" x14ac:dyDescent="0.35">
      <c r="C12" s="39"/>
      <c r="J12" s="40"/>
      <c r="HY12" s="50">
        <v>0.92</v>
      </c>
      <c r="IB12" s="50">
        <v>0.08</v>
      </c>
    </row>
    <row r="13" spans="3:236" ht="27" thickBot="1" x14ac:dyDescent="0.45">
      <c r="C13" s="39"/>
      <c r="D13" s="57" t="s">
        <v>439</v>
      </c>
      <c r="E13" s="58">
        <f xml:space="preserve"> (E10^2)*E11/E9^2</f>
        <v>1067.1111111111184</v>
      </c>
      <c r="F13" s="52"/>
      <c r="J13" s="40"/>
      <c r="HY13" s="50">
        <v>0.93</v>
      </c>
      <c r="IB13" s="50">
        <v>7.0000000000000007E-2</v>
      </c>
    </row>
    <row r="14" spans="3:236" ht="20.25" customHeight="1" x14ac:dyDescent="0.3">
      <c r="C14" s="39"/>
      <c r="G14" s="73" t="s">
        <v>445</v>
      </c>
      <c r="H14" s="74"/>
      <c r="I14" s="79"/>
      <c r="J14" s="40"/>
      <c r="HY14" s="50">
        <v>0.94</v>
      </c>
      <c r="IB14" s="50">
        <v>0.06</v>
      </c>
    </row>
    <row r="15" spans="3:236" ht="21" customHeight="1" thickBot="1" x14ac:dyDescent="0.35">
      <c r="C15" s="53"/>
      <c r="D15" s="76"/>
      <c r="E15" s="76"/>
      <c r="F15" s="54"/>
      <c r="G15" s="75"/>
      <c r="H15" s="75"/>
      <c r="I15" s="75"/>
      <c r="J15" s="55"/>
      <c r="HY15" s="50">
        <v>0.95</v>
      </c>
      <c r="IB15" s="50">
        <v>0.05</v>
      </c>
    </row>
    <row r="16" spans="3:236" x14ac:dyDescent="0.3">
      <c r="HY16" s="50">
        <v>0.96</v>
      </c>
      <c r="IB16" s="50">
        <v>3.9999999999999897E-2</v>
      </c>
    </row>
    <row r="17" spans="233:236" x14ac:dyDescent="0.3">
      <c r="HY17" s="50">
        <v>0.97</v>
      </c>
      <c r="IB17" s="50">
        <v>2.9999999999999898E-2</v>
      </c>
    </row>
    <row r="18" spans="233:236" x14ac:dyDescent="0.3">
      <c r="HY18" s="50">
        <v>0.98</v>
      </c>
      <c r="IB18" s="50">
        <v>1.99999999999999E-2</v>
      </c>
    </row>
    <row r="19" spans="233:236" x14ac:dyDescent="0.3">
      <c r="HY19" s="50">
        <v>0.99</v>
      </c>
      <c r="IB19" s="50">
        <v>9.99999999999991E-3</v>
      </c>
    </row>
  </sheetData>
  <sheetProtection algorithmName="SHA-512" hashValue="PdcFmVzwsNE9gq5hiXjXCAA5jOMChkvYMDRCqiP4VTv8PjRwgwtp8TBv2DLY8fQxqTy/zEzsMFSl4cnOQrwEqQ==" saltValue="WrjXH/2ehyidF0ou7w6oQQ==" spinCount="100000" sheet="1" objects="1" scenarios="1"/>
  <mergeCells count="6">
    <mergeCell ref="D4:I5"/>
    <mergeCell ref="D6:I6"/>
    <mergeCell ref="G8:H8"/>
    <mergeCell ref="G14:I15"/>
    <mergeCell ref="D15:E15"/>
    <mergeCell ref="G10:H10"/>
  </mergeCells>
  <dataValidations count="2">
    <dataValidation type="list" allowBlank="1" showInputMessage="1" showErrorMessage="1" prompt="El máximo error admisible es el 10%, en su gran mayoria se trabaja con un 5%, pero en algunos casos por temas de distribución de la muestra se usa el 3%" sqref="E9" xr:uid="{00000000-0002-0000-0200-000000000000}">
      <formula1>$IB$11:$IB$19</formula1>
    </dataValidation>
    <dataValidation type="list" allowBlank="1" showInputMessage="1" showErrorMessage="1" prompt="Escoja el nivel de confianza entre el 90% y el 99%, se recomienda usar en la mayoría de los casos el 95%" sqref="E8" xr:uid="{00000000-0002-0000-0200-000001000000}">
      <formula1>$HY$11:$HY$19</formula1>
    </dataValidation>
  </dataValidations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IB19"/>
  <sheetViews>
    <sheetView zoomScale="87" zoomScaleNormal="87" workbookViewId="0">
      <selection activeCell="D6" sqref="D6:I6"/>
    </sheetView>
  </sheetViews>
  <sheetFormatPr baseColWidth="10" defaultRowHeight="20.25" x14ac:dyDescent="0.3"/>
  <cols>
    <col min="1" max="2" width="11.42578125" style="35"/>
    <col min="3" max="3" width="6.5703125" style="35" customWidth="1"/>
    <col min="4" max="4" width="86.28515625" style="35" bestFit="1" customWidth="1"/>
    <col min="5" max="5" width="20.5703125" style="35" customWidth="1"/>
    <col min="6" max="6" width="7.85546875" style="35" customWidth="1"/>
    <col min="7" max="7" width="16" style="35" customWidth="1"/>
    <col min="8" max="8" width="3.85546875" style="35" customWidth="1"/>
    <col min="9" max="9" width="9.5703125" style="35" customWidth="1"/>
    <col min="10" max="10" width="6.42578125" style="35" customWidth="1"/>
    <col min="11" max="16384" width="11.42578125" style="35"/>
  </cols>
  <sheetData>
    <row r="2" spans="3:236" ht="21" thickBot="1" x14ac:dyDescent="0.35"/>
    <row r="3" spans="3:236" ht="21" thickBot="1" x14ac:dyDescent="0.35">
      <c r="C3" s="36"/>
      <c r="D3" s="37"/>
      <c r="E3" s="37"/>
      <c r="F3" s="37"/>
      <c r="G3" s="37"/>
      <c r="H3" s="37"/>
      <c r="I3" s="37"/>
      <c r="J3" s="38"/>
    </row>
    <row r="4" spans="3:236" x14ac:dyDescent="0.3">
      <c r="C4" s="39"/>
      <c r="D4" s="66" t="s">
        <v>434</v>
      </c>
      <c r="E4" s="67"/>
      <c r="F4" s="67"/>
      <c r="G4" s="67"/>
      <c r="H4" s="67"/>
      <c r="I4" s="68"/>
      <c r="J4" s="40"/>
    </row>
    <row r="5" spans="3:236" ht="21" thickBot="1" x14ac:dyDescent="0.35">
      <c r="C5" s="39"/>
      <c r="D5" s="69"/>
      <c r="E5" s="70"/>
      <c r="F5" s="70"/>
      <c r="G5" s="70"/>
      <c r="H5" s="70"/>
      <c r="I5" s="71"/>
      <c r="J5" s="40"/>
    </row>
    <row r="6" spans="3:236" x14ac:dyDescent="0.3">
      <c r="C6" s="39"/>
      <c r="D6" s="80" t="s">
        <v>440</v>
      </c>
      <c r="E6" s="80"/>
      <c r="F6" s="80"/>
      <c r="G6" s="80"/>
      <c r="H6" s="80"/>
      <c r="I6" s="80"/>
      <c r="J6" s="40"/>
    </row>
    <row r="7" spans="3:236" x14ac:dyDescent="0.3">
      <c r="C7" s="39"/>
      <c r="J7" s="40"/>
    </row>
    <row r="8" spans="3:236" ht="21.75" x14ac:dyDescent="0.35">
      <c r="C8" s="59" t="s">
        <v>441</v>
      </c>
      <c r="D8" s="35" t="s">
        <v>442</v>
      </c>
      <c r="E8" s="63">
        <v>0.95</v>
      </c>
      <c r="F8" s="43"/>
      <c r="G8" s="72"/>
      <c r="H8" s="72"/>
      <c r="J8" s="40"/>
    </row>
    <row r="9" spans="3:236" ht="21.75" x14ac:dyDescent="0.35">
      <c r="C9" s="59" t="s">
        <v>441</v>
      </c>
      <c r="D9" s="35" t="s">
        <v>429</v>
      </c>
      <c r="E9" s="63">
        <v>0.1</v>
      </c>
      <c r="F9" s="44"/>
      <c r="G9" s="41" t="s">
        <v>444</v>
      </c>
      <c r="H9" s="82" t="s">
        <v>449</v>
      </c>
      <c r="I9" s="82"/>
      <c r="J9" s="40"/>
    </row>
    <row r="10" spans="3:236" ht="24" x14ac:dyDescent="0.35">
      <c r="C10" s="59"/>
      <c r="D10" s="35" t="s">
        <v>448</v>
      </c>
      <c r="E10" s="63">
        <v>0.95</v>
      </c>
      <c r="G10" s="81" t="s">
        <v>443</v>
      </c>
      <c r="H10" s="81"/>
      <c r="I10" s="81"/>
      <c r="J10" s="40"/>
      <c r="HY10" s="35" t="s">
        <v>147</v>
      </c>
      <c r="IB10" s="35" t="s">
        <v>428</v>
      </c>
    </row>
    <row r="11" spans="3:236" ht="21" x14ac:dyDescent="0.35">
      <c r="C11" s="59"/>
      <c r="D11" s="42" t="s">
        <v>437</v>
      </c>
      <c r="E11" s="35">
        <f>VLOOKUP(E8,'TABLA Z'!N17:O27,2,0)</f>
        <v>1.96</v>
      </c>
      <c r="F11" s="49"/>
      <c r="G11" s="41"/>
      <c r="H11" s="45"/>
      <c r="J11" s="40"/>
      <c r="HY11" s="50">
        <v>0.9</v>
      </c>
      <c r="IB11" s="50">
        <v>0.1</v>
      </c>
    </row>
    <row r="12" spans="3:236" ht="21.75" thickBot="1" x14ac:dyDescent="0.4">
      <c r="C12" s="39"/>
      <c r="H12" s="62"/>
      <c r="J12" s="40"/>
      <c r="HY12" s="50">
        <v>0.92</v>
      </c>
      <c r="IB12" s="50">
        <v>0.08</v>
      </c>
    </row>
    <row r="13" spans="3:236" ht="27" thickBot="1" x14ac:dyDescent="0.45">
      <c r="C13" s="39"/>
      <c r="D13" s="57" t="s">
        <v>439</v>
      </c>
      <c r="E13" s="58">
        <f>+(E11^2)*E10*(1-E10) / (E9^2)</f>
        <v>18.247600000000009</v>
      </c>
      <c r="F13" s="52"/>
      <c r="J13" s="40"/>
      <c r="HY13" s="50">
        <v>0.93</v>
      </c>
      <c r="IB13" s="50">
        <v>7.0000000000000007E-2</v>
      </c>
    </row>
    <row r="14" spans="3:236" ht="20.25" customHeight="1" x14ac:dyDescent="0.3">
      <c r="C14" s="39"/>
      <c r="G14" s="73" t="s">
        <v>445</v>
      </c>
      <c r="H14" s="74"/>
      <c r="I14" s="79"/>
      <c r="J14" s="40"/>
      <c r="HY14" s="50">
        <v>0.94</v>
      </c>
      <c r="IB14" s="50">
        <v>0.06</v>
      </c>
    </row>
    <row r="15" spans="3:236" ht="21" customHeight="1" thickBot="1" x14ac:dyDescent="0.35">
      <c r="C15" s="53"/>
      <c r="D15" s="76"/>
      <c r="E15" s="76"/>
      <c r="F15" s="54"/>
      <c r="G15" s="75"/>
      <c r="H15" s="75"/>
      <c r="I15" s="75"/>
      <c r="J15" s="55"/>
      <c r="HY15" s="50">
        <v>0.95</v>
      </c>
      <c r="IB15" s="50">
        <v>0.05</v>
      </c>
    </row>
    <row r="16" spans="3:236" x14ac:dyDescent="0.3">
      <c r="HY16" s="50">
        <v>0.96</v>
      </c>
      <c r="IB16" s="50">
        <v>3.9999999999999897E-2</v>
      </c>
    </row>
    <row r="17" spans="233:236" x14ac:dyDescent="0.3">
      <c r="HY17" s="50">
        <v>0.97</v>
      </c>
      <c r="IB17" s="50">
        <v>2.9999999999999898E-2</v>
      </c>
    </row>
    <row r="18" spans="233:236" x14ac:dyDescent="0.3">
      <c r="HY18" s="50">
        <v>0.98</v>
      </c>
      <c r="IB18" s="50">
        <v>1.99999999999999E-2</v>
      </c>
    </row>
    <row r="19" spans="233:236" x14ac:dyDescent="0.3">
      <c r="HY19" s="50">
        <v>0.99</v>
      </c>
      <c r="IB19" s="50">
        <v>9.99999999999991E-3</v>
      </c>
    </row>
  </sheetData>
  <sheetProtection algorithmName="SHA-512" hashValue="FBZ4IvEzwGCD2TWpej91qA5AGU343FA1WYW/Bt0pqqVV9YcOCRZJQKM77mIWQceRdfomyD6jW14qVOZRIzqAPA==" saltValue="Sc0JIS0MCpIc6EmhnSva+g==" spinCount="100000" sheet="1" objects="1" scenarios="1"/>
  <mergeCells count="7">
    <mergeCell ref="D4:I5"/>
    <mergeCell ref="D6:I6"/>
    <mergeCell ref="G8:H8"/>
    <mergeCell ref="G14:I15"/>
    <mergeCell ref="D15:E15"/>
    <mergeCell ref="H9:I9"/>
    <mergeCell ref="G10:I10"/>
  </mergeCells>
  <dataValidations count="2">
    <dataValidation type="list" allowBlank="1" showInputMessage="1" showErrorMessage="1" prompt="Escoja el nivel de confianza entre el 90% y el 99%, se recomienda usar en la mayoría de los casos el 95%" sqref="E8 E10" xr:uid="{00000000-0002-0000-0300-000000000000}">
      <formula1>$HY$11:$HY$19</formula1>
    </dataValidation>
    <dataValidation type="list" allowBlank="1" showInputMessage="1" showErrorMessage="1" prompt="El máximo error admisible es el 10%, en su gran mayoria se trabaja con un 5%, pero en algunos casos por temas de distribución de la muestra se usa el 3%" sqref="E9" xr:uid="{00000000-0002-0000-0300-000001000000}">
      <formula1>$IB$11:$IB$19</formula1>
    </dataValidation>
  </dataValidations>
  <pageMargins left="0.75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HZ20"/>
  <sheetViews>
    <sheetView topLeftCell="A4" zoomScale="160" zoomScaleNormal="160" workbookViewId="0">
      <selection activeCell="E10" sqref="E10"/>
    </sheetView>
  </sheetViews>
  <sheetFormatPr baseColWidth="10" defaultRowHeight="20.25" x14ac:dyDescent="0.3"/>
  <cols>
    <col min="1" max="2" width="11.42578125" style="35"/>
    <col min="3" max="3" width="6.5703125" style="35" customWidth="1"/>
    <col min="4" max="4" width="86.28515625" style="35" bestFit="1" customWidth="1"/>
    <col min="5" max="5" width="20.5703125" style="35" customWidth="1"/>
    <col min="6" max="6" width="5" style="35" customWidth="1"/>
    <col min="7" max="7" width="17.140625" style="35" bestFit="1" customWidth="1"/>
    <col min="8" max="8" width="6.42578125" style="35" customWidth="1"/>
    <col min="9" max="16384" width="11.42578125" style="35"/>
  </cols>
  <sheetData>
    <row r="2" spans="3:234" ht="21" thickBot="1" x14ac:dyDescent="0.35"/>
    <row r="3" spans="3:234" ht="21" thickBot="1" x14ac:dyDescent="0.35">
      <c r="C3" s="36"/>
      <c r="D3" s="37"/>
      <c r="E3" s="37"/>
      <c r="F3" s="37"/>
      <c r="G3" s="37"/>
      <c r="H3" s="38"/>
    </row>
    <row r="4" spans="3:234" x14ac:dyDescent="0.3">
      <c r="C4" s="39"/>
      <c r="D4" s="66" t="s">
        <v>434</v>
      </c>
      <c r="E4" s="67"/>
      <c r="F4" s="67"/>
      <c r="G4" s="68"/>
      <c r="H4" s="40"/>
    </row>
    <row r="5" spans="3:234" ht="21" thickBot="1" x14ac:dyDescent="0.35">
      <c r="C5" s="39"/>
      <c r="D5" s="69"/>
      <c r="E5" s="70"/>
      <c r="F5" s="70"/>
      <c r="G5" s="71"/>
      <c r="H5" s="40"/>
    </row>
    <row r="6" spans="3:234" x14ac:dyDescent="0.3">
      <c r="C6" s="39"/>
      <c r="D6" s="80" t="s">
        <v>440</v>
      </c>
      <c r="E6" s="80"/>
      <c r="F6" s="80"/>
      <c r="G6" s="80"/>
      <c r="H6" s="40"/>
    </row>
    <row r="7" spans="3:234" x14ac:dyDescent="0.3">
      <c r="C7" s="39"/>
      <c r="D7" s="61"/>
      <c r="E7" s="61"/>
      <c r="F7" s="61"/>
      <c r="G7" s="61"/>
      <c r="H7" s="40"/>
    </row>
    <row r="8" spans="3:234" ht="21.75" x14ac:dyDescent="0.35">
      <c r="C8" s="59" t="s">
        <v>441</v>
      </c>
      <c r="D8" s="35" t="s">
        <v>447</v>
      </c>
      <c r="E8" s="56">
        <v>900</v>
      </c>
      <c r="G8" s="46"/>
      <c r="H8" s="40"/>
    </row>
    <row r="9" spans="3:234" ht="21.75" x14ac:dyDescent="0.35">
      <c r="C9" s="59" t="s">
        <v>441</v>
      </c>
      <c r="D9" s="35" t="s">
        <v>435</v>
      </c>
      <c r="E9" s="56">
        <v>16700000</v>
      </c>
      <c r="G9" s="46"/>
      <c r="H9" s="40"/>
    </row>
    <row r="10" spans="3:234" ht="21" x14ac:dyDescent="0.35">
      <c r="C10" s="59" t="s">
        <v>441</v>
      </c>
      <c r="D10" s="35" t="s">
        <v>442</v>
      </c>
      <c r="E10" s="63">
        <v>0.95</v>
      </c>
      <c r="F10" s="42"/>
      <c r="G10" s="45"/>
      <c r="H10" s="40"/>
    </row>
    <row r="11" spans="3:234" ht="21" x14ac:dyDescent="0.35">
      <c r="C11" s="59"/>
      <c r="D11" s="42" t="s">
        <v>437</v>
      </c>
      <c r="E11" s="35">
        <f>VLOOKUP(E10,'TABLA Z'!N17:O27,2,0)</f>
        <v>1.96</v>
      </c>
      <c r="G11" s="47"/>
      <c r="H11" s="40"/>
      <c r="HW11" s="35" t="s">
        <v>147</v>
      </c>
      <c r="HZ11" s="35" t="s">
        <v>428</v>
      </c>
    </row>
    <row r="12" spans="3:234" ht="21" x14ac:dyDescent="0.35">
      <c r="C12" s="59"/>
      <c r="D12" s="42" t="s">
        <v>430</v>
      </c>
      <c r="E12" s="49">
        <v>0.25</v>
      </c>
      <c r="G12" s="41"/>
      <c r="H12" s="40"/>
      <c r="HW12" s="50">
        <v>0.9</v>
      </c>
      <c r="HZ12" s="50">
        <v>0.1</v>
      </c>
    </row>
    <row r="13" spans="3:234" ht="21" thickBot="1" x14ac:dyDescent="0.35">
      <c r="C13" s="39"/>
      <c r="H13" s="40"/>
      <c r="HW13" s="50">
        <v>0.92</v>
      </c>
      <c r="HZ13" s="50">
        <v>0.08</v>
      </c>
    </row>
    <row r="14" spans="3:234" ht="27" thickBot="1" x14ac:dyDescent="0.4">
      <c r="C14" s="39"/>
      <c r="D14" s="57" t="s">
        <v>446</v>
      </c>
      <c r="E14" s="60">
        <f>SQRT((E12*E11^2)*(1/E8-1/E9))</f>
        <v>3.266578641528587E-2</v>
      </c>
      <c r="H14" s="40"/>
      <c r="HW14" s="50">
        <v>0.93</v>
      </c>
      <c r="HZ14" s="50">
        <v>7.0000000000000007E-2</v>
      </c>
    </row>
    <row r="15" spans="3:234" ht="20.25" customHeight="1" x14ac:dyDescent="0.3">
      <c r="C15" s="39"/>
      <c r="F15" s="73" t="s">
        <v>445</v>
      </c>
      <c r="G15" s="73"/>
      <c r="H15" s="40"/>
      <c r="HW15" s="50">
        <v>0.94</v>
      </c>
      <c r="HZ15" s="50">
        <v>0.06</v>
      </c>
    </row>
    <row r="16" spans="3:234" ht="21" customHeight="1" thickBot="1" x14ac:dyDescent="0.35">
      <c r="C16" s="53"/>
      <c r="D16" s="76"/>
      <c r="E16" s="76"/>
      <c r="F16" s="76"/>
      <c r="G16" s="76"/>
      <c r="H16" s="55"/>
      <c r="HW16" s="50">
        <v>0.95</v>
      </c>
      <c r="HZ16" s="50">
        <v>0.05</v>
      </c>
    </row>
    <row r="17" spans="231:234" x14ac:dyDescent="0.3">
      <c r="HW17" s="50">
        <v>0.96</v>
      </c>
      <c r="HZ17" s="50">
        <v>3.9999999999999897E-2</v>
      </c>
    </row>
    <row r="18" spans="231:234" x14ac:dyDescent="0.3">
      <c r="HW18" s="50">
        <v>0.97</v>
      </c>
      <c r="HZ18" s="50">
        <v>2.9999999999999898E-2</v>
      </c>
    </row>
    <row r="19" spans="231:234" x14ac:dyDescent="0.3">
      <c r="HW19" s="50">
        <v>0.98</v>
      </c>
      <c r="HZ19" s="50">
        <v>1.99999999999999E-2</v>
      </c>
    </row>
    <row r="20" spans="231:234" x14ac:dyDescent="0.3">
      <c r="HW20" s="50">
        <v>0.99</v>
      </c>
      <c r="HZ20" s="50">
        <v>9.99999999999991E-3</v>
      </c>
    </row>
  </sheetData>
  <sheetProtection algorithmName="SHA-512" hashValue="hiH27Ivb1zrh7PndZ4BGU59y+nnhURbIxnRGyyUWImEv98teYZS/vcU2J8qPbIXJ6fKn9/7RDKS9g0ppBWEpQw==" saltValue="gs5FskNjlpeJXHhgrD7mvg==" spinCount="100000" sheet="1" objects="1" scenarios="1"/>
  <mergeCells count="4">
    <mergeCell ref="D4:G5"/>
    <mergeCell ref="D6:G6"/>
    <mergeCell ref="D16:E16"/>
    <mergeCell ref="F15:G16"/>
  </mergeCells>
  <dataValidations count="1">
    <dataValidation type="list" allowBlank="1" showInputMessage="1" showErrorMessage="1" prompt="Escoja el nivel de confianza entre el 90% y el 99%, se recomienda usar en la mayoría de los casos el 95%" sqref="E10" xr:uid="{00000000-0002-0000-0400-000000000000}">
      <formula1>$HW$12:$HW$20</formula1>
    </dataValidation>
  </dataValidations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F14"/>
  <sheetViews>
    <sheetView workbookViewId="0">
      <selection activeCell="G15" sqref="G15"/>
    </sheetView>
  </sheetViews>
  <sheetFormatPr baseColWidth="10" defaultRowHeight="12.75" x14ac:dyDescent="0.2"/>
  <cols>
    <col min="1" max="1" width="27.5703125" bestFit="1" customWidth="1"/>
    <col min="2" max="2" width="5.42578125" customWidth="1"/>
    <col min="3" max="6" width="4.5703125" bestFit="1" customWidth="1"/>
  </cols>
  <sheetData>
    <row r="3" spans="1:6" x14ac:dyDescent="0.2">
      <c r="A3" t="s">
        <v>1</v>
      </c>
      <c r="B3" s="1">
        <v>1.5</v>
      </c>
      <c r="C3" s="1">
        <v>1.2</v>
      </c>
      <c r="D3" s="1">
        <v>1</v>
      </c>
      <c r="E3" s="1"/>
      <c r="F3" s="1"/>
    </row>
    <row r="4" spans="1:6" x14ac:dyDescent="0.2">
      <c r="A4" t="s">
        <v>7</v>
      </c>
      <c r="B4">
        <v>3</v>
      </c>
    </row>
    <row r="6" spans="1:6" x14ac:dyDescent="0.2">
      <c r="A6" t="s">
        <v>2</v>
      </c>
      <c r="B6" s="1">
        <f>AVERAGE(B3:F3)</f>
        <v>1.2333333333333334</v>
      </c>
    </row>
    <row r="7" spans="1:6" x14ac:dyDescent="0.2">
      <c r="A7" t="s">
        <v>5</v>
      </c>
      <c r="B7" s="1">
        <f>+B6^2</f>
        <v>1.5211111111111113</v>
      </c>
    </row>
    <row r="9" spans="1:6" x14ac:dyDescent="0.2">
      <c r="A9" t="s">
        <v>3</v>
      </c>
      <c r="B9">
        <f>+B3^2</f>
        <v>2.25</v>
      </c>
      <c r="C9">
        <f>+C3^2</f>
        <v>1.44</v>
      </c>
      <c r="D9">
        <f>+D3^2</f>
        <v>1</v>
      </c>
      <c r="E9">
        <f>+E3^2</f>
        <v>0</v>
      </c>
      <c r="F9">
        <f>+F3^2</f>
        <v>0</v>
      </c>
    </row>
    <row r="10" spans="1:6" x14ac:dyDescent="0.2">
      <c r="A10" t="s">
        <v>4</v>
      </c>
      <c r="B10">
        <f>SUM(B9:F9)</f>
        <v>4.6899999999999995</v>
      </c>
    </row>
    <row r="12" spans="1:6" x14ac:dyDescent="0.2">
      <c r="A12" t="s">
        <v>6</v>
      </c>
      <c r="B12" s="1">
        <f>1/B4</f>
        <v>0.33333333333333331</v>
      </c>
    </row>
    <row r="14" spans="1:6" x14ac:dyDescent="0.2">
      <c r="A14" s="2" t="s">
        <v>8</v>
      </c>
      <c r="B14" s="2">
        <f>+((B12*B10)-B7)</f>
        <v>4.2222222222221717E-2</v>
      </c>
    </row>
  </sheetData>
  <phoneticPr fontId="3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43"/>
  <sheetViews>
    <sheetView zoomScale="130" zoomScaleNormal="130" workbookViewId="0">
      <selection activeCell="N16" sqref="N16"/>
    </sheetView>
  </sheetViews>
  <sheetFormatPr baseColWidth="10" defaultRowHeight="12.75" x14ac:dyDescent="0.2"/>
  <cols>
    <col min="1" max="1" width="11.42578125" style="8"/>
    <col min="2" max="12" width="11.42578125" style="10"/>
    <col min="13" max="13" width="4.7109375" style="10" customWidth="1"/>
    <col min="14" max="14" width="12.5703125" style="8" bestFit="1" customWidth="1"/>
    <col min="15" max="15" width="5.140625" style="8" bestFit="1" customWidth="1"/>
    <col min="16" max="16" width="11.42578125" style="8"/>
    <col min="17" max="17" width="12.140625" style="8" bestFit="1" customWidth="1"/>
    <col min="18" max="16384" width="11.42578125" style="8"/>
  </cols>
  <sheetData>
    <row r="1" spans="2:17" ht="13.5" thickBot="1" x14ac:dyDescent="0.25"/>
    <row r="2" spans="2:17" x14ac:dyDescent="0.2">
      <c r="B2" s="12" t="s">
        <v>9</v>
      </c>
      <c r="C2" s="13" t="s">
        <v>10</v>
      </c>
      <c r="D2" s="13" t="s">
        <v>11</v>
      </c>
      <c r="E2" s="13" t="s">
        <v>12</v>
      </c>
      <c r="F2" s="13" t="s">
        <v>13</v>
      </c>
      <c r="G2" s="13" t="s">
        <v>14</v>
      </c>
      <c r="H2" s="13" t="s">
        <v>15</v>
      </c>
      <c r="I2" s="13" t="s">
        <v>16</v>
      </c>
      <c r="J2" s="13" t="s">
        <v>17</v>
      </c>
      <c r="K2" s="13" t="s">
        <v>18</v>
      </c>
      <c r="L2" s="14" t="s">
        <v>19</v>
      </c>
      <c r="M2" s="9"/>
    </row>
    <row r="3" spans="2:17" x14ac:dyDescent="0.2">
      <c r="B3" s="15" t="s">
        <v>20</v>
      </c>
      <c r="C3" s="3" t="s">
        <v>21</v>
      </c>
      <c r="D3" s="3" t="s">
        <v>21</v>
      </c>
      <c r="E3" s="3" t="s">
        <v>21</v>
      </c>
      <c r="F3" s="3" t="s">
        <v>21</v>
      </c>
      <c r="G3" s="3" t="s">
        <v>21</v>
      </c>
      <c r="H3" s="3" t="s">
        <v>21</v>
      </c>
      <c r="I3" s="3" t="s">
        <v>22</v>
      </c>
      <c r="J3" s="3" t="s">
        <v>22</v>
      </c>
      <c r="K3" s="3" t="s">
        <v>22</v>
      </c>
      <c r="L3" s="18" t="s">
        <v>22</v>
      </c>
      <c r="M3" s="9"/>
    </row>
    <row r="4" spans="2:17" ht="12.75" customHeight="1" x14ac:dyDescent="0.2">
      <c r="B4" s="15" t="s">
        <v>23</v>
      </c>
      <c r="C4" s="3" t="s">
        <v>24</v>
      </c>
      <c r="D4" s="3" t="s">
        <v>24</v>
      </c>
      <c r="E4" s="3" t="s">
        <v>25</v>
      </c>
      <c r="F4" s="3" t="s">
        <v>25</v>
      </c>
      <c r="G4" s="3" t="s">
        <v>25</v>
      </c>
      <c r="H4" s="3" t="s">
        <v>25</v>
      </c>
      <c r="I4" s="3" t="s">
        <v>25</v>
      </c>
      <c r="J4" s="3" t="s">
        <v>25</v>
      </c>
      <c r="K4" s="3" t="s">
        <v>21</v>
      </c>
      <c r="L4" s="18" t="s">
        <v>21</v>
      </c>
      <c r="M4" s="9"/>
    </row>
    <row r="5" spans="2:17" ht="13.5" customHeight="1" x14ac:dyDescent="0.2">
      <c r="B5" s="15" t="s">
        <v>26</v>
      </c>
      <c r="C5" s="3" t="s">
        <v>27</v>
      </c>
      <c r="D5" s="3" t="s">
        <v>27</v>
      </c>
      <c r="E5" s="3" t="s">
        <v>27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24</v>
      </c>
      <c r="K5" s="3" t="s">
        <v>24</v>
      </c>
      <c r="L5" s="18" t="s">
        <v>24</v>
      </c>
      <c r="M5" s="9"/>
    </row>
    <row r="6" spans="2:17" x14ac:dyDescent="0.2">
      <c r="B6" s="15" t="s">
        <v>29</v>
      </c>
      <c r="C6" s="3" t="s">
        <v>30</v>
      </c>
      <c r="D6" s="3" t="s">
        <v>31</v>
      </c>
      <c r="E6" s="3" t="s">
        <v>31</v>
      </c>
      <c r="F6" s="3" t="s">
        <v>31</v>
      </c>
      <c r="G6" s="3" t="s">
        <v>32</v>
      </c>
      <c r="H6" s="3" t="s">
        <v>32</v>
      </c>
      <c r="I6" s="3" t="s">
        <v>33</v>
      </c>
      <c r="J6" s="3" t="s">
        <v>33</v>
      </c>
      <c r="K6" s="3" t="s">
        <v>33</v>
      </c>
      <c r="L6" s="18" t="s">
        <v>33</v>
      </c>
      <c r="M6" s="9"/>
    </row>
    <row r="7" spans="2:17" x14ac:dyDescent="0.2">
      <c r="B7" s="15" t="s">
        <v>34</v>
      </c>
      <c r="C7" s="3" t="s">
        <v>35</v>
      </c>
      <c r="D7" s="3" t="s">
        <v>36</v>
      </c>
      <c r="E7" s="3" t="s">
        <v>36</v>
      </c>
      <c r="F7" s="3" t="s">
        <v>37</v>
      </c>
      <c r="G7" s="3" t="s">
        <v>37</v>
      </c>
      <c r="H7" s="3" t="s">
        <v>38</v>
      </c>
      <c r="I7" s="3" t="s">
        <v>38</v>
      </c>
      <c r="J7" s="3" t="s">
        <v>39</v>
      </c>
      <c r="K7" s="3" t="s">
        <v>39</v>
      </c>
      <c r="L7" s="18" t="s">
        <v>30</v>
      </c>
      <c r="M7" s="9"/>
    </row>
    <row r="8" spans="2:17" x14ac:dyDescent="0.2">
      <c r="B8" s="15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45</v>
      </c>
      <c r="J8" s="3" t="s">
        <v>46</v>
      </c>
      <c r="K8" s="3" t="s">
        <v>47</v>
      </c>
      <c r="L8" s="18" t="s">
        <v>47</v>
      </c>
      <c r="M8" s="9"/>
    </row>
    <row r="9" spans="2:17" x14ac:dyDescent="0.2">
      <c r="B9" s="15" t="s">
        <v>48</v>
      </c>
      <c r="C9" s="3" t="s">
        <v>49</v>
      </c>
      <c r="D9" s="3" t="s">
        <v>50</v>
      </c>
      <c r="E9" s="3" t="s">
        <v>51</v>
      </c>
      <c r="F9" s="3" t="s">
        <v>52</v>
      </c>
      <c r="G9" s="3" t="s">
        <v>53</v>
      </c>
      <c r="H9" s="3" t="s">
        <v>54</v>
      </c>
      <c r="I9" s="3" t="s">
        <v>55</v>
      </c>
      <c r="J9" s="3" t="s">
        <v>56</v>
      </c>
      <c r="K9" s="3" t="s">
        <v>57</v>
      </c>
      <c r="L9" s="18" t="s">
        <v>58</v>
      </c>
      <c r="M9" s="9"/>
    </row>
    <row r="10" spans="2:17" x14ac:dyDescent="0.2">
      <c r="B10" s="15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66</v>
      </c>
      <c r="J10" s="3" t="s">
        <v>67</v>
      </c>
      <c r="K10" s="3" t="s">
        <v>68</v>
      </c>
      <c r="L10" s="18" t="s">
        <v>69</v>
      </c>
      <c r="M10" s="9"/>
    </row>
    <row r="11" spans="2:17" ht="13.5" thickBot="1" x14ac:dyDescent="0.25">
      <c r="B11" s="15" t="s">
        <v>70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79</v>
      </c>
      <c r="L11" s="18" t="s">
        <v>80</v>
      </c>
      <c r="M11" s="9"/>
    </row>
    <row r="12" spans="2:17" ht="12.75" customHeight="1" x14ac:dyDescent="0.2">
      <c r="B12" s="15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90</v>
      </c>
      <c r="L12" s="18" t="s">
        <v>91</v>
      </c>
      <c r="M12" s="9"/>
      <c r="N12" s="83" t="s">
        <v>427</v>
      </c>
      <c r="O12" s="84"/>
      <c r="P12" s="84"/>
      <c r="Q12" s="85"/>
    </row>
    <row r="13" spans="2:17" ht="13.5" customHeight="1" thickBot="1" x14ac:dyDescent="0.25">
      <c r="B13" s="15" t="s">
        <v>92</v>
      </c>
      <c r="C13" s="3" t="s">
        <v>93</v>
      </c>
      <c r="D13" s="3" t="s">
        <v>94</v>
      </c>
      <c r="E13" s="3" t="s">
        <v>95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100</v>
      </c>
      <c r="K13" s="3" t="s">
        <v>101</v>
      </c>
      <c r="L13" s="18" t="s">
        <v>102</v>
      </c>
      <c r="M13" s="9"/>
      <c r="N13" s="86"/>
      <c r="O13" s="87"/>
      <c r="P13" s="87"/>
      <c r="Q13" s="88"/>
    </row>
    <row r="14" spans="2:17" x14ac:dyDescent="0.2">
      <c r="B14" s="15" t="s">
        <v>103</v>
      </c>
      <c r="C14" s="3" t="s">
        <v>104</v>
      </c>
      <c r="D14" s="3" t="s">
        <v>105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110</v>
      </c>
      <c r="J14" s="3" t="s">
        <v>111</v>
      </c>
      <c r="K14" s="3" t="s">
        <v>112</v>
      </c>
      <c r="L14" s="18" t="s">
        <v>113</v>
      </c>
      <c r="M14" s="9"/>
      <c r="P14" s="9"/>
    </row>
    <row r="15" spans="2:17" x14ac:dyDescent="0.2">
      <c r="B15" s="15" t="s">
        <v>114</v>
      </c>
      <c r="C15" s="3" t="s">
        <v>115</v>
      </c>
      <c r="D15" s="3" t="s">
        <v>116</v>
      </c>
      <c r="E15" s="3" t="s">
        <v>117</v>
      </c>
      <c r="F15" s="3" t="s">
        <v>118</v>
      </c>
      <c r="G15" s="3" t="s">
        <v>119</v>
      </c>
      <c r="H15" s="3" t="s">
        <v>120</v>
      </c>
      <c r="I15" s="3" t="s">
        <v>121</v>
      </c>
      <c r="J15" s="3" t="s">
        <v>122</v>
      </c>
      <c r="K15" s="3" t="s">
        <v>123</v>
      </c>
      <c r="L15" s="18" t="s">
        <v>124</v>
      </c>
      <c r="M15" s="9"/>
    </row>
    <row r="16" spans="2:17" ht="13.5" thickBot="1" x14ac:dyDescent="0.25">
      <c r="B16" s="15" t="s">
        <v>125</v>
      </c>
      <c r="C16" s="3" t="s">
        <v>126</v>
      </c>
      <c r="D16" s="3" t="s">
        <v>127</v>
      </c>
      <c r="E16" s="3" t="s">
        <v>128</v>
      </c>
      <c r="F16" s="3" t="s">
        <v>129</v>
      </c>
      <c r="G16" s="3" t="s">
        <v>130</v>
      </c>
      <c r="H16" s="3" t="s">
        <v>131</v>
      </c>
      <c r="I16" s="3" t="s">
        <v>132</v>
      </c>
      <c r="J16" s="3" t="s">
        <v>133</v>
      </c>
      <c r="K16" s="3" t="s">
        <v>134</v>
      </c>
      <c r="L16" s="18" t="s">
        <v>135</v>
      </c>
      <c r="M16" s="9"/>
    </row>
    <row r="17" spans="2:17" ht="13.5" thickBot="1" x14ac:dyDescent="0.25">
      <c r="B17" s="15" t="s">
        <v>136</v>
      </c>
      <c r="C17" s="3" t="s">
        <v>137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144</v>
      </c>
      <c r="K17" s="3" t="s">
        <v>145</v>
      </c>
      <c r="L17" s="18" t="s">
        <v>146</v>
      </c>
      <c r="M17" s="9"/>
      <c r="N17" s="31" t="s">
        <v>147</v>
      </c>
      <c r="O17" s="27" t="s">
        <v>0</v>
      </c>
      <c r="P17" s="23" t="s">
        <v>424</v>
      </c>
      <c r="Q17" s="17" t="s">
        <v>425</v>
      </c>
    </row>
    <row r="18" spans="2:17" x14ac:dyDescent="0.2">
      <c r="B18" s="15" t="s">
        <v>148</v>
      </c>
      <c r="C18" s="3" t="s">
        <v>149</v>
      </c>
      <c r="D18" s="3" t="s">
        <v>150</v>
      </c>
      <c r="E18" s="3" t="s">
        <v>151</v>
      </c>
      <c r="F18" s="3" t="s">
        <v>152</v>
      </c>
      <c r="G18" s="3" t="s">
        <v>153</v>
      </c>
      <c r="H18" s="3" t="s">
        <v>154</v>
      </c>
      <c r="I18" s="3" t="s">
        <v>155</v>
      </c>
      <c r="J18" s="4">
        <v>0.01</v>
      </c>
      <c r="K18" s="3" t="s">
        <v>156</v>
      </c>
      <c r="L18" s="18" t="s">
        <v>157</v>
      </c>
      <c r="M18" s="9"/>
      <c r="N18" s="32">
        <v>0.99</v>
      </c>
      <c r="O18" s="28">
        <v>2.57</v>
      </c>
      <c r="P18" s="24">
        <f t="shared" ref="P18:P27" si="0">+((100%-N18))/2</f>
        <v>5.0000000000000044E-3</v>
      </c>
      <c r="Q18" s="5">
        <f>+P18*2</f>
        <v>1.0000000000000009E-2</v>
      </c>
    </row>
    <row r="19" spans="2:17" x14ac:dyDescent="0.2">
      <c r="B19" s="15" t="s">
        <v>158</v>
      </c>
      <c r="C19" s="3" t="s">
        <v>159</v>
      </c>
      <c r="D19" s="3" t="s">
        <v>160</v>
      </c>
      <c r="E19" s="3" t="s">
        <v>161</v>
      </c>
      <c r="F19" s="3" t="s">
        <v>162</v>
      </c>
      <c r="G19" s="3" t="s">
        <v>163</v>
      </c>
      <c r="H19" s="3" t="s">
        <v>164</v>
      </c>
      <c r="I19" s="3" t="s">
        <v>165</v>
      </c>
      <c r="J19" s="3" t="s">
        <v>166</v>
      </c>
      <c r="K19" s="3" t="s">
        <v>167</v>
      </c>
      <c r="L19" s="18" t="s">
        <v>168</v>
      </c>
      <c r="M19" s="9"/>
      <c r="N19" s="33">
        <v>0.98</v>
      </c>
      <c r="O19" s="29">
        <v>2.29</v>
      </c>
      <c r="P19" s="25">
        <f t="shared" si="0"/>
        <v>1.0000000000000009E-2</v>
      </c>
      <c r="Q19" s="6">
        <f t="shared" ref="Q19:Q27" si="1">+P19*2</f>
        <v>2.0000000000000018E-2</v>
      </c>
    </row>
    <row r="20" spans="2:17" x14ac:dyDescent="0.2">
      <c r="B20" s="15" t="s">
        <v>169</v>
      </c>
      <c r="C20" s="3" t="s">
        <v>170</v>
      </c>
      <c r="D20" s="3" t="s">
        <v>171</v>
      </c>
      <c r="E20" s="3" t="s">
        <v>172</v>
      </c>
      <c r="F20" s="3" t="s">
        <v>173</v>
      </c>
      <c r="G20" s="3" t="s">
        <v>174</v>
      </c>
      <c r="H20" s="3" t="s">
        <v>175</v>
      </c>
      <c r="I20" s="3" t="s">
        <v>176</v>
      </c>
      <c r="J20" s="3" t="s">
        <v>177</v>
      </c>
      <c r="K20" s="3" t="s">
        <v>178</v>
      </c>
      <c r="L20" s="18" t="s">
        <v>179</v>
      </c>
      <c r="M20" s="9"/>
      <c r="N20" s="33">
        <v>0.97</v>
      </c>
      <c r="O20" s="29">
        <v>2.17</v>
      </c>
      <c r="P20" s="25">
        <f t="shared" si="0"/>
        <v>1.5000000000000013E-2</v>
      </c>
      <c r="Q20" s="6">
        <f t="shared" si="1"/>
        <v>3.0000000000000027E-2</v>
      </c>
    </row>
    <row r="21" spans="2:17" x14ac:dyDescent="0.2">
      <c r="B21" s="15" t="s">
        <v>180</v>
      </c>
      <c r="C21" s="3" t="s">
        <v>181</v>
      </c>
      <c r="D21" s="3" t="s">
        <v>182</v>
      </c>
      <c r="E21" s="3" t="s">
        <v>183</v>
      </c>
      <c r="F21" s="3" t="s">
        <v>184</v>
      </c>
      <c r="G21" s="3" t="s">
        <v>185</v>
      </c>
      <c r="H21" s="3" t="s">
        <v>186</v>
      </c>
      <c r="I21" s="3" t="s">
        <v>187</v>
      </c>
      <c r="J21" s="3" t="s">
        <v>188</v>
      </c>
      <c r="K21" s="3" t="s">
        <v>189</v>
      </c>
      <c r="L21" s="19">
        <v>0.02</v>
      </c>
      <c r="M21" s="11"/>
      <c r="N21" s="33">
        <v>0.96</v>
      </c>
      <c r="O21" s="29">
        <v>2.0499999999999998</v>
      </c>
      <c r="P21" s="25">
        <f t="shared" si="0"/>
        <v>2.0000000000000018E-2</v>
      </c>
      <c r="Q21" s="6">
        <f t="shared" si="1"/>
        <v>4.0000000000000036E-2</v>
      </c>
    </row>
    <row r="22" spans="2:17" x14ac:dyDescent="0.2">
      <c r="B22" s="15" t="s">
        <v>190</v>
      </c>
      <c r="C22" s="3" t="s">
        <v>191</v>
      </c>
      <c r="D22" s="3" t="s">
        <v>192</v>
      </c>
      <c r="E22" s="3" t="s">
        <v>193</v>
      </c>
      <c r="F22" s="3" t="s">
        <v>194</v>
      </c>
      <c r="G22" s="3" t="s">
        <v>195</v>
      </c>
      <c r="H22" s="3" t="s">
        <v>196</v>
      </c>
      <c r="I22" s="3" t="s">
        <v>197</v>
      </c>
      <c r="J22" s="4">
        <v>0.03</v>
      </c>
      <c r="K22" s="3" t="s">
        <v>198</v>
      </c>
      <c r="L22" s="18" t="s">
        <v>199</v>
      </c>
      <c r="M22" s="9"/>
      <c r="N22" s="33">
        <v>0.95</v>
      </c>
      <c r="O22" s="29">
        <v>1.96</v>
      </c>
      <c r="P22" s="25">
        <f t="shared" si="0"/>
        <v>2.5000000000000022E-2</v>
      </c>
      <c r="Q22" s="6">
        <f t="shared" si="1"/>
        <v>5.0000000000000044E-2</v>
      </c>
    </row>
    <row r="23" spans="2:17" x14ac:dyDescent="0.2">
      <c r="B23" s="15" t="s">
        <v>200</v>
      </c>
      <c r="C23" s="3" t="s">
        <v>201</v>
      </c>
      <c r="D23" s="3" t="s">
        <v>202</v>
      </c>
      <c r="E23" s="3" t="s">
        <v>203</v>
      </c>
      <c r="F23" s="3" t="s">
        <v>204</v>
      </c>
      <c r="G23" s="3" t="s">
        <v>205</v>
      </c>
      <c r="H23" s="4">
        <v>0.04</v>
      </c>
      <c r="I23" s="3" t="s">
        <v>206</v>
      </c>
      <c r="J23" s="3" t="s">
        <v>207</v>
      </c>
      <c r="K23" s="3" t="s">
        <v>208</v>
      </c>
      <c r="L23" s="18" t="s">
        <v>209</v>
      </c>
      <c r="M23" s="9"/>
      <c r="N23" s="33">
        <v>0.94</v>
      </c>
      <c r="O23" s="29">
        <v>1.88</v>
      </c>
      <c r="P23" s="25">
        <f t="shared" si="0"/>
        <v>3.0000000000000027E-2</v>
      </c>
      <c r="Q23" s="6">
        <f t="shared" si="1"/>
        <v>6.0000000000000053E-2</v>
      </c>
    </row>
    <row r="24" spans="2:17" x14ac:dyDescent="0.2">
      <c r="B24" s="15" t="s">
        <v>210</v>
      </c>
      <c r="C24" s="3" t="s">
        <v>211</v>
      </c>
      <c r="D24" s="3" t="s">
        <v>212</v>
      </c>
      <c r="E24" s="3" t="s">
        <v>213</v>
      </c>
      <c r="F24" s="3" t="s">
        <v>214</v>
      </c>
      <c r="G24" s="3" t="s">
        <v>215</v>
      </c>
      <c r="H24" s="3" t="s">
        <v>216</v>
      </c>
      <c r="I24" s="4">
        <v>0.05</v>
      </c>
      <c r="J24" s="3" t="s">
        <v>217</v>
      </c>
      <c r="K24" s="3" t="s">
        <v>218</v>
      </c>
      <c r="L24" s="18" t="s">
        <v>219</v>
      </c>
      <c r="M24" s="9"/>
      <c r="N24" s="33">
        <v>0.93</v>
      </c>
      <c r="O24" s="29">
        <v>1.81</v>
      </c>
      <c r="P24" s="25">
        <f t="shared" si="0"/>
        <v>3.4999999999999976E-2</v>
      </c>
      <c r="Q24" s="6">
        <f t="shared" si="1"/>
        <v>6.9999999999999951E-2</v>
      </c>
    </row>
    <row r="25" spans="2:17" x14ac:dyDescent="0.2">
      <c r="B25" s="15" t="s">
        <v>220</v>
      </c>
      <c r="C25" s="3" t="s">
        <v>221</v>
      </c>
      <c r="D25" s="4">
        <v>7.0000000000000007E-2</v>
      </c>
      <c r="E25" s="3" t="s">
        <v>222</v>
      </c>
      <c r="F25" s="3" t="s">
        <v>223</v>
      </c>
      <c r="G25" s="3" t="s">
        <v>224</v>
      </c>
      <c r="H25" s="3" t="s">
        <v>225</v>
      </c>
      <c r="I25" s="3" t="s">
        <v>226</v>
      </c>
      <c r="J25" s="3" t="s">
        <v>227</v>
      </c>
      <c r="K25" s="4">
        <v>0.06</v>
      </c>
      <c r="L25" s="18" t="s">
        <v>228</v>
      </c>
      <c r="M25" s="9"/>
      <c r="N25" s="33">
        <v>0.92</v>
      </c>
      <c r="O25" s="29">
        <v>1.75</v>
      </c>
      <c r="P25" s="25">
        <f t="shared" si="0"/>
        <v>3.999999999999998E-2</v>
      </c>
      <c r="Q25" s="6">
        <f t="shared" si="1"/>
        <v>7.999999999999996E-2</v>
      </c>
    </row>
    <row r="26" spans="2:17" x14ac:dyDescent="0.2">
      <c r="B26" s="15" t="s">
        <v>229</v>
      </c>
      <c r="C26" s="3" t="s">
        <v>230</v>
      </c>
      <c r="D26" s="3" t="s">
        <v>231</v>
      </c>
      <c r="E26" s="3" t="s">
        <v>232</v>
      </c>
      <c r="F26" s="3" t="s">
        <v>233</v>
      </c>
      <c r="G26" s="3" t="s">
        <v>234</v>
      </c>
      <c r="H26" s="4">
        <v>0.08</v>
      </c>
      <c r="I26" s="3" t="s">
        <v>235</v>
      </c>
      <c r="J26" s="3" t="s">
        <v>236</v>
      </c>
      <c r="K26" s="3" t="s">
        <v>237</v>
      </c>
      <c r="L26" s="18" t="s">
        <v>238</v>
      </c>
      <c r="M26" s="9"/>
      <c r="N26" s="33">
        <v>0.91</v>
      </c>
      <c r="O26" s="29">
        <v>1.79</v>
      </c>
      <c r="P26" s="25">
        <f t="shared" si="0"/>
        <v>4.4999999999999984E-2</v>
      </c>
      <c r="Q26" s="6">
        <f t="shared" si="1"/>
        <v>8.9999999999999969E-2</v>
      </c>
    </row>
    <row r="27" spans="2:17" ht="13.5" thickBot="1" x14ac:dyDescent="0.25">
      <c r="B27" s="15" t="s">
        <v>239</v>
      </c>
      <c r="C27" s="3" t="s">
        <v>240</v>
      </c>
      <c r="D27" s="3" t="s">
        <v>241</v>
      </c>
      <c r="E27" s="3" t="s">
        <v>242</v>
      </c>
      <c r="F27" s="3" t="s">
        <v>243</v>
      </c>
      <c r="G27" s="4">
        <v>0.1</v>
      </c>
      <c r="H27" s="3" t="s">
        <v>244</v>
      </c>
      <c r="I27" s="3" t="s">
        <v>245</v>
      </c>
      <c r="J27" s="3" t="s">
        <v>246</v>
      </c>
      <c r="K27" s="3" t="s">
        <v>247</v>
      </c>
      <c r="L27" s="19">
        <v>0.09</v>
      </c>
      <c r="M27" s="11"/>
      <c r="N27" s="34">
        <v>0.9</v>
      </c>
      <c r="O27" s="30">
        <v>1.64</v>
      </c>
      <c r="P27" s="26">
        <f t="shared" si="0"/>
        <v>4.9999999999999989E-2</v>
      </c>
      <c r="Q27" s="7">
        <f t="shared" si="1"/>
        <v>9.9999999999999978E-2</v>
      </c>
    </row>
    <row r="28" spans="2:17" x14ac:dyDescent="0.2">
      <c r="B28" s="15" t="s">
        <v>248</v>
      </c>
      <c r="C28" s="3" t="s">
        <v>249</v>
      </c>
      <c r="D28" s="3" t="s">
        <v>250</v>
      </c>
      <c r="E28" s="3" t="s">
        <v>251</v>
      </c>
      <c r="F28" s="3" t="s">
        <v>252</v>
      </c>
      <c r="G28" s="3" t="s">
        <v>253</v>
      </c>
      <c r="H28" s="3" t="s">
        <v>254</v>
      </c>
      <c r="I28" s="3" t="s">
        <v>255</v>
      </c>
      <c r="J28" s="3" t="s">
        <v>256</v>
      </c>
      <c r="K28" s="3" t="s">
        <v>257</v>
      </c>
      <c r="L28" s="18" t="s">
        <v>258</v>
      </c>
      <c r="M28" s="9"/>
    </row>
    <row r="29" spans="2:17" x14ac:dyDescent="0.2">
      <c r="B29" s="15" t="s">
        <v>259</v>
      </c>
      <c r="C29" s="3" t="s">
        <v>260</v>
      </c>
      <c r="D29" s="3" t="s">
        <v>261</v>
      </c>
      <c r="E29" s="3" t="s">
        <v>262</v>
      </c>
      <c r="F29" s="3" t="s">
        <v>263</v>
      </c>
      <c r="G29" s="3" t="s">
        <v>264</v>
      </c>
      <c r="H29" s="3" t="s">
        <v>265</v>
      </c>
      <c r="I29" s="3" t="s">
        <v>266</v>
      </c>
      <c r="J29" s="3" t="s">
        <v>267</v>
      </c>
      <c r="K29" s="3" t="s">
        <v>268</v>
      </c>
      <c r="L29" s="18" t="s">
        <v>269</v>
      </c>
      <c r="M29" s="9"/>
      <c r="N29" s="22" t="s">
        <v>426</v>
      </c>
    </row>
    <row r="30" spans="2:17" x14ac:dyDescent="0.2">
      <c r="B30" s="15" t="s">
        <v>270</v>
      </c>
      <c r="C30" s="3" t="s">
        <v>271</v>
      </c>
      <c r="D30" s="3" t="s">
        <v>272</v>
      </c>
      <c r="E30" s="3" t="s">
        <v>273</v>
      </c>
      <c r="F30" s="3" t="s">
        <v>274</v>
      </c>
      <c r="G30" s="3" t="s">
        <v>275</v>
      </c>
      <c r="H30" s="3" t="s">
        <v>276</v>
      </c>
      <c r="I30" s="3" t="s">
        <v>277</v>
      </c>
      <c r="J30" s="3" t="s">
        <v>278</v>
      </c>
      <c r="K30" s="3" t="s">
        <v>279</v>
      </c>
      <c r="L30" s="18" t="s">
        <v>280</v>
      </c>
      <c r="M30" s="9"/>
    </row>
    <row r="31" spans="2:17" x14ac:dyDescent="0.2">
      <c r="B31" s="15" t="s">
        <v>281</v>
      </c>
      <c r="C31" s="3" t="s">
        <v>282</v>
      </c>
      <c r="D31" s="3" t="s">
        <v>283</v>
      </c>
      <c r="E31" s="3" t="s">
        <v>284</v>
      </c>
      <c r="F31" s="3" t="s">
        <v>285</v>
      </c>
      <c r="G31" s="3" t="s">
        <v>286</v>
      </c>
      <c r="H31" s="3" t="s">
        <v>287</v>
      </c>
      <c r="I31" s="3" t="s">
        <v>288</v>
      </c>
      <c r="J31" s="3" t="s">
        <v>289</v>
      </c>
      <c r="K31" s="3" t="s">
        <v>290</v>
      </c>
      <c r="L31" s="18" t="s">
        <v>291</v>
      </c>
      <c r="M31" s="9"/>
    </row>
    <row r="32" spans="2:17" x14ac:dyDescent="0.2">
      <c r="B32" s="15" t="s">
        <v>292</v>
      </c>
      <c r="C32" s="3" t="s">
        <v>293</v>
      </c>
      <c r="D32" s="3" t="s">
        <v>294</v>
      </c>
      <c r="E32" s="3" t="s">
        <v>295</v>
      </c>
      <c r="F32" s="3" t="s">
        <v>296</v>
      </c>
      <c r="G32" s="3" t="s">
        <v>297</v>
      </c>
      <c r="H32" s="3" t="s">
        <v>298</v>
      </c>
      <c r="I32" s="3" t="s">
        <v>299</v>
      </c>
      <c r="J32" s="3" t="s">
        <v>300</v>
      </c>
      <c r="K32" s="3" t="s">
        <v>301</v>
      </c>
      <c r="L32" s="18" t="s">
        <v>302</v>
      </c>
      <c r="M32" s="9"/>
    </row>
    <row r="33" spans="2:13" x14ac:dyDescent="0.2">
      <c r="B33" s="15" t="s">
        <v>303</v>
      </c>
      <c r="C33" s="3" t="s">
        <v>304</v>
      </c>
      <c r="D33" s="3" t="s">
        <v>305</v>
      </c>
      <c r="E33" s="3" t="s">
        <v>306</v>
      </c>
      <c r="F33" s="3" t="s">
        <v>307</v>
      </c>
      <c r="G33" s="3" t="s">
        <v>308</v>
      </c>
      <c r="H33" s="3" t="s">
        <v>309</v>
      </c>
      <c r="I33" s="3" t="s">
        <v>310</v>
      </c>
      <c r="J33" s="3" t="s">
        <v>311</v>
      </c>
      <c r="K33" s="3" t="s">
        <v>312</v>
      </c>
      <c r="L33" s="18" t="s">
        <v>313</v>
      </c>
      <c r="M33" s="9"/>
    </row>
    <row r="34" spans="2:13" x14ac:dyDescent="0.2">
      <c r="B34" s="15" t="s">
        <v>314</v>
      </c>
      <c r="C34" s="3" t="s">
        <v>315</v>
      </c>
      <c r="D34" s="3" t="s">
        <v>316</v>
      </c>
      <c r="E34" s="3" t="s">
        <v>317</v>
      </c>
      <c r="F34" s="3" t="s">
        <v>318</v>
      </c>
      <c r="G34" s="3" t="s">
        <v>319</v>
      </c>
      <c r="H34" s="3" t="s">
        <v>320</v>
      </c>
      <c r="I34" s="3" t="s">
        <v>321</v>
      </c>
      <c r="J34" s="3" t="s">
        <v>322</v>
      </c>
      <c r="K34" s="3" t="s">
        <v>323</v>
      </c>
      <c r="L34" s="18" t="s">
        <v>324</v>
      </c>
      <c r="M34" s="9"/>
    </row>
    <row r="35" spans="2:13" x14ac:dyDescent="0.2">
      <c r="B35" s="15" t="s">
        <v>325</v>
      </c>
      <c r="C35" s="3" t="s">
        <v>326</v>
      </c>
      <c r="D35" s="3" t="s">
        <v>327</v>
      </c>
      <c r="E35" s="3" t="s">
        <v>328</v>
      </c>
      <c r="F35" s="3" t="s">
        <v>329</v>
      </c>
      <c r="G35" s="3" t="s">
        <v>330</v>
      </c>
      <c r="H35" s="3" t="s">
        <v>331</v>
      </c>
      <c r="I35" s="3" t="s">
        <v>332</v>
      </c>
      <c r="J35" s="3" t="s">
        <v>333</v>
      </c>
      <c r="K35" s="3" t="s">
        <v>334</v>
      </c>
      <c r="L35" s="18" t="s">
        <v>335</v>
      </c>
      <c r="M35" s="9"/>
    </row>
    <row r="36" spans="2:13" x14ac:dyDescent="0.2">
      <c r="B36" s="15" t="s">
        <v>336</v>
      </c>
      <c r="C36" s="3" t="s">
        <v>337</v>
      </c>
      <c r="D36" s="3" t="s">
        <v>338</v>
      </c>
      <c r="E36" s="3" t="s">
        <v>339</v>
      </c>
      <c r="F36" s="3" t="s">
        <v>340</v>
      </c>
      <c r="G36" s="3" t="s">
        <v>341</v>
      </c>
      <c r="H36" s="3" t="s">
        <v>342</v>
      </c>
      <c r="I36" s="3" t="s">
        <v>343</v>
      </c>
      <c r="J36" s="3" t="s">
        <v>344</v>
      </c>
      <c r="K36" s="3" t="s">
        <v>345</v>
      </c>
      <c r="L36" s="18" t="s">
        <v>346</v>
      </c>
      <c r="M36" s="9"/>
    </row>
    <row r="37" spans="2:13" x14ac:dyDescent="0.2">
      <c r="B37" s="15" t="s">
        <v>347</v>
      </c>
      <c r="C37" s="3" t="s">
        <v>348</v>
      </c>
      <c r="D37" s="3" t="s">
        <v>349</v>
      </c>
      <c r="E37" s="3" t="s">
        <v>350</v>
      </c>
      <c r="F37" s="3" t="s">
        <v>351</v>
      </c>
      <c r="G37" s="3" t="s">
        <v>352</v>
      </c>
      <c r="H37" s="3" t="s">
        <v>353</v>
      </c>
      <c r="I37" s="3" t="s">
        <v>354</v>
      </c>
      <c r="J37" s="3" t="s">
        <v>355</v>
      </c>
      <c r="K37" s="3" t="s">
        <v>356</v>
      </c>
      <c r="L37" s="18" t="s">
        <v>357</v>
      </c>
      <c r="M37" s="9"/>
    </row>
    <row r="38" spans="2:13" x14ac:dyDescent="0.2">
      <c r="B38" s="15" t="s">
        <v>358</v>
      </c>
      <c r="C38" s="3" t="s">
        <v>359</v>
      </c>
      <c r="D38" s="3" t="s">
        <v>360</v>
      </c>
      <c r="E38" s="3" t="s">
        <v>361</v>
      </c>
      <c r="F38" s="3" t="s">
        <v>362</v>
      </c>
      <c r="G38" s="3" t="s">
        <v>363</v>
      </c>
      <c r="H38" s="3" t="s">
        <v>364</v>
      </c>
      <c r="I38" s="3" t="s">
        <v>365</v>
      </c>
      <c r="J38" s="3" t="s">
        <v>366</v>
      </c>
      <c r="K38" s="3" t="s">
        <v>367</v>
      </c>
      <c r="L38" s="18" t="s">
        <v>368</v>
      </c>
      <c r="M38" s="9"/>
    </row>
    <row r="39" spans="2:13" x14ac:dyDescent="0.2">
      <c r="B39" s="15" t="s">
        <v>369</v>
      </c>
      <c r="C39" s="3" t="s">
        <v>370</v>
      </c>
      <c r="D39" s="3" t="s">
        <v>371</v>
      </c>
      <c r="E39" s="3" t="s">
        <v>372</v>
      </c>
      <c r="F39" s="3" t="s">
        <v>373</v>
      </c>
      <c r="G39" s="3" t="s">
        <v>374</v>
      </c>
      <c r="H39" s="3" t="s">
        <v>375</v>
      </c>
      <c r="I39" s="3" t="s">
        <v>376</v>
      </c>
      <c r="J39" s="3" t="s">
        <v>377</v>
      </c>
      <c r="K39" s="3" t="s">
        <v>378</v>
      </c>
      <c r="L39" s="18" t="s">
        <v>379</v>
      </c>
      <c r="M39" s="9"/>
    </row>
    <row r="40" spans="2:13" x14ac:dyDescent="0.2">
      <c r="B40" s="15" t="s">
        <v>380</v>
      </c>
      <c r="C40" s="3" t="s">
        <v>381</v>
      </c>
      <c r="D40" s="3" t="s">
        <v>382</v>
      </c>
      <c r="E40" s="3" t="s">
        <v>383</v>
      </c>
      <c r="F40" s="3" t="s">
        <v>384</v>
      </c>
      <c r="G40" s="3" t="s">
        <v>385</v>
      </c>
      <c r="H40" s="3" t="s">
        <v>386</v>
      </c>
      <c r="I40" s="3" t="s">
        <v>387</v>
      </c>
      <c r="J40" s="3" t="s">
        <v>388</v>
      </c>
      <c r="K40" s="3" t="s">
        <v>389</v>
      </c>
      <c r="L40" s="18" t="s">
        <v>390</v>
      </c>
      <c r="M40" s="9"/>
    </row>
    <row r="41" spans="2:13" x14ac:dyDescent="0.2">
      <c r="B41" s="15" t="s">
        <v>391</v>
      </c>
      <c r="C41" s="3" t="s">
        <v>392</v>
      </c>
      <c r="D41" s="3" t="s">
        <v>393</v>
      </c>
      <c r="E41" s="3" t="s">
        <v>394</v>
      </c>
      <c r="F41" s="3" t="s">
        <v>395</v>
      </c>
      <c r="G41" s="3" t="s">
        <v>396</v>
      </c>
      <c r="H41" s="3" t="s">
        <v>397</v>
      </c>
      <c r="I41" s="3" t="s">
        <v>398</v>
      </c>
      <c r="J41" s="3" t="s">
        <v>399</v>
      </c>
      <c r="K41" s="3" t="s">
        <v>400</v>
      </c>
      <c r="L41" s="18" t="s">
        <v>401</v>
      </c>
      <c r="M41" s="9"/>
    </row>
    <row r="42" spans="2:13" x14ac:dyDescent="0.2">
      <c r="B42" s="15" t="s">
        <v>402</v>
      </c>
      <c r="C42" s="3" t="s">
        <v>403</v>
      </c>
      <c r="D42" s="3" t="s">
        <v>404</v>
      </c>
      <c r="E42" s="3" t="s">
        <v>405</v>
      </c>
      <c r="F42" s="3" t="s">
        <v>406</v>
      </c>
      <c r="G42" s="3" t="s">
        <v>407</v>
      </c>
      <c r="H42" s="3" t="s">
        <v>408</v>
      </c>
      <c r="I42" s="3" t="s">
        <v>409</v>
      </c>
      <c r="J42" s="3" t="s">
        <v>410</v>
      </c>
      <c r="K42" s="3" t="s">
        <v>411</v>
      </c>
      <c r="L42" s="18" t="s">
        <v>412</v>
      </c>
      <c r="M42" s="9"/>
    </row>
    <row r="43" spans="2:13" ht="13.5" thickBot="1" x14ac:dyDescent="0.25">
      <c r="B43" s="16" t="s">
        <v>413</v>
      </c>
      <c r="C43" s="20" t="s">
        <v>414</v>
      </c>
      <c r="D43" s="20" t="s">
        <v>415</v>
      </c>
      <c r="E43" s="20" t="s">
        <v>416</v>
      </c>
      <c r="F43" s="20" t="s">
        <v>417</v>
      </c>
      <c r="G43" s="20" t="s">
        <v>418</v>
      </c>
      <c r="H43" s="20" t="s">
        <v>419</v>
      </c>
      <c r="I43" s="20" t="s">
        <v>420</v>
      </c>
      <c r="J43" s="20" t="s">
        <v>421</v>
      </c>
      <c r="K43" s="20" t="s">
        <v>422</v>
      </c>
      <c r="L43" s="21" t="s">
        <v>423</v>
      </c>
      <c r="M43" s="9"/>
    </row>
  </sheetData>
  <sheetProtection algorithmName="SHA-512" hashValue="EJ/emIy15ixGVCGBs/TdwqZ0ghJDTdLZ/kkDgoST4N9yc/SZaN4VbI1tr86Ii9lO3Xf0J8TlVtS7g9la2bGLSw==" saltValue="kf0gAr3elENAOfS/nD22Mw==" spinCount="100000" sheet="1" objects="1" scenarios="1"/>
  <mergeCells count="1">
    <mergeCell ref="N12:Q13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D0A65B2CEC04EB831C2F0459AF548" ma:contentTypeVersion="12" ma:contentTypeDescription="Create a new document." ma:contentTypeScope="" ma:versionID="d494856a24a70576a46ca1f0b0ee6a50">
  <xsd:schema xmlns:xsd="http://www.w3.org/2001/XMLSchema" xmlns:xs="http://www.w3.org/2001/XMLSchema" xmlns:p="http://schemas.microsoft.com/office/2006/metadata/properties" xmlns:ns3="38d395c7-08bb-47c7-8086-e122012121f4" xmlns:ns4="eef47d73-9be3-4cc5-a00a-b58607947939" targetNamespace="http://schemas.microsoft.com/office/2006/metadata/properties" ma:root="true" ma:fieldsID="9fc7efe6d86240be78b83af997cfe4b1" ns3:_="" ns4:_="">
    <xsd:import namespace="38d395c7-08bb-47c7-8086-e122012121f4"/>
    <xsd:import namespace="eef47d73-9be3-4cc5-a00a-b586079479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AutoTag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395c7-08bb-47c7-8086-e12201212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d73-9be3-4cc5-a00a-b58607947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d395c7-08bb-47c7-8086-e122012121f4" xsi:nil="true"/>
  </documentManagement>
</p:properties>
</file>

<file path=customXml/itemProps1.xml><?xml version="1.0" encoding="utf-8"?>
<ds:datastoreItem xmlns:ds="http://schemas.openxmlformats.org/officeDocument/2006/customXml" ds:itemID="{E45F5FCF-E62F-4F77-98A9-605FF3B0B4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326B5-21F5-4D07-A73A-F5E078D52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395c7-08bb-47c7-8086-e122012121f4"/>
    <ds:schemaRef ds:uri="eef47d73-9be3-4cc5-a00a-b58607947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9338CF-F4AC-4E66-9CEE-50F01F133AC4}">
  <ds:schemaRefs>
    <ds:schemaRef ds:uri="http://schemas.openxmlformats.org/package/2006/metadata/core-properties"/>
    <ds:schemaRef ds:uri="http://schemas.microsoft.com/office/2006/metadata/properties"/>
    <ds:schemaRef ds:uri="38d395c7-08bb-47c7-8086-e122012121f4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eef47d73-9be3-4cc5-a00a-b5860794793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TIPO DE MUESTRA</vt:lpstr>
      <vt:lpstr>MUESTRA POBLACIÓN FINITA</vt:lpstr>
      <vt:lpstr>MUESTRA POBLACIÓN INFINITA</vt:lpstr>
      <vt:lpstr>MUESTRA PROPORCIONES</vt:lpstr>
      <vt:lpstr>ERROR POR # DE ENCUESTAS</vt:lpstr>
      <vt:lpstr>Varianza</vt:lpstr>
      <vt:lpstr>TABLA Z</vt:lpstr>
    </vt:vector>
  </TitlesOfParts>
  <Company>ETB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Tamaño de Muestra</dc:title>
  <dc:creator>Javier Fernando Rubiano</dc:creator>
  <cp:lastModifiedBy>RUBIANO ESPINOSA JAVIER FERNANDO</cp:lastModifiedBy>
  <dcterms:created xsi:type="dcterms:W3CDTF">2000-10-18T20:50:47Z</dcterms:created>
  <dcterms:modified xsi:type="dcterms:W3CDTF">2025-04-22T03:28:35Z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0x010100FB1D0A65B2CEC04EB831C2F0459AF548</vt:lpwstr>
  </property>
</Properties>
</file>