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077386cc76d7680/Desktop/Work/Website/Precision Books Advisory/Store/3 Statement Financial Model/"/>
    </mc:Choice>
  </mc:AlternateContent>
  <xr:revisionPtr revIDLastSave="0" documentId="8_{54D31061-9506-4C4C-94C9-F01C949636D9}" xr6:coauthVersionLast="47" xr6:coauthVersionMax="47" xr10:uidLastSave="{00000000-0000-0000-0000-000000000000}"/>
  <bookViews>
    <workbookView xWindow="-108" yWindow="-108" windowWidth="23256" windowHeight="13896" xr2:uid="{2519E870-A4B9-4382-A4C9-94C42AC37941}"/>
  </bookViews>
  <sheets>
    <sheet name="Revenue Mode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D39" i="1" s="1"/>
  <c r="C38" i="1"/>
  <c r="D38" i="1" s="1"/>
  <c r="C37" i="1"/>
  <c r="D37" i="1" s="1"/>
  <c r="C36" i="1"/>
  <c r="D36" i="1" s="1"/>
  <c r="C35" i="1"/>
  <c r="D35" i="1" s="1"/>
  <c r="C34" i="1"/>
  <c r="D34" i="1" s="1"/>
  <c r="C33" i="1"/>
  <c r="D33" i="1" s="1"/>
  <c r="C32" i="1"/>
  <c r="D32" i="1" s="1"/>
  <c r="C31" i="1"/>
  <c r="D31" i="1" s="1"/>
  <c r="C30" i="1"/>
  <c r="D30" i="1" s="1"/>
  <c r="C29" i="1"/>
  <c r="D29" i="1" s="1"/>
  <c r="C28" i="1"/>
  <c r="D28" i="1" s="1"/>
  <c r="C27" i="1"/>
  <c r="D27" i="1" s="1"/>
  <c r="C26" i="1"/>
  <c r="D26" i="1" s="1"/>
  <c r="C25" i="1"/>
  <c r="D25" i="1" s="1"/>
  <c r="C24" i="1"/>
  <c r="D24" i="1" s="1"/>
  <c r="C23" i="1"/>
  <c r="D23" i="1" s="1"/>
  <c r="C22" i="1"/>
  <c r="D22" i="1" s="1"/>
  <c r="C21" i="1"/>
  <c r="D21" i="1" s="1"/>
  <c r="C20" i="1"/>
  <c r="D20" i="1" s="1"/>
  <c r="C19" i="1"/>
  <c r="D19" i="1" s="1"/>
  <c r="C18" i="1"/>
  <c r="D18" i="1" s="1"/>
  <c r="C17" i="1"/>
  <c r="D17" i="1" s="1"/>
  <c r="C16" i="1"/>
  <c r="D16" i="1" s="1"/>
  <c r="C15" i="1"/>
  <c r="D15" i="1" s="1"/>
  <c r="C14" i="1"/>
  <c r="D14" i="1" s="1"/>
  <c r="C13" i="1"/>
  <c r="D13" i="1" s="1"/>
  <c r="C12" i="1"/>
  <c r="D12" i="1" s="1"/>
  <c r="C11" i="1"/>
  <c r="D11" i="1" s="1"/>
  <c r="C10" i="1"/>
  <c r="D10" i="1" s="1"/>
  <c r="C9" i="1"/>
  <c r="D9" i="1" s="1"/>
  <c r="C8" i="1"/>
  <c r="D8" i="1" s="1"/>
  <c r="C7" i="1"/>
  <c r="D7" i="1" s="1"/>
  <c r="C6" i="1"/>
  <c r="D6" i="1" s="1"/>
  <c r="C5" i="1"/>
  <c r="D5" i="1" s="1"/>
  <c r="C4" i="1"/>
  <c r="D4" i="1" s="1"/>
  <c r="E10" i="1" l="1"/>
  <c r="E24" i="1"/>
  <c r="E38" i="1"/>
  <c r="E28" i="1"/>
  <c r="E11" i="1"/>
  <c r="E14" i="1"/>
  <c r="E17" i="1"/>
  <c r="E31" i="1"/>
  <c r="E21" i="1"/>
  <c r="E18" i="1"/>
  <c r="E27" i="1"/>
  <c r="E12" i="1"/>
  <c r="F17" i="1" s="1"/>
  <c r="F12" i="1"/>
  <c r="F5" i="1"/>
  <c r="E4" i="1"/>
  <c r="F22" i="1" s="1"/>
  <c r="E29" i="1"/>
  <c r="E5" i="1"/>
  <c r="E6" i="1"/>
  <c r="E22" i="1"/>
  <c r="E23" i="1"/>
  <c r="E15" i="1"/>
  <c r="E35" i="1"/>
  <c r="E19" i="1"/>
  <c r="E36" i="1"/>
  <c r="E20" i="1"/>
  <c r="E37" i="1"/>
  <c r="E13" i="1"/>
  <c r="E30" i="1"/>
  <c r="E7" i="1"/>
  <c r="E16" i="1"/>
  <c r="E8" i="1"/>
  <c r="E32" i="1"/>
  <c r="E9" i="1"/>
  <c r="E33" i="1"/>
  <c r="E25" i="1"/>
  <c r="E34" i="1"/>
  <c r="E26" i="1"/>
  <c r="E39" i="1"/>
  <c r="F14" i="1" l="1"/>
  <c r="F23" i="1"/>
  <c r="F7" i="1"/>
  <c r="F24" i="1"/>
  <c r="F28" i="1"/>
  <c r="F35" i="1"/>
  <c r="F10" i="1"/>
  <c r="F19" i="1"/>
  <c r="F27" i="1"/>
  <c r="F4" i="1"/>
  <c r="F26" i="1"/>
  <c r="F6" i="1"/>
  <c r="F11" i="1"/>
  <c r="F33" i="1"/>
  <c r="F31" i="1"/>
  <c r="F18" i="1"/>
  <c r="F9" i="1"/>
  <c r="F29" i="1"/>
  <c r="F21" i="1"/>
  <c r="F36" i="1"/>
  <c r="F25" i="1"/>
  <c r="F16" i="1"/>
  <c r="F13" i="1"/>
  <c r="F32" i="1"/>
  <c r="F39" i="1"/>
  <c r="F30" i="1"/>
  <c r="F34" i="1"/>
  <c r="F8" i="1"/>
  <c r="F37" i="1"/>
  <c r="F20" i="1"/>
  <c r="F38" i="1"/>
  <c r="F15" i="1"/>
</calcChain>
</file>

<file path=xl/sharedStrings.xml><?xml version="1.0" encoding="utf-8"?>
<sst xmlns="http://schemas.openxmlformats.org/spreadsheetml/2006/main" count="7" uniqueCount="7">
  <si>
    <t>Revenue</t>
  </si>
  <si>
    <t>Month</t>
  </si>
  <si>
    <t>Active Customers</t>
  </si>
  <si>
    <t>New Customers This Month</t>
  </si>
  <si>
    <t>Annual Invoices</t>
  </si>
  <si>
    <t>Recognized Revenue</t>
  </si>
  <si>
    <t>Deferred Revenue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</si>
</sst>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7">
    <xf numFmtId="0" fontId="0" fillId="0" borderId="0" xfId="0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left"/>
    </xf>
    <xf numFmtId="17" fontId="0" fillId="0" borderId="0" xfId="0" applyNumberFormat="1" applyAlignment="1">
      <alignment horizontal="left"/>
    </xf>
    <xf numFmtId="0" fontId="3" fillId="0" borderId="0" xfId="1" applyFont="1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</cellXfs>
  <cellStyles count="2">
    <cellStyle name="Heading 1" xfId="1" builtinId="16"/>
    <cellStyle name="Normal" xfId="0" builtinId="0"/>
  </cellStyles>
  <dxfs count="8">
    <dxf>
      <alignment horizontal="left" vertical="bottom"/>
    </dxf>
    <dxf>
      <alignment horizontal="left" vertical="bottom"/>
    </dxf>
    <dxf>
      <alignment horizontal="left" vertical="bottom"/>
    </dxf>
    <dxf>
      <alignment horizontal="left" vertical="bottom"/>
    </dxf>
    <dxf>
      <alignment horizontal="left" vertical="bottom"/>
    </dxf>
    <dxf>
      <numFmt numFmtId="22" formatCode="mmm\-yy"/>
      <alignment horizontal="left" vertical="bottom"/>
    </dxf>
    <dxf>
      <alignment horizontal="left" vertical="bottom"/>
    </dxf>
    <dxf>
      <alignment horizontal="left" vertical="botto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077386cc76d7680/Desktop/Work/Website/Precision%20Books%20Advisory/Store/3%20Statement%20Financial%20Model/3%20Statement%20Financial%20Model%20Workbook.xlsx" TargetMode="External"/><Relationship Id="rId1" Type="http://schemas.openxmlformats.org/officeDocument/2006/relationships/externalLinkPath" Target="3%20Statement%20Financial%20Model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aS_Revenue_Model"/>
      <sheetName val="Operating_Expenses_Model"/>
      <sheetName val="Income_Statement__P_L_"/>
      <sheetName val="Debt Module"/>
      <sheetName val="Balance Sheet"/>
      <sheetName val="Cash Flow Statement"/>
      <sheetName val="Key Metrics"/>
      <sheetName val="Assumptions"/>
      <sheetName val="Dashboa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>
            <v>5</v>
          </cell>
        </row>
        <row r="7">
          <cell r="B7">
            <v>12000</v>
          </cell>
        </row>
      </sheetData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740FF9-F3DA-42D5-8190-A1C3CAE65018}" name="Table2" displayName="Table2" ref="A3:F39" totalsRowShown="0" headerRowDxfId="7" dataDxfId="6">
  <autoFilter ref="A3:F39" xr:uid="{E1740FF9-F3DA-42D5-8190-A1C3CAE65018}"/>
  <tableColumns count="6">
    <tableColumn id="1" xr3:uid="{FBE34DAC-CB82-4393-8121-B53A86C3C572}" name="Month" dataDxfId="5"/>
    <tableColumn id="2" xr3:uid="{8509D082-E385-45AC-94E0-0681BA08F56D}" name="Active Customers" dataDxfId="4"/>
    <tableColumn id="3" xr3:uid="{B3B73D9D-C0A4-499A-9D31-4EAA487E3032}" name="New Customers This Month" dataDxfId="3"/>
    <tableColumn id="4" xr3:uid="{77156AB6-01A5-4BF6-AD65-42D3C3CECA17}" name="Annual Invoices" dataDxfId="2"/>
    <tableColumn id="5" xr3:uid="{01841C4F-8919-4B87-8754-EF24DCBC103F}" name="Recognized Revenue" dataDxfId="1"/>
    <tableColumn id="6" xr3:uid="{1751B359-6217-4EFF-8B5F-9405BA8BA12B}" name="Deferred Revenue Balance" dataDxfId="0">
      <calculatedColumnFormula>SUM($D$4:D4)-SUM($E$4:E4)</calculatedColumnFormula>
    </tableColumn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5B360-ABB1-440D-9C1F-4B1A9A25C6C8}">
  <dimension ref="A2:F39"/>
  <sheetViews>
    <sheetView tabSelected="1" workbookViewId="0">
      <selection activeCell="F8" sqref="F8"/>
    </sheetView>
  </sheetViews>
  <sheetFormatPr defaultRowHeight="14.4" x14ac:dyDescent="0.3"/>
  <cols>
    <col min="1" max="1" width="8.33203125" bestFit="1" customWidth="1"/>
    <col min="2" max="2" width="17.88671875" bestFit="1" customWidth="1"/>
    <col min="3" max="3" width="25.6640625" bestFit="1" customWidth="1"/>
    <col min="4" max="4" width="16.21875" bestFit="1" customWidth="1"/>
    <col min="5" max="5" width="20.33203125" bestFit="1" customWidth="1"/>
    <col min="6" max="6" width="25.109375" bestFit="1" customWidth="1"/>
  </cols>
  <sheetData>
    <row r="2" spans="1:6" ht="19.8" x14ac:dyDescent="0.4">
      <c r="A2" s="4" t="s">
        <v>0</v>
      </c>
      <c r="B2" s="5"/>
      <c r="C2" s="6"/>
    </row>
    <row r="3" spans="1:6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6</v>
      </c>
    </row>
    <row r="4" spans="1:6" x14ac:dyDescent="0.3">
      <c r="A4" s="3">
        <v>45658</v>
      </c>
      <c r="B4" s="1">
        <v>54</v>
      </c>
      <c r="C4" s="1">
        <f>[1]Assumptions!B5</f>
        <v>5</v>
      </c>
      <c r="D4" s="1">
        <f>C4*[1]Assumptions!B7</f>
        <v>60000</v>
      </c>
      <c r="E4" s="1">
        <f>D4/12</f>
        <v>5000</v>
      </c>
      <c r="F4" s="1">
        <f>SUM($D$4:D4)-SUM($E$4:E4)</f>
        <v>55000</v>
      </c>
    </row>
    <row r="5" spans="1:6" x14ac:dyDescent="0.3">
      <c r="A5" s="3">
        <v>45689</v>
      </c>
      <c r="B5" s="1">
        <v>58</v>
      </c>
      <c r="C5" s="1">
        <f>[1]Assumptions!B5</f>
        <v>5</v>
      </c>
      <c r="D5" s="1">
        <f>C5*[1]Assumptions!B7</f>
        <v>60000</v>
      </c>
      <c r="E5" s="1">
        <f>D5/12 + D4/12</f>
        <v>10000</v>
      </c>
      <c r="F5" s="1">
        <f>SUM($D$4:D5)-SUM($E$4:E5)</f>
        <v>105000</v>
      </c>
    </row>
    <row r="6" spans="1:6" x14ac:dyDescent="0.3">
      <c r="A6" s="3">
        <v>45717</v>
      </c>
      <c r="B6" s="1">
        <v>62</v>
      </c>
      <c r="C6" s="1">
        <f>[1]Assumptions!B5</f>
        <v>5</v>
      </c>
      <c r="D6" s="1">
        <f>C6*[1]Assumptions!B7</f>
        <v>60000</v>
      </c>
      <c r="E6" s="1">
        <f>D6/12 + D5/12 + D4/12</f>
        <v>15000</v>
      </c>
      <c r="F6" s="1">
        <f>SUM($D$4:D6)-SUM($E$4:E6)</f>
        <v>150000</v>
      </c>
    </row>
    <row r="7" spans="1:6" x14ac:dyDescent="0.3">
      <c r="A7" s="3">
        <v>45748</v>
      </c>
      <c r="B7" s="1">
        <v>66</v>
      </c>
      <c r="C7" s="1">
        <f>[1]Assumptions!B5</f>
        <v>5</v>
      </c>
      <c r="D7" s="1">
        <f>C7*[1]Assumptions!B7</f>
        <v>60000</v>
      </c>
      <c r="E7" s="1">
        <f>D7/12 + D6/12 + D5/12 + D4/12</f>
        <v>20000</v>
      </c>
      <c r="F7" s="1">
        <f>SUM($D$4:D7)-SUM($E$4:E7)</f>
        <v>190000</v>
      </c>
    </row>
    <row r="8" spans="1:6" x14ac:dyDescent="0.3">
      <c r="A8" s="3">
        <v>45778</v>
      </c>
      <c r="B8" s="1">
        <v>69</v>
      </c>
      <c r="C8" s="1">
        <f>[1]Assumptions!B5</f>
        <v>5</v>
      </c>
      <c r="D8" s="1">
        <f>C8*[1]Assumptions!B7</f>
        <v>60000</v>
      </c>
      <c r="E8" s="1">
        <f>D8/12 + D7/12 + D6/12 + D5/12 + D4/12</f>
        <v>25000</v>
      </c>
      <c r="F8" s="1">
        <f>SUM($D$4:D8)-SUM($E$4:E8)</f>
        <v>225000</v>
      </c>
    </row>
    <row r="9" spans="1:6" x14ac:dyDescent="0.3">
      <c r="A9" s="3">
        <v>45809</v>
      </c>
      <c r="B9" s="1">
        <v>73</v>
      </c>
      <c r="C9" s="1">
        <f>[1]Assumptions!B5</f>
        <v>5</v>
      </c>
      <c r="D9" s="1">
        <f>C9*[1]Assumptions!B7</f>
        <v>60000</v>
      </c>
      <c r="E9" s="1">
        <f>D9/12 + D8/12 + D7/12 + D6/12 + D5/12 + D4/12</f>
        <v>30000</v>
      </c>
      <c r="F9" s="1">
        <f>SUM($D$4:D9)-SUM($E$4:E9)</f>
        <v>255000</v>
      </c>
    </row>
    <row r="10" spans="1:6" x14ac:dyDescent="0.3">
      <c r="A10" s="3">
        <v>45839</v>
      </c>
      <c r="B10" s="1">
        <v>76</v>
      </c>
      <c r="C10" s="1">
        <f>[1]Assumptions!B5</f>
        <v>5</v>
      </c>
      <c r="D10" s="1">
        <f>C10*[1]Assumptions!B7</f>
        <v>60000</v>
      </c>
      <c r="E10" s="1">
        <f>D10/12 + D9/12 + D8/12 + D7/12 + D6/12 + D5/12 + D4/12</f>
        <v>35000</v>
      </c>
      <c r="F10" s="1">
        <f>SUM($D$4:D10)-SUM($E$4:E10)</f>
        <v>280000</v>
      </c>
    </row>
    <row r="11" spans="1:6" x14ac:dyDescent="0.3">
      <c r="A11" s="3">
        <v>45870</v>
      </c>
      <c r="B11" s="1">
        <v>80</v>
      </c>
      <c r="C11" s="1">
        <f>[1]Assumptions!B5</f>
        <v>5</v>
      </c>
      <c r="D11" s="1">
        <f>C11*[1]Assumptions!B7</f>
        <v>60000</v>
      </c>
      <c r="E11" s="1">
        <f>D11/12 + D10/12 + D9/12 + D8/12 + D7/12 + D6/12 + D5/12 + D4/12</f>
        <v>40000</v>
      </c>
      <c r="F11" s="1">
        <f>SUM($D$4:D11)-SUM($E$4:E11)</f>
        <v>300000</v>
      </c>
    </row>
    <row r="12" spans="1:6" x14ac:dyDescent="0.3">
      <c r="A12" s="3">
        <v>45901</v>
      </c>
      <c r="B12" s="1">
        <v>83</v>
      </c>
      <c r="C12" s="1">
        <f>[1]Assumptions!B5</f>
        <v>5</v>
      </c>
      <c r="D12" s="1">
        <f>C12*[1]Assumptions!B7</f>
        <v>60000</v>
      </c>
      <c r="E12" s="1">
        <f>D12/12 + D11/12 + D10/12 + D9/12 + D8/12 + D7/12 + D6/12 + D5/12 + D4/12</f>
        <v>45000</v>
      </c>
      <c r="F12" s="1">
        <f>SUM($D$4:D12)-SUM($E$4:E12)</f>
        <v>315000</v>
      </c>
    </row>
    <row r="13" spans="1:6" x14ac:dyDescent="0.3">
      <c r="A13" s="3">
        <v>45931</v>
      </c>
      <c r="B13" s="1">
        <v>87</v>
      </c>
      <c r="C13" s="1">
        <f>[1]Assumptions!B5</f>
        <v>5</v>
      </c>
      <c r="D13" s="1">
        <f>C13*[1]Assumptions!B7</f>
        <v>60000</v>
      </c>
      <c r="E13" s="1">
        <f>D13/12 + D12/12 + D11/12 + D10/12 + D9/12 + D8/12 + D7/12 + D6/12 + D5/12 + D4/12</f>
        <v>50000</v>
      </c>
      <c r="F13" s="1">
        <f>SUM($D$4:D13)-SUM($E$4:E13)</f>
        <v>325000</v>
      </c>
    </row>
    <row r="14" spans="1:6" x14ac:dyDescent="0.3">
      <c r="A14" s="3">
        <v>45962</v>
      </c>
      <c r="B14" s="1">
        <v>90</v>
      </c>
      <c r="C14" s="1">
        <f>[1]Assumptions!B5</f>
        <v>5</v>
      </c>
      <c r="D14" s="1">
        <f>C14*[1]Assumptions!B7</f>
        <v>60000</v>
      </c>
      <c r="E14" s="1">
        <f>D14/12 + D13/12 + D12/12 + D11/12 + D10/12 + D9/12 + D8/12 + D7/12 + D6/12 + D5/12 + D4/12</f>
        <v>55000</v>
      </c>
      <c r="F14" s="1">
        <f>SUM($D$4:D14)-SUM($E$4:E14)</f>
        <v>330000</v>
      </c>
    </row>
    <row r="15" spans="1:6" x14ac:dyDescent="0.3">
      <c r="A15" s="3">
        <v>45992</v>
      </c>
      <c r="B15" s="1">
        <v>93</v>
      </c>
      <c r="C15" s="1">
        <f>[1]Assumptions!B5</f>
        <v>5</v>
      </c>
      <c r="D15" s="1">
        <f>C15*[1]Assumptions!B7</f>
        <v>60000</v>
      </c>
      <c r="E15" s="1">
        <f t="shared" ref="E15:E39" si="0">D15/12 + D14/12 + D13/12 + D12/12 + D11/12 + D10/12 + D9/12 + D8/12 + D7/12 + D6/12 + D5/12 + D4/12</f>
        <v>60000</v>
      </c>
      <c r="F15" s="1">
        <f>SUM($D$4:D15)-SUM($E$4:E15)</f>
        <v>330000</v>
      </c>
    </row>
    <row r="16" spans="1:6" x14ac:dyDescent="0.3">
      <c r="A16" s="3">
        <v>46023</v>
      </c>
      <c r="B16" s="1">
        <v>96</v>
      </c>
      <c r="C16" s="1">
        <f>[1]Assumptions!B5</f>
        <v>5</v>
      </c>
      <c r="D16" s="1">
        <f>C16*[1]Assumptions!B7</f>
        <v>60000</v>
      </c>
      <c r="E16" s="1">
        <f t="shared" si="0"/>
        <v>60000</v>
      </c>
      <c r="F16" s="1">
        <f>SUM($D$4:D16)-SUM($E$4:E16)</f>
        <v>330000</v>
      </c>
    </row>
    <row r="17" spans="1:6" x14ac:dyDescent="0.3">
      <c r="A17" s="3">
        <v>46054</v>
      </c>
      <c r="B17" s="1">
        <v>99</v>
      </c>
      <c r="C17" s="1">
        <f>[1]Assumptions!B5</f>
        <v>5</v>
      </c>
      <c r="D17" s="1">
        <f>C17*[1]Assumptions!B7</f>
        <v>60000</v>
      </c>
      <c r="E17" s="1">
        <f t="shared" si="0"/>
        <v>60000</v>
      </c>
      <c r="F17" s="1">
        <f>SUM($D$4:D17)-SUM($E$4:E17)</f>
        <v>330000</v>
      </c>
    </row>
    <row r="18" spans="1:6" x14ac:dyDescent="0.3">
      <c r="A18" s="3">
        <v>46082</v>
      </c>
      <c r="B18" s="1">
        <v>102</v>
      </c>
      <c r="C18" s="1">
        <f>[1]Assumptions!B5</f>
        <v>5</v>
      </c>
      <c r="D18" s="1">
        <f>C18*[1]Assumptions!B7</f>
        <v>60000</v>
      </c>
      <c r="E18" s="1">
        <f t="shared" si="0"/>
        <v>60000</v>
      </c>
      <c r="F18" s="1">
        <f>SUM($D$4:D18)-SUM($E$4:E18)</f>
        <v>330000</v>
      </c>
    </row>
    <row r="19" spans="1:6" x14ac:dyDescent="0.3">
      <c r="A19" s="3">
        <v>46113</v>
      </c>
      <c r="B19" s="1">
        <v>105</v>
      </c>
      <c r="C19" s="1">
        <f>[1]Assumptions!B5</f>
        <v>5</v>
      </c>
      <c r="D19" s="1">
        <f>C19*[1]Assumptions!B7</f>
        <v>60000</v>
      </c>
      <c r="E19" s="1">
        <f t="shared" si="0"/>
        <v>60000</v>
      </c>
      <c r="F19" s="1">
        <f>SUM($D$4:D19)-SUM($E$4:E19)</f>
        <v>330000</v>
      </c>
    </row>
    <row r="20" spans="1:6" x14ac:dyDescent="0.3">
      <c r="A20" s="3">
        <v>46143</v>
      </c>
      <c r="B20" s="1">
        <v>108</v>
      </c>
      <c r="C20" s="1">
        <f>[1]Assumptions!B5</f>
        <v>5</v>
      </c>
      <c r="D20" s="1">
        <f>C20*[1]Assumptions!B7</f>
        <v>60000</v>
      </c>
      <c r="E20" s="1">
        <f t="shared" si="0"/>
        <v>60000</v>
      </c>
      <c r="F20" s="1">
        <f>SUM($D$4:D20)-SUM($E$4:E20)</f>
        <v>330000</v>
      </c>
    </row>
    <row r="21" spans="1:6" x14ac:dyDescent="0.3">
      <c r="A21" s="3">
        <v>46174</v>
      </c>
      <c r="B21" s="1">
        <v>111</v>
      </c>
      <c r="C21" s="1">
        <f>[1]Assumptions!B5</f>
        <v>5</v>
      </c>
      <c r="D21" s="1">
        <f>C21*[1]Assumptions!B7</f>
        <v>60000</v>
      </c>
      <c r="E21" s="1">
        <f t="shared" si="0"/>
        <v>60000</v>
      </c>
      <c r="F21" s="1">
        <f>SUM($D$4:D21)-SUM($E$4:E21)</f>
        <v>330000</v>
      </c>
    </row>
    <row r="22" spans="1:6" x14ac:dyDescent="0.3">
      <c r="A22" s="3">
        <v>46204</v>
      </c>
      <c r="B22" s="1">
        <v>114</v>
      </c>
      <c r="C22" s="1">
        <f>[1]Assumptions!B5</f>
        <v>5</v>
      </c>
      <c r="D22" s="1">
        <f>C22*[1]Assumptions!B7</f>
        <v>60000</v>
      </c>
      <c r="E22" s="1">
        <f t="shared" si="0"/>
        <v>60000</v>
      </c>
      <c r="F22" s="1">
        <f>SUM($D$4:D22)-SUM($E$4:E22)</f>
        <v>330000</v>
      </c>
    </row>
    <row r="23" spans="1:6" x14ac:dyDescent="0.3">
      <c r="A23" s="3">
        <v>46235</v>
      </c>
      <c r="B23" s="1">
        <v>116</v>
      </c>
      <c r="C23" s="1">
        <f>[1]Assumptions!B5</f>
        <v>5</v>
      </c>
      <c r="D23" s="1">
        <f>C23*[1]Assumptions!B7</f>
        <v>60000</v>
      </c>
      <c r="E23" s="1">
        <f t="shared" si="0"/>
        <v>60000</v>
      </c>
      <c r="F23" s="1">
        <f>SUM($D$4:D23)-SUM($E$4:E23)</f>
        <v>330000</v>
      </c>
    </row>
    <row r="24" spans="1:6" x14ac:dyDescent="0.3">
      <c r="A24" s="3">
        <v>46266</v>
      </c>
      <c r="B24" s="1">
        <v>119</v>
      </c>
      <c r="C24" s="1">
        <f>[1]Assumptions!B5</f>
        <v>5</v>
      </c>
      <c r="D24" s="1">
        <f>C24*[1]Assumptions!B7</f>
        <v>60000</v>
      </c>
      <c r="E24" s="1">
        <f t="shared" si="0"/>
        <v>60000</v>
      </c>
      <c r="F24" s="1">
        <f>SUM($D$4:D24)-SUM($E$4:E24)</f>
        <v>330000</v>
      </c>
    </row>
    <row r="25" spans="1:6" x14ac:dyDescent="0.3">
      <c r="A25" s="3">
        <v>46296</v>
      </c>
      <c r="B25" s="1">
        <v>122</v>
      </c>
      <c r="C25" s="1">
        <f>[1]Assumptions!B5</f>
        <v>5</v>
      </c>
      <c r="D25" s="1">
        <f>C25*[1]Assumptions!B7</f>
        <v>60000</v>
      </c>
      <c r="E25" s="1">
        <f t="shared" si="0"/>
        <v>60000</v>
      </c>
      <c r="F25" s="1">
        <f>SUM($D$4:D25)-SUM($E$4:E25)</f>
        <v>330000</v>
      </c>
    </row>
    <row r="26" spans="1:6" x14ac:dyDescent="0.3">
      <c r="A26" s="3">
        <v>46327</v>
      </c>
      <c r="B26" s="1">
        <v>124</v>
      </c>
      <c r="C26" s="1">
        <f>[1]Assumptions!B5</f>
        <v>5</v>
      </c>
      <c r="D26" s="1">
        <f>C26*[1]Assumptions!B7</f>
        <v>60000</v>
      </c>
      <c r="E26" s="1">
        <f t="shared" si="0"/>
        <v>60000</v>
      </c>
      <c r="F26" s="1">
        <f>SUM($D$4:D26)-SUM($E$4:E26)</f>
        <v>330000</v>
      </c>
    </row>
    <row r="27" spans="1:6" x14ac:dyDescent="0.3">
      <c r="A27" s="3">
        <v>46357</v>
      </c>
      <c r="B27" s="1">
        <v>127</v>
      </c>
      <c r="C27" s="1">
        <f>[1]Assumptions!B5</f>
        <v>5</v>
      </c>
      <c r="D27" s="1">
        <f>C27*[1]Assumptions!B7</f>
        <v>60000</v>
      </c>
      <c r="E27" s="1">
        <f t="shared" si="0"/>
        <v>60000</v>
      </c>
      <c r="F27" s="1">
        <f>SUM($D$4:D27)-SUM($E$4:E27)</f>
        <v>330000</v>
      </c>
    </row>
    <row r="28" spans="1:6" x14ac:dyDescent="0.3">
      <c r="A28" s="3">
        <v>46388</v>
      </c>
      <c r="B28" s="1">
        <v>129</v>
      </c>
      <c r="C28" s="1">
        <f>[1]Assumptions!B5</f>
        <v>5</v>
      </c>
      <c r="D28" s="1">
        <f>C28*[1]Assumptions!B7</f>
        <v>60000</v>
      </c>
      <c r="E28" s="1">
        <f t="shared" si="0"/>
        <v>60000</v>
      </c>
      <c r="F28" s="1">
        <f>SUM($D$4:D28)-SUM($E$4:E28)</f>
        <v>330000</v>
      </c>
    </row>
    <row r="29" spans="1:6" x14ac:dyDescent="0.3">
      <c r="A29" s="3">
        <v>46419</v>
      </c>
      <c r="B29" s="1">
        <v>132</v>
      </c>
      <c r="C29" s="1">
        <f>[1]Assumptions!B5</f>
        <v>5</v>
      </c>
      <c r="D29" s="1">
        <f>C29*[1]Assumptions!B7</f>
        <v>60000</v>
      </c>
      <c r="E29" s="1">
        <f t="shared" si="0"/>
        <v>60000</v>
      </c>
      <c r="F29" s="1">
        <f>SUM($D$4:D29)-SUM($E$4:E29)</f>
        <v>330000</v>
      </c>
    </row>
    <row r="30" spans="1:6" x14ac:dyDescent="0.3">
      <c r="A30" s="3">
        <v>46447</v>
      </c>
      <c r="B30" s="1">
        <v>134</v>
      </c>
      <c r="C30" s="1">
        <f>[1]Assumptions!B5</f>
        <v>5</v>
      </c>
      <c r="D30" s="1">
        <f>C30*[1]Assumptions!B7</f>
        <v>60000</v>
      </c>
      <c r="E30" s="1">
        <f t="shared" si="0"/>
        <v>60000</v>
      </c>
      <c r="F30" s="1">
        <f>SUM($D$4:D30)-SUM($E$4:E30)</f>
        <v>330000</v>
      </c>
    </row>
    <row r="31" spans="1:6" x14ac:dyDescent="0.3">
      <c r="A31" s="3">
        <v>46478</v>
      </c>
      <c r="B31" s="1">
        <v>136</v>
      </c>
      <c r="C31" s="1">
        <f>[1]Assumptions!B5</f>
        <v>5</v>
      </c>
      <c r="D31" s="1">
        <f>C31*[1]Assumptions!B7</f>
        <v>60000</v>
      </c>
      <c r="E31" s="1">
        <f t="shared" si="0"/>
        <v>60000</v>
      </c>
      <c r="F31" s="1">
        <f>SUM($D$4:D31)-SUM($E$4:E31)</f>
        <v>330000</v>
      </c>
    </row>
    <row r="32" spans="1:6" x14ac:dyDescent="0.3">
      <c r="A32" s="3">
        <v>46508</v>
      </c>
      <c r="B32" s="1">
        <v>139</v>
      </c>
      <c r="C32" s="1">
        <f>[1]Assumptions!B5</f>
        <v>5</v>
      </c>
      <c r="D32" s="1">
        <f>C32*[1]Assumptions!B7</f>
        <v>60000</v>
      </c>
      <c r="E32" s="1">
        <f t="shared" si="0"/>
        <v>60000</v>
      </c>
      <c r="F32" s="1">
        <f>SUM($D$4:D32)-SUM($E$4:E32)</f>
        <v>330000</v>
      </c>
    </row>
    <row r="33" spans="1:6" x14ac:dyDescent="0.3">
      <c r="A33" s="3">
        <v>46539</v>
      </c>
      <c r="B33" s="1">
        <v>141</v>
      </c>
      <c r="C33" s="1">
        <f>[1]Assumptions!B5</f>
        <v>5</v>
      </c>
      <c r="D33" s="1">
        <f>C33*[1]Assumptions!B7</f>
        <v>60000</v>
      </c>
      <c r="E33" s="1">
        <f t="shared" si="0"/>
        <v>60000</v>
      </c>
      <c r="F33" s="1">
        <f>SUM($D$4:D33)-SUM($E$4:E33)</f>
        <v>330000</v>
      </c>
    </row>
    <row r="34" spans="1:6" x14ac:dyDescent="0.3">
      <c r="A34" s="3">
        <v>46569</v>
      </c>
      <c r="B34" s="1">
        <v>143</v>
      </c>
      <c r="C34" s="1">
        <f>[1]Assumptions!B5</f>
        <v>5</v>
      </c>
      <c r="D34" s="1">
        <f>C34*[1]Assumptions!B7</f>
        <v>60000</v>
      </c>
      <c r="E34" s="1">
        <f t="shared" si="0"/>
        <v>60000</v>
      </c>
      <c r="F34" s="1">
        <f>SUM($D$4:D34)-SUM($E$4:E34)</f>
        <v>330000</v>
      </c>
    </row>
    <row r="35" spans="1:6" x14ac:dyDescent="0.3">
      <c r="A35" s="3">
        <v>46600</v>
      </c>
      <c r="B35" s="1">
        <v>145</v>
      </c>
      <c r="C35" s="1">
        <f>[1]Assumptions!B5</f>
        <v>5</v>
      </c>
      <c r="D35" s="1">
        <f>C35*[1]Assumptions!B7</f>
        <v>60000</v>
      </c>
      <c r="E35" s="1">
        <f t="shared" si="0"/>
        <v>60000</v>
      </c>
      <c r="F35" s="1">
        <f>SUM($D$4:D35)-SUM($E$4:E35)</f>
        <v>330000</v>
      </c>
    </row>
    <row r="36" spans="1:6" x14ac:dyDescent="0.3">
      <c r="A36" s="3">
        <v>46631</v>
      </c>
      <c r="B36" s="1">
        <v>147</v>
      </c>
      <c r="C36" s="1">
        <f>[1]Assumptions!B5</f>
        <v>5</v>
      </c>
      <c r="D36" s="1">
        <f>C36*[1]Assumptions!B7</f>
        <v>60000</v>
      </c>
      <c r="E36" s="1">
        <f t="shared" si="0"/>
        <v>60000</v>
      </c>
      <c r="F36" s="1">
        <f>SUM($D$4:D36)-SUM($E$4:E36)</f>
        <v>330000</v>
      </c>
    </row>
    <row r="37" spans="1:6" x14ac:dyDescent="0.3">
      <c r="A37" s="3">
        <v>46661</v>
      </c>
      <c r="B37" s="1">
        <v>149</v>
      </c>
      <c r="C37" s="1">
        <f>[1]Assumptions!B5</f>
        <v>5</v>
      </c>
      <c r="D37" s="1">
        <f>C37*[1]Assumptions!B7</f>
        <v>60000</v>
      </c>
      <c r="E37" s="1">
        <f t="shared" si="0"/>
        <v>60000</v>
      </c>
      <c r="F37" s="1">
        <f>SUM($D$4:D37)-SUM($E$4:E37)</f>
        <v>330000</v>
      </c>
    </row>
    <row r="38" spans="1:6" x14ac:dyDescent="0.3">
      <c r="A38" s="3">
        <v>46692</v>
      </c>
      <c r="B38" s="1">
        <v>151</v>
      </c>
      <c r="C38" s="1">
        <f>[1]Assumptions!B5</f>
        <v>5</v>
      </c>
      <c r="D38" s="1">
        <f>C38*[1]Assumptions!B7</f>
        <v>60000</v>
      </c>
      <c r="E38" s="1">
        <f t="shared" si="0"/>
        <v>60000</v>
      </c>
      <c r="F38" s="1">
        <f>SUM($D$4:D38)-SUM($E$4:E38)</f>
        <v>330000</v>
      </c>
    </row>
    <row r="39" spans="1:6" x14ac:dyDescent="0.3">
      <c r="A39" s="3">
        <v>46722</v>
      </c>
      <c r="B39" s="1">
        <v>153</v>
      </c>
      <c r="C39" s="1">
        <f>[1]Assumptions!B5</f>
        <v>5</v>
      </c>
      <c r="D39" s="1">
        <f>C39*[1]Assumptions!B7</f>
        <v>60000</v>
      </c>
      <c r="E39" s="1">
        <f t="shared" si="0"/>
        <v>60000</v>
      </c>
      <c r="F39" s="1">
        <f>SUM($D$4:D39)-SUM($E$4:E39)</f>
        <v>330000</v>
      </c>
    </row>
  </sheetData>
  <mergeCells count="1">
    <mergeCell ref="A2:C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 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Marlon Hall</dc:creator>
  <cp:lastModifiedBy>Marlon Hall</cp:lastModifiedBy>
  <dcterms:created xsi:type="dcterms:W3CDTF">2025-04-23T20:08:30Z</dcterms:created>
  <dcterms:modified xsi:type="dcterms:W3CDTF">2025-04-24T04:18:37Z</dcterms:modified>
</cp:coreProperties>
</file>