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077386cc76d7680/Desktop/Work/Website/Precision Books Advisory/Store/3 Statement Financial Model/"/>
    </mc:Choice>
  </mc:AlternateContent>
  <xr:revisionPtr revIDLastSave="0" documentId="8_{669314B2-8824-44D4-8DD6-8EDE82392D41}" xr6:coauthVersionLast="47" xr6:coauthVersionMax="47" xr10:uidLastSave="{00000000-0000-0000-0000-000000000000}"/>
  <bookViews>
    <workbookView xWindow="-108" yWindow="-108" windowWidth="23256" windowHeight="13896" xr2:uid="{64463254-1B79-496C-A8F4-44C64FF96285}"/>
  </bookViews>
  <sheets>
    <sheet name="Cash Flow Statemen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D41" i="1"/>
  <c r="C41" i="1"/>
  <c r="B41" i="1"/>
  <c r="G41" i="1" s="1"/>
  <c r="D40" i="1"/>
  <c r="C40" i="1"/>
  <c r="B40" i="1"/>
  <c r="G40" i="1" s="1"/>
  <c r="E39" i="1"/>
  <c r="D39" i="1"/>
  <c r="C39" i="1"/>
  <c r="B39" i="1"/>
  <c r="G39" i="1" s="1"/>
  <c r="D38" i="1"/>
  <c r="C38" i="1"/>
  <c r="B38" i="1"/>
  <c r="G38" i="1" s="1"/>
  <c r="E37" i="1"/>
  <c r="D37" i="1"/>
  <c r="C37" i="1"/>
  <c r="B37" i="1"/>
  <c r="G37" i="1" s="1"/>
  <c r="D36" i="1"/>
  <c r="C36" i="1"/>
  <c r="B36" i="1"/>
  <c r="G36" i="1" s="1"/>
  <c r="E35" i="1"/>
  <c r="D35" i="1"/>
  <c r="C35" i="1"/>
  <c r="B35" i="1"/>
  <c r="G35" i="1" s="1"/>
  <c r="D34" i="1"/>
  <c r="C34" i="1"/>
  <c r="B34" i="1"/>
  <c r="G34" i="1" s="1"/>
  <c r="E33" i="1"/>
  <c r="D33" i="1"/>
  <c r="C33" i="1"/>
  <c r="B33" i="1"/>
  <c r="G33" i="1" s="1"/>
  <c r="D32" i="1"/>
  <c r="C32" i="1"/>
  <c r="B32" i="1"/>
  <c r="G32" i="1" s="1"/>
  <c r="E31" i="1"/>
  <c r="D31" i="1"/>
  <c r="C31" i="1"/>
  <c r="B31" i="1"/>
  <c r="G31" i="1" s="1"/>
  <c r="D30" i="1"/>
  <c r="C30" i="1"/>
  <c r="B30" i="1"/>
  <c r="G30" i="1" s="1"/>
  <c r="E29" i="1"/>
  <c r="D29" i="1"/>
  <c r="C29" i="1"/>
  <c r="B29" i="1"/>
  <c r="G29" i="1" s="1"/>
  <c r="D28" i="1"/>
  <c r="C28" i="1"/>
  <c r="B28" i="1"/>
  <c r="G28" i="1" s="1"/>
  <c r="E27" i="1"/>
  <c r="D27" i="1"/>
  <c r="C27" i="1"/>
  <c r="B27" i="1"/>
  <c r="G27" i="1" s="1"/>
  <c r="D26" i="1"/>
  <c r="C26" i="1"/>
  <c r="B26" i="1"/>
  <c r="G26" i="1" s="1"/>
  <c r="E25" i="1"/>
  <c r="D25" i="1"/>
  <c r="C25" i="1"/>
  <c r="B25" i="1"/>
  <c r="G25" i="1" s="1"/>
  <c r="D24" i="1"/>
  <c r="C24" i="1"/>
  <c r="B24" i="1"/>
  <c r="G24" i="1" s="1"/>
  <c r="E23" i="1"/>
  <c r="D23" i="1"/>
  <c r="C23" i="1"/>
  <c r="B23" i="1"/>
  <c r="G23" i="1" s="1"/>
  <c r="D22" i="1"/>
  <c r="C22" i="1"/>
  <c r="B22" i="1"/>
  <c r="G22" i="1" s="1"/>
  <c r="E21" i="1"/>
  <c r="D21" i="1"/>
  <c r="C21" i="1"/>
  <c r="B21" i="1"/>
  <c r="G21" i="1" s="1"/>
  <c r="D20" i="1"/>
  <c r="C20" i="1"/>
  <c r="B20" i="1"/>
  <c r="G20" i="1" s="1"/>
  <c r="E19" i="1"/>
  <c r="D19" i="1"/>
  <c r="C19" i="1"/>
  <c r="B19" i="1"/>
  <c r="G19" i="1" s="1"/>
  <c r="D18" i="1"/>
  <c r="C18" i="1"/>
  <c r="B18" i="1"/>
  <c r="G18" i="1" s="1"/>
  <c r="E17" i="1"/>
  <c r="D17" i="1"/>
  <c r="C17" i="1"/>
  <c r="B17" i="1"/>
  <c r="G17" i="1" s="1"/>
  <c r="D16" i="1"/>
  <c r="C16" i="1"/>
  <c r="B16" i="1"/>
  <c r="G16" i="1" s="1"/>
  <c r="E15" i="1"/>
  <c r="D15" i="1"/>
  <c r="C15" i="1"/>
  <c r="B15" i="1"/>
  <c r="G15" i="1" s="1"/>
  <c r="D14" i="1"/>
  <c r="C14" i="1"/>
  <c r="B14" i="1"/>
  <c r="G14" i="1" s="1"/>
  <c r="E13" i="1"/>
  <c r="D13" i="1"/>
  <c r="C13" i="1"/>
  <c r="B13" i="1"/>
  <c r="G13" i="1" s="1"/>
  <c r="D12" i="1"/>
  <c r="C12" i="1"/>
  <c r="B12" i="1"/>
  <c r="G12" i="1" s="1"/>
  <c r="E11" i="1"/>
  <c r="D11" i="1"/>
  <c r="C11" i="1"/>
  <c r="B11" i="1"/>
  <c r="G11" i="1" s="1"/>
  <c r="D10" i="1"/>
  <c r="C10" i="1"/>
  <c r="B10" i="1"/>
  <c r="G10" i="1" s="1"/>
  <c r="E9" i="1"/>
  <c r="D9" i="1"/>
  <c r="C9" i="1"/>
  <c r="B9" i="1"/>
  <c r="G9" i="1" s="1"/>
  <c r="D8" i="1"/>
  <c r="C8" i="1"/>
  <c r="B8" i="1"/>
  <c r="G8" i="1" s="1"/>
  <c r="D7" i="1"/>
  <c r="C7" i="1"/>
  <c r="B7" i="1"/>
  <c r="G7" i="1" s="1"/>
  <c r="D6" i="1"/>
  <c r="C6" i="1"/>
  <c r="B6" i="1"/>
  <c r="G6" i="1" s="1"/>
  <c r="G5" i="1"/>
  <c r="H5" i="1" s="1"/>
  <c r="G4" i="1"/>
  <c r="H4" i="1" s="1"/>
  <c r="H6" i="1" l="1"/>
  <c r="E6" i="1"/>
  <c r="F6" i="1" s="1"/>
  <c r="E8" i="1"/>
  <c r="E10" i="1"/>
  <c r="E12" i="1"/>
  <c r="E14" i="1"/>
  <c r="E16" i="1"/>
  <c r="E18" i="1"/>
  <c r="E20" i="1"/>
  <c r="E22" i="1"/>
  <c r="E24" i="1"/>
  <c r="E26" i="1"/>
  <c r="E28" i="1"/>
  <c r="E30" i="1"/>
  <c r="E32" i="1"/>
  <c r="E34" i="1"/>
  <c r="E36" i="1"/>
  <c r="E38" i="1"/>
  <c r="E40" i="1"/>
  <c r="E7" i="1"/>
  <c r="F7" i="1" l="1"/>
  <c r="F8" i="1" l="1"/>
  <c r="H7" i="1"/>
  <c r="F9" i="1" l="1"/>
  <c r="H8" i="1"/>
  <c r="F10" i="1" l="1"/>
  <c r="H9" i="1"/>
  <c r="F11" i="1" l="1"/>
  <c r="H10" i="1"/>
  <c r="F12" i="1" l="1"/>
  <c r="H11" i="1"/>
  <c r="F13" i="1" l="1"/>
  <c r="H12" i="1"/>
  <c r="F14" i="1" l="1"/>
  <c r="H13" i="1"/>
  <c r="F15" i="1" l="1"/>
  <c r="H14" i="1"/>
  <c r="F16" i="1" l="1"/>
  <c r="H15" i="1"/>
  <c r="F17" i="1" l="1"/>
  <c r="H16" i="1"/>
  <c r="F18" i="1" l="1"/>
  <c r="H17" i="1"/>
  <c r="F19" i="1" l="1"/>
  <c r="H18" i="1"/>
  <c r="F20" i="1" l="1"/>
  <c r="H19" i="1"/>
  <c r="F21" i="1" l="1"/>
  <c r="H20" i="1"/>
  <c r="F22" i="1" l="1"/>
  <c r="H21" i="1"/>
  <c r="F23" i="1" l="1"/>
  <c r="H22" i="1"/>
  <c r="F24" i="1" l="1"/>
  <c r="H23" i="1"/>
  <c r="F25" i="1" l="1"/>
  <c r="H24" i="1"/>
  <c r="F26" i="1" l="1"/>
  <c r="H25" i="1"/>
  <c r="F27" i="1" l="1"/>
  <c r="H26" i="1"/>
  <c r="F28" i="1" l="1"/>
  <c r="H27" i="1"/>
  <c r="F29" i="1" l="1"/>
  <c r="H28" i="1"/>
  <c r="F30" i="1" l="1"/>
  <c r="H29" i="1"/>
  <c r="F31" i="1" l="1"/>
  <c r="H30" i="1"/>
  <c r="F32" i="1" l="1"/>
  <c r="H31" i="1"/>
  <c r="F33" i="1" l="1"/>
  <c r="H32" i="1"/>
  <c r="F34" i="1" l="1"/>
  <c r="H33" i="1"/>
  <c r="F35" i="1" l="1"/>
  <c r="H34" i="1"/>
  <c r="F36" i="1" l="1"/>
  <c r="H35" i="1"/>
  <c r="F37" i="1" l="1"/>
  <c r="H36" i="1"/>
  <c r="F38" i="1" l="1"/>
  <c r="H37" i="1"/>
  <c r="F39" i="1" l="1"/>
  <c r="H38" i="1"/>
  <c r="F40" i="1" l="1"/>
  <c r="H39" i="1"/>
  <c r="F41" i="1" l="1"/>
  <c r="H41" i="1" s="1"/>
  <c r="H40" i="1"/>
</calcChain>
</file>

<file path=xl/sharedStrings.xml><?xml version="1.0" encoding="utf-8"?>
<sst xmlns="http://schemas.openxmlformats.org/spreadsheetml/2006/main" count="45" uniqueCount="45">
  <si>
    <t>Cash Flow Statement</t>
  </si>
  <si>
    <t>Month</t>
  </si>
  <si>
    <t>Operating Cash Flow</t>
  </si>
  <si>
    <t>Investing Cash Flow</t>
  </si>
  <si>
    <t>Financing Cash Flow</t>
  </si>
  <si>
    <t>Net Change in Cash</t>
  </si>
  <si>
    <t>Ending Cash Balance</t>
  </si>
  <si>
    <t>Burn Rate</t>
  </si>
  <si>
    <t>Cash Runway</t>
  </si>
  <si>
    <t>Jan-2025</t>
  </si>
  <si>
    <t>Feb-2025</t>
  </si>
  <si>
    <t>Mar-2025</t>
  </si>
  <si>
    <t>Apr-2025</t>
  </si>
  <si>
    <t>May-2025</t>
  </si>
  <si>
    <t>Jun-2025</t>
  </si>
  <si>
    <t>Jul-2025</t>
  </si>
  <si>
    <t>Aug-2025</t>
  </si>
  <si>
    <t>Sep-2025</t>
  </si>
  <si>
    <t>Oct-2025</t>
  </si>
  <si>
    <t>Nov-2025</t>
  </si>
  <si>
    <t>Dec-2025</t>
  </si>
  <si>
    <t>Jan-2026</t>
  </si>
  <si>
    <t>Feb-2026</t>
  </si>
  <si>
    <t>Mar-2026</t>
  </si>
  <si>
    <t>Apr-2026</t>
  </si>
  <si>
    <t>May-2026</t>
  </si>
  <si>
    <t>Jun-2026</t>
  </si>
  <si>
    <t>Jul-2026</t>
  </si>
  <si>
    <t>Aug-2026</t>
  </si>
  <si>
    <t>Sep-2026</t>
  </si>
  <si>
    <t>Oct-2026</t>
  </si>
  <si>
    <t>Nov-2026</t>
  </si>
  <si>
    <t>Dec-2026</t>
  </si>
  <si>
    <t>Jan-2027</t>
  </si>
  <si>
    <t>Feb-2027</t>
  </si>
  <si>
    <t>Mar-2027</t>
  </si>
  <si>
    <t>Apr-2027</t>
  </si>
  <si>
    <t>May-2027</t>
  </si>
  <si>
    <t>Jun-2027</t>
  </si>
  <si>
    <t>Jul-2027</t>
  </si>
  <si>
    <t>Aug-2027</t>
  </si>
  <si>
    <t>Sep-2027</t>
  </si>
  <si>
    <t>Oct-2027</t>
  </si>
  <si>
    <t>Nov-2027</t>
  </si>
  <si>
    <t>Dec-2027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</si>
</sst>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3">
    <xf numFmtId="0" fontId="0" fillId="0" borderId="0" xfId="0"/>
    <xf numFmtId="0" fontId="1" fillId="0" borderId="1" xfId="1" applyAlignment="1">
      <alignment horizontal="center"/>
    </xf>
    <xf numFmtId="0" fontId="0" fillId="0" borderId="1" xfId="0" applyBorder="1"/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077386cc76d7680/Desktop/Work/Website/Precision%20Books%20Advisory/Store/3%20Statement%20Financial%20Model/3%20Statement%20Financial%20Model%20Workbook.xlsx" TargetMode="External"/><Relationship Id="rId1" Type="http://schemas.openxmlformats.org/officeDocument/2006/relationships/externalLinkPath" Target="3%20Statement%20Financial%20Model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aS_Revenue_Model"/>
      <sheetName val="Operating_Expenses_Model"/>
      <sheetName val="Income_Statement__P_L_"/>
      <sheetName val="Debt Module"/>
      <sheetName val="Balance Sheet"/>
      <sheetName val="Cash Flow Statement"/>
      <sheetName val="Key Metrics"/>
      <sheetName val="Assumptions"/>
      <sheetName val="Dashboard"/>
    </sheetNames>
    <sheetDataSet>
      <sheetData sheetId="0"/>
      <sheetData sheetId="1"/>
      <sheetData sheetId="2">
        <row r="4">
          <cell r="H4">
            <v>2000</v>
          </cell>
          <cell r="M4">
            <v>-77400</v>
          </cell>
        </row>
        <row r="5">
          <cell r="H5">
            <v>2000</v>
          </cell>
          <cell r="M5">
            <v>-84160</v>
          </cell>
        </row>
        <row r="6">
          <cell r="H6">
            <v>2000</v>
          </cell>
          <cell r="M6">
            <v>-90920</v>
          </cell>
        </row>
        <row r="7">
          <cell r="H7">
            <v>2000</v>
          </cell>
          <cell r="M7">
            <v>-97680</v>
          </cell>
        </row>
        <row r="8">
          <cell r="H8">
            <v>2000</v>
          </cell>
          <cell r="M8">
            <v>-104440</v>
          </cell>
        </row>
        <row r="9">
          <cell r="H9">
            <v>2000</v>
          </cell>
          <cell r="M9">
            <v>-111200</v>
          </cell>
        </row>
        <row r="10">
          <cell r="H10">
            <v>2000</v>
          </cell>
          <cell r="M10">
            <v>-117960</v>
          </cell>
        </row>
        <row r="11">
          <cell r="H11">
            <v>2000</v>
          </cell>
          <cell r="M11">
            <v>-124720</v>
          </cell>
        </row>
        <row r="12">
          <cell r="H12">
            <v>2000</v>
          </cell>
          <cell r="M12">
            <v>-131480</v>
          </cell>
        </row>
        <row r="13">
          <cell r="H13">
            <v>2000</v>
          </cell>
          <cell r="M13">
            <v>-138240</v>
          </cell>
        </row>
        <row r="14">
          <cell r="H14">
            <v>2000</v>
          </cell>
          <cell r="M14">
            <v>-145000</v>
          </cell>
        </row>
        <row r="15">
          <cell r="H15">
            <v>2000</v>
          </cell>
          <cell r="M15">
            <v>-151760</v>
          </cell>
        </row>
        <row r="16">
          <cell r="H16">
            <v>2000</v>
          </cell>
          <cell r="M16">
            <v>-163520</v>
          </cell>
        </row>
        <row r="17">
          <cell r="H17">
            <v>2000</v>
          </cell>
          <cell r="M17">
            <v>-175280</v>
          </cell>
        </row>
        <row r="18">
          <cell r="H18">
            <v>2000</v>
          </cell>
          <cell r="M18">
            <v>-187040</v>
          </cell>
        </row>
        <row r="19">
          <cell r="H19">
            <v>2000</v>
          </cell>
          <cell r="M19">
            <v>-198800</v>
          </cell>
        </row>
        <row r="20">
          <cell r="H20">
            <v>2000</v>
          </cell>
          <cell r="M20">
            <v>-210560</v>
          </cell>
        </row>
        <row r="21">
          <cell r="H21">
            <v>2000</v>
          </cell>
          <cell r="M21">
            <v>-222320</v>
          </cell>
        </row>
        <row r="22">
          <cell r="H22">
            <v>2000</v>
          </cell>
          <cell r="M22">
            <v>-234080</v>
          </cell>
        </row>
        <row r="23">
          <cell r="H23">
            <v>2000</v>
          </cell>
          <cell r="M23">
            <v>-245840</v>
          </cell>
        </row>
        <row r="24">
          <cell r="H24">
            <v>2000</v>
          </cell>
          <cell r="M24">
            <v>-257600</v>
          </cell>
        </row>
        <row r="25">
          <cell r="H25">
            <v>2000</v>
          </cell>
          <cell r="M25">
            <v>-269360</v>
          </cell>
        </row>
        <row r="26">
          <cell r="H26">
            <v>2000</v>
          </cell>
          <cell r="M26">
            <v>-281120</v>
          </cell>
        </row>
        <row r="27">
          <cell r="H27">
            <v>2000</v>
          </cell>
          <cell r="M27">
            <v>-292880</v>
          </cell>
        </row>
        <row r="28">
          <cell r="H28">
            <v>2000</v>
          </cell>
          <cell r="M28">
            <v>-304640</v>
          </cell>
        </row>
        <row r="29">
          <cell r="H29">
            <v>2000</v>
          </cell>
          <cell r="M29">
            <v>-316400</v>
          </cell>
        </row>
        <row r="30">
          <cell r="H30">
            <v>2000</v>
          </cell>
          <cell r="M30">
            <v>-328160</v>
          </cell>
        </row>
        <row r="31">
          <cell r="H31">
            <v>2000</v>
          </cell>
          <cell r="M31">
            <v>-339920</v>
          </cell>
        </row>
        <row r="32">
          <cell r="H32">
            <v>2000</v>
          </cell>
          <cell r="M32">
            <v>-351680</v>
          </cell>
        </row>
        <row r="33">
          <cell r="H33">
            <v>2000</v>
          </cell>
          <cell r="M33">
            <v>-363440</v>
          </cell>
        </row>
        <row r="34">
          <cell r="H34">
            <v>2000</v>
          </cell>
          <cell r="M34">
            <v>-375200</v>
          </cell>
        </row>
        <row r="35">
          <cell r="H35">
            <v>2000</v>
          </cell>
          <cell r="M35">
            <v>-386960</v>
          </cell>
        </row>
        <row r="36">
          <cell r="H36">
            <v>2000</v>
          </cell>
          <cell r="M36">
            <v>-398720</v>
          </cell>
        </row>
        <row r="37">
          <cell r="H37">
            <v>2000</v>
          </cell>
          <cell r="M37">
            <v>-410480</v>
          </cell>
        </row>
        <row r="38">
          <cell r="H38">
            <v>2000</v>
          </cell>
          <cell r="M38">
            <v>-422240</v>
          </cell>
        </row>
        <row r="39">
          <cell r="H39">
            <v>2000</v>
          </cell>
          <cell r="M39">
            <v>-434000</v>
          </cell>
        </row>
      </sheetData>
      <sheetData sheetId="3">
        <row r="4">
          <cell r="B4">
            <v>0</v>
          </cell>
          <cell r="C4">
            <v>0</v>
          </cell>
          <cell r="D4">
            <v>0</v>
          </cell>
        </row>
        <row r="5">
          <cell r="B5">
            <v>0</v>
          </cell>
          <cell r="C5">
            <v>0</v>
          </cell>
          <cell r="D5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  <row r="7">
          <cell r="B7">
            <v>0</v>
          </cell>
          <cell r="C7">
            <v>0</v>
          </cell>
          <cell r="D7">
            <v>0</v>
          </cell>
        </row>
        <row r="8">
          <cell r="B8">
            <v>0</v>
          </cell>
          <cell r="C8">
            <v>0</v>
          </cell>
          <cell r="D8">
            <v>0</v>
          </cell>
        </row>
        <row r="9">
          <cell r="B9">
            <v>0</v>
          </cell>
          <cell r="C9">
            <v>0</v>
          </cell>
          <cell r="D9">
            <v>0</v>
          </cell>
        </row>
        <row r="10">
          <cell r="B10">
            <v>0</v>
          </cell>
          <cell r="C10">
            <v>0</v>
          </cell>
          <cell r="D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3A6C32-5EF9-4CAB-9435-DE5B636FC129}" name="Table7" displayName="Table7" ref="A3:H41" totalsRowShown="0">
  <autoFilter ref="A3:H41" xr:uid="{5F3A6C32-5EF9-4CAB-9435-DE5B636FC129}"/>
  <tableColumns count="8">
    <tableColumn id="1" xr3:uid="{4C4FDC99-BA69-4B7A-9192-C0F8500F0F96}" name="Month"/>
    <tableColumn id="2" xr3:uid="{CF10CEAC-DB51-4BC0-9B4F-A2723B56EE2B}" name="Operating Cash Flow">
      <calculatedColumnFormula>[1]Income_Statement__P_L_!M2 + [1]Income_Statement__P_L_!H2</calculatedColumnFormula>
    </tableColumn>
    <tableColumn id="3" xr3:uid="{AF4C1A83-B0E9-4C10-9B6F-4FF9FEA6D36F}" name="Investing Cash Flow">
      <calculatedColumnFormula>0</calculatedColumnFormula>
    </tableColumn>
    <tableColumn id="4" xr3:uid="{1FF2650B-7FFF-48F0-9E09-22193F85EA6A}" name="Financing Cash Flow">
      <calculatedColumnFormula>'[1]Debt Module'!B2 - '[1]Debt Module'!C2 - '[1]Debt Module'!D2</calculatedColumnFormula>
    </tableColumn>
    <tableColumn id="5" xr3:uid="{14FF016B-5877-4049-A60D-C939412A8CB4}" name="Net Change in Cash">
      <calculatedColumnFormula>B4 + C4 + D4</calculatedColumnFormula>
    </tableColumn>
    <tableColumn id="6" xr3:uid="{A74E5C3D-4B88-40B7-9097-4D0EEBF63282}" name="Ending Cash Balance">
      <calculatedColumnFormula>F3 + E4</calculatedColumnFormula>
    </tableColumn>
    <tableColumn id="7" xr3:uid="{8FF66E2F-0751-4FC7-BB21-7834E77A7A4D}" name="Burn Rate">
      <calculatedColumnFormula>IF(B4&lt;0,-B4,0)</calculatedColumnFormula>
    </tableColumn>
    <tableColumn id="8" xr3:uid="{6EC7E7E5-D5E7-4D1C-930C-E1D780D0AB1D}" name="Cash Runway">
      <calculatedColumnFormula>IF(G4=0,"",F4/G4)</calculatedColumnFormula>
    </tableColumn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8F087-F065-42E1-919E-F3CD5F85CB35}">
  <dimension ref="A2:H41"/>
  <sheetViews>
    <sheetView tabSelected="1" workbookViewId="0">
      <selection sqref="A1:XFD1048576"/>
    </sheetView>
  </sheetViews>
  <sheetFormatPr defaultRowHeight="14.4" x14ac:dyDescent="0.3"/>
  <cols>
    <col min="2" max="2" width="19.77734375" customWidth="1"/>
    <col min="3" max="3" width="19" customWidth="1"/>
    <col min="4" max="4" width="19.5546875" customWidth="1"/>
    <col min="5" max="5" width="18.6640625" customWidth="1"/>
    <col min="6" max="6" width="19.88671875" customWidth="1"/>
    <col min="7" max="7" width="10.77734375" customWidth="1"/>
    <col min="8" max="8" width="13.6640625" customWidth="1"/>
  </cols>
  <sheetData>
    <row r="2" spans="1:8" ht="20.399999999999999" thickBot="1" x14ac:dyDescent="0.45">
      <c r="A2" s="1" t="s">
        <v>0</v>
      </c>
      <c r="B2" s="2"/>
      <c r="C2" s="2"/>
      <c r="D2" s="2"/>
    </row>
    <row r="3" spans="1:8" ht="15" customHeight="1" thickTop="1" x14ac:dyDescent="0.3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</row>
    <row r="4" spans="1:8" x14ac:dyDescent="0.3">
      <c r="A4" t="s">
        <v>9</v>
      </c>
      <c r="B4">
        <v>-76400</v>
      </c>
      <c r="C4">
        <v>0</v>
      </c>
      <c r="D4">
        <v>198666.67</v>
      </c>
      <c r="E4">
        <v>122266.67</v>
      </c>
      <c r="F4">
        <v>122266.67</v>
      </c>
      <c r="G4">
        <f t="shared" ref="G4:G41" si="0">IF(B4&lt;0,-B4,0)</f>
        <v>76400</v>
      </c>
      <c r="H4">
        <f t="shared" ref="H4:H41" si="1">IF(G4=0,"",F4/G4)</f>
        <v>1.6003490837696335</v>
      </c>
    </row>
    <row r="5" spans="1:8" x14ac:dyDescent="0.3">
      <c r="A5" t="s">
        <v>10</v>
      </c>
      <c r="B5">
        <v>-83160</v>
      </c>
      <c r="C5">
        <v>0</v>
      </c>
      <c r="D5">
        <v>-1333.33</v>
      </c>
      <c r="E5">
        <v>-84493.33</v>
      </c>
      <c r="F5">
        <v>37773.339999999997</v>
      </c>
      <c r="G5">
        <f t="shared" si="0"/>
        <v>83160</v>
      </c>
      <c r="H5">
        <f t="shared" si="1"/>
        <v>0.4542248677248677</v>
      </c>
    </row>
    <row r="6" spans="1:8" x14ac:dyDescent="0.3">
      <c r="A6" t="s">
        <v>11</v>
      </c>
      <c r="B6">
        <f>[1]Income_Statement__P_L_!M4 + [1]Income_Statement__P_L_!H4</f>
        <v>-75400</v>
      </c>
      <c r="C6">
        <f>0</f>
        <v>0</v>
      </c>
      <c r="D6">
        <f>'[1]Debt Module'!B4 - '[1]Debt Module'!C4 - '[1]Debt Module'!D4</f>
        <v>0</v>
      </c>
      <c r="E6">
        <f t="shared" ref="E6:E41" si="2">B6 + C6 + D6</f>
        <v>-75400</v>
      </c>
      <c r="F6">
        <f>E6</f>
        <v>-75400</v>
      </c>
      <c r="G6">
        <f t="shared" si="0"/>
        <v>75400</v>
      </c>
      <c r="H6">
        <f t="shared" si="1"/>
        <v>-1</v>
      </c>
    </row>
    <row r="7" spans="1:8" x14ac:dyDescent="0.3">
      <c r="A7" t="s">
        <v>12</v>
      </c>
      <c r="B7">
        <f>[1]Income_Statement__P_L_!M5 + [1]Income_Statement__P_L_!H5</f>
        <v>-82160</v>
      </c>
      <c r="C7">
        <f>0</f>
        <v>0</v>
      </c>
      <c r="D7">
        <f>'[1]Debt Module'!B5 - '[1]Debt Module'!C5 - '[1]Debt Module'!D5</f>
        <v>0</v>
      </c>
      <c r="E7">
        <f t="shared" si="2"/>
        <v>-82160</v>
      </c>
      <c r="F7">
        <f t="shared" ref="F7:F41" si="3">F6 + E7</f>
        <v>-157560</v>
      </c>
      <c r="G7">
        <f t="shared" si="0"/>
        <v>82160</v>
      </c>
      <c r="H7">
        <f t="shared" si="1"/>
        <v>-1.9177215189873418</v>
      </c>
    </row>
    <row r="8" spans="1:8" x14ac:dyDescent="0.3">
      <c r="A8" t="s">
        <v>13</v>
      </c>
      <c r="B8">
        <f>[1]Income_Statement__P_L_!M6 + [1]Income_Statement__P_L_!H6</f>
        <v>-88920</v>
      </c>
      <c r="C8">
        <f>0</f>
        <v>0</v>
      </c>
      <c r="D8">
        <f>'[1]Debt Module'!B6 - '[1]Debt Module'!C6 - '[1]Debt Module'!D6</f>
        <v>0</v>
      </c>
      <c r="E8">
        <f t="shared" si="2"/>
        <v>-88920</v>
      </c>
      <c r="F8">
        <f t="shared" si="3"/>
        <v>-246480</v>
      </c>
      <c r="G8">
        <f t="shared" si="0"/>
        <v>88920</v>
      </c>
      <c r="H8">
        <f t="shared" si="1"/>
        <v>-2.7719298245614037</v>
      </c>
    </row>
    <row r="9" spans="1:8" x14ac:dyDescent="0.3">
      <c r="A9" t="s">
        <v>14</v>
      </c>
      <c r="B9">
        <f>[1]Income_Statement__P_L_!M7 + [1]Income_Statement__P_L_!H7</f>
        <v>-95680</v>
      </c>
      <c r="C9">
        <f>0</f>
        <v>0</v>
      </c>
      <c r="D9">
        <f>'[1]Debt Module'!B7 - '[1]Debt Module'!C7 - '[1]Debt Module'!D7</f>
        <v>0</v>
      </c>
      <c r="E9">
        <f t="shared" si="2"/>
        <v>-95680</v>
      </c>
      <c r="F9">
        <f t="shared" si="3"/>
        <v>-342160</v>
      </c>
      <c r="G9">
        <f t="shared" si="0"/>
        <v>95680</v>
      </c>
      <c r="H9">
        <f t="shared" si="1"/>
        <v>-3.5760869565217392</v>
      </c>
    </row>
    <row r="10" spans="1:8" x14ac:dyDescent="0.3">
      <c r="A10" t="s">
        <v>15</v>
      </c>
      <c r="B10">
        <f>[1]Income_Statement__P_L_!M8 + [1]Income_Statement__P_L_!H8</f>
        <v>-102440</v>
      </c>
      <c r="C10">
        <f>0</f>
        <v>0</v>
      </c>
      <c r="D10">
        <f>'[1]Debt Module'!B8 - '[1]Debt Module'!C8 - '[1]Debt Module'!D8</f>
        <v>0</v>
      </c>
      <c r="E10">
        <f t="shared" si="2"/>
        <v>-102440</v>
      </c>
      <c r="F10">
        <f t="shared" si="3"/>
        <v>-444600</v>
      </c>
      <c r="G10">
        <f t="shared" si="0"/>
        <v>102440</v>
      </c>
      <c r="H10">
        <f t="shared" si="1"/>
        <v>-4.3401015228426392</v>
      </c>
    </row>
    <row r="11" spans="1:8" x14ac:dyDescent="0.3">
      <c r="A11" t="s">
        <v>16</v>
      </c>
      <c r="B11">
        <f>[1]Income_Statement__P_L_!M9 + [1]Income_Statement__P_L_!H9</f>
        <v>-109200</v>
      </c>
      <c r="C11">
        <f>0</f>
        <v>0</v>
      </c>
      <c r="D11">
        <f>'[1]Debt Module'!B9 - '[1]Debt Module'!C9 - '[1]Debt Module'!D9</f>
        <v>0</v>
      </c>
      <c r="E11">
        <f t="shared" si="2"/>
        <v>-109200</v>
      </c>
      <c r="F11">
        <f t="shared" si="3"/>
        <v>-553800</v>
      </c>
      <c r="G11">
        <f t="shared" si="0"/>
        <v>109200</v>
      </c>
      <c r="H11">
        <f t="shared" si="1"/>
        <v>-5.0714285714285712</v>
      </c>
    </row>
    <row r="12" spans="1:8" x14ac:dyDescent="0.3">
      <c r="A12" t="s">
        <v>17</v>
      </c>
      <c r="B12">
        <f>[1]Income_Statement__P_L_!M10 + [1]Income_Statement__P_L_!H10</f>
        <v>-115960</v>
      </c>
      <c r="C12">
        <f>0</f>
        <v>0</v>
      </c>
      <c r="D12">
        <f>'[1]Debt Module'!B10 - '[1]Debt Module'!C10 - '[1]Debt Module'!D10</f>
        <v>0</v>
      </c>
      <c r="E12">
        <f t="shared" si="2"/>
        <v>-115960</v>
      </c>
      <c r="F12">
        <f t="shared" si="3"/>
        <v>-669760</v>
      </c>
      <c r="G12">
        <f t="shared" si="0"/>
        <v>115960</v>
      </c>
      <c r="H12">
        <f t="shared" si="1"/>
        <v>-5.7757847533632285</v>
      </c>
    </row>
    <row r="13" spans="1:8" x14ac:dyDescent="0.3">
      <c r="A13" t="s">
        <v>18</v>
      </c>
      <c r="B13">
        <f>[1]Income_Statement__P_L_!M11 + [1]Income_Statement__P_L_!H11</f>
        <v>-122720</v>
      </c>
      <c r="C13">
        <f>0</f>
        <v>0</v>
      </c>
      <c r="D13">
        <f>'[1]Debt Module'!B11 - '[1]Debt Module'!C11 - '[1]Debt Module'!D11</f>
        <v>0</v>
      </c>
      <c r="E13">
        <f t="shared" si="2"/>
        <v>-122720</v>
      </c>
      <c r="F13">
        <f t="shared" si="3"/>
        <v>-792480</v>
      </c>
      <c r="G13">
        <f t="shared" si="0"/>
        <v>122720</v>
      </c>
      <c r="H13">
        <f t="shared" si="1"/>
        <v>-6.4576271186440675</v>
      </c>
    </row>
    <row r="14" spans="1:8" x14ac:dyDescent="0.3">
      <c r="A14" t="s">
        <v>19</v>
      </c>
      <c r="B14">
        <f>[1]Income_Statement__P_L_!M12 + [1]Income_Statement__P_L_!H12</f>
        <v>-129480</v>
      </c>
      <c r="C14">
        <f>0</f>
        <v>0</v>
      </c>
      <c r="D14">
        <f>'[1]Debt Module'!B12 - '[1]Debt Module'!C12 - '[1]Debt Module'!D12</f>
        <v>0</v>
      </c>
      <c r="E14">
        <f t="shared" si="2"/>
        <v>-129480</v>
      </c>
      <c r="F14">
        <f t="shared" si="3"/>
        <v>-921960</v>
      </c>
      <c r="G14">
        <f t="shared" si="0"/>
        <v>129480</v>
      </c>
      <c r="H14">
        <f t="shared" si="1"/>
        <v>-7.1204819277108431</v>
      </c>
    </row>
    <row r="15" spans="1:8" x14ac:dyDescent="0.3">
      <c r="A15" t="s">
        <v>20</v>
      </c>
      <c r="B15">
        <f>[1]Income_Statement__P_L_!M13 + [1]Income_Statement__P_L_!H13</f>
        <v>-136240</v>
      </c>
      <c r="C15">
        <f>0</f>
        <v>0</v>
      </c>
      <c r="D15">
        <f>'[1]Debt Module'!B13 - '[1]Debt Module'!C13 - '[1]Debt Module'!D13</f>
        <v>0</v>
      </c>
      <c r="E15">
        <f t="shared" si="2"/>
        <v>-136240</v>
      </c>
      <c r="F15">
        <f t="shared" si="3"/>
        <v>-1058200</v>
      </c>
      <c r="G15">
        <f t="shared" si="0"/>
        <v>136240</v>
      </c>
      <c r="H15">
        <f t="shared" si="1"/>
        <v>-7.7671755725190836</v>
      </c>
    </row>
    <row r="16" spans="1:8" x14ac:dyDescent="0.3">
      <c r="A16" t="s">
        <v>21</v>
      </c>
      <c r="B16">
        <f>[1]Income_Statement__P_L_!M14 + [1]Income_Statement__P_L_!H14</f>
        <v>-143000</v>
      </c>
      <c r="C16">
        <f>0</f>
        <v>0</v>
      </c>
      <c r="D16">
        <f>'[1]Debt Module'!B14 - '[1]Debt Module'!C14 - '[1]Debt Module'!D14</f>
        <v>0</v>
      </c>
      <c r="E16">
        <f t="shared" si="2"/>
        <v>-143000</v>
      </c>
      <c r="F16">
        <f t="shared" si="3"/>
        <v>-1201200</v>
      </c>
      <c r="G16">
        <f t="shared" si="0"/>
        <v>143000</v>
      </c>
      <c r="H16">
        <f t="shared" si="1"/>
        <v>-8.4</v>
      </c>
    </row>
    <row r="17" spans="1:8" x14ac:dyDescent="0.3">
      <c r="A17" t="s">
        <v>22</v>
      </c>
      <c r="B17">
        <f>[1]Income_Statement__P_L_!M15 + [1]Income_Statement__P_L_!H15</f>
        <v>-149760</v>
      </c>
      <c r="C17">
        <f>0</f>
        <v>0</v>
      </c>
      <c r="D17">
        <f>'[1]Debt Module'!B15 - '[1]Debt Module'!C15 - '[1]Debt Module'!D15</f>
        <v>0</v>
      </c>
      <c r="E17">
        <f t="shared" si="2"/>
        <v>-149760</v>
      </c>
      <c r="F17">
        <f t="shared" si="3"/>
        <v>-1350960</v>
      </c>
      <c r="G17">
        <f t="shared" si="0"/>
        <v>149760</v>
      </c>
      <c r="H17">
        <f t="shared" si="1"/>
        <v>-9.0208333333333339</v>
      </c>
    </row>
    <row r="18" spans="1:8" x14ac:dyDescent="0.3">
      <c r="A18" t="s">
        <v>23</v>
      </c>
      <c r="B18">
        <f>[1]Income_Statement__P_L_!M16 + [1]Income_Statement__P_L_!H16</f>
        <v>-161520</v>
      </c>
      <c r="C18">
        <f>0</f>
        <v>0</v>
      </c>
      <c r="D18">
        <f>'[1]Debt Module'!B16 - '[1]Debt Module'!C16 - '[1]Debt Module'!D16</f>
        <v>0</v>
      </c>
      <c r="E18">
        <f t="shared" si="2"/>
        <v>-161520</v>
      </c>
      <c r="F18">
        <f t="shared" si="3"/>
        <v>-1512480</v>
      </c>
      <c r="G18">
        <f t="shared" si="0"/>
        <v>161520</v>
      </c>
      <c r="H18">
        <f t="shared" si="1"/>
        <v>-9.3640416047548296</v>
      </c>
    </row>
    <row r="19" spans="1:8" x14ac:dyDescent="0.3">
      <c r="A19" t="s">
        <v>24</v>
      </c>
      <c r="B19">
        <f>[1]Income_Statement__P_L_!M17 + [1]Income_Statement__P_L_!H17</f>
        <v>-173280</v>
      </c>
      <c r="C19">
        <f>0</f>
        <v>0</v>
      </c>
      <c r="D19">
        <f>'[1]Debt Module'!B17 - '[1]Debt Module'!C17 - '[1]Debt Module'!D17</f>
        <v>0</v>
      </c>
      <c r="E19">
        <f t="shared" si="2"/>
        <v>-173280</v>
      </c>
      <c r="F19">
        <f t="shared" si="3"/>
        <v>-1685760</v>
      </c>
      <c r="G19">
        <f t="shared" si="0"/>
        <v>173280</v>
      </c>
      <c r="H19">
        <f t="shared" si="1"/>
        <v>-9.7285318559556782</v>
      </c>
    </row>
    <row r="20" spans="1:8" x14ac:dyDescent="0.3">
      <c r="A20" t="s">
        <v>25</v>
      </c>
      <c r="B20">
        <f>[1]Income_Statement__P_L_!M18 + [1]Income_Statement__P_L_!H18</f>
        <v>-185040</v>
      </c>
      <c r="C20">
        <f>0</f>
        <v>0</v>
      </c>
      <c r="D20">
        <f>'[1]Debt Module'!B18 - '[1]Debt Module'!C18 - '[1]Debt Module'!D18</f>
        <v>0</v>
      </c>
      <c r="E20">
        <f t="shared" si="2"/>
        <v>-185040</v>
      </c>
      <c r="F20">
        <f t="shared" si="3"/>
        <v>-1870800</v>
      </c>
      <c r="G20">
        <f t="shared" si="0"/>
        <v>185040</v>
      </c>
      <c r="H20">
        <f t="shared" si="1"/>
        <v>-10.110246433203631</v>
      </c>
    </row>
    <row r="21" spans="1:8" x14ac:dyDescent="0.3">
      <c r="A21" t="s">
        <v>26</v>
      </c>
      <c r="B21">
        <f>[1]Income_Statement__P_L_!M19 + [1]Income_Statement__P_L_!H19</f>
        <v>-196800</v>
      </c>
      <c r="C21">
        <f>0</f>
        <v>0</v>
      </c>
      <c r="D21">
        <f>'[1]Debt Module'!B19 - '[1]Debt Module'!C19 - '[1]Debt Module'!D19</f>
        <v>0</v>
      </c>
      <c r="E21">
        <f t="shared" si="2"/>
        <v>-196800</v>
      </c>
      <c r="F21">
        <f t="shared" si="3"/>
        <v>-2067600</v>
      </c>
      <c r="G21">
        <f t="shared" si="0"/>
        <v>196800</v>
      </c>
      <c r="H21">
        <f t="shared" si="1"/>
        <v>-10.50609756097561</v>
      </c>
    </row>
    <row r="22" spans="1:8" x14ac:dyDescent="0.3">
      <c r="A22" t="s">
        <v>27</v>
      </c>
      <c r="B22">
        <f>[1]Income_Statement__P_L_!M20 + [1]Income_Statement__P_L_!H20</f>
        <v>-208560</v>
      </c>
      <c r="C22">
        <f>0</f>
        <v>0</v>
      </c>
      <c r="D22">
        <f>'[1]Debt Module'!B20 - '[1]Debt Module'!C20 - '[1]Debt Module'!D20</f>
        <v>0</v>
      </c>
      <c r="E22">
        <f t="shared" si="2"/>
        <v>-208560</v>
      </c>
      <c r="F22">
        <f t="shared" si="3"/>
        <v>-2276160</v>
      </c>
      <c r="G22">
        <f t="shared" si="0"/>
        <v>208560</v>
      </c>
      <c r="H22">
        <f t="shared" si="1"/>
        <v>-10.913693901035673</v>
      </c>
    </row>
    <row r="23" spans="1:8" x14ac:dyDescent="0.3">
      <c r="A23" t="s">
        <v>28</v>
      </c>
      <c r="B23">
        <f>[1]Income_Statement__P_L_!M21 + [1]Income_Statement__P_L_!H21</f>
        <v>-220320</v>
      </c>
      <c r="C23">
        <f>0</f>
        <v>0</v>
      </c>
      <c r="D23">
        <f>'[1]Debt Module'!B21 - '[1]Debt Module'!C21 - '[1]Debt Module'!D21</f>
        <v>0</v>
      </c>
      <c r="E23">
        <f t="shared" si="2"/>
        <v>-220320</v>
      </c>
      <c r="F23">
        <f t="shared" si="3"/>
        <v>-2496480</v>
      </c>
      <c r="G23">
        <f t="shared" si="0"/>
        <v>220320</v>
      </c>
      <c r="H23">
        <f t="shared" si="1"/>
        <v>-11.331154684095861</v>
      </c>
    </row>
    <row r="24" spans="1:8" x14ac:dyDescent="0.3">
      <c r="A24" t="s">
        <v>29</v>
      </c>
      <c r="B24">
        <f>[1]Income_Statement__P_L_!M22 + [1]Income_Statement__P_L_!H22</f>
        <v>-232080</v>
      </c>
      <c r="C24">
        <f>0</f>
        <v>0</v>
      </c>
      <c r="D24">
        <f>'[1]Debt Module'!B22 - '[1]Debt Module'!C22 - '[1]Debt Module'!D22</f>
        <v>0</v>
      </c>
      <c r="E24">
        <f t="shared" si="2"/>
        <v>-232080</v>
      </c>
      <c r="F24">
        <f t="shared" si="3"/>
        <v>-2728560</v>
      </c>
      <c r="G24">
        <f t="shared" si="0"/>
        <v>232080</v>
      </c>
      <c r="H24">
        <f t="shared" si="1"/>
        <v>-11.756980351602895</v>
      </c>
    </row>
    <row r="25" spans="1:8" x14ac:dyDescent="0.3">
      <c r="A25" t="s">
        <v>30</v>
      </c>
      <c r="B25">
        <f>[1]Income_Statement__P_L_!M23 + [1]Income_Statement__P_L_!H23</f>
        <v>-243840</v>
      </c>
      <c r="C25">
        <f>0</f>
        <v>0</v>
      </c>
      <c r="D25">
        <f>'[1]Debt Module'!B23 - '[1]Debt Module'!C23 - '[1]Debt Module'!D23</f>
        <v>0</v>
      </c>
      <c r="E25">
        <f t="shared" si="2"/>
        <v>-243840</v>
      </c>
      <c r="F25">
        <f t="shared" si="3"/>
        <v>-2972400</v>
      </c>
      <c r="G25">
        <f t="shared" si="0"/>
        <v>243840</v>
      </c>
      <c r="H25">
        <f t="shared" si="1"/>
        <v>-12.189960629921259</v>
      </c>
    </row>
    <row r="26" spans="1:8" x14ac:dyDescent="0.3">
      <c r="A26" t="s">
        <v>31</v>
      </c>
      <c r="B26">
        <f>[1]Income_Statement__P_L_!M24 + [1]Income_Statement__P_L_!H24</f>
        <v>-255600</v>
      </c>
      <c r="C26">
        <f>0</f>
        <v>0</v>
      </c>
      <c r="D26">
        <f>'[1]Debt Module'!B24 - '[1]Debt Module'!C24 - '[1]Debt Module'!D24</f>
        <v>0</v>
      </c>
      <c r="E26">
        <f t="shared" si="2"/>
        <v>-255600</v>
      </c>
      <c r="F26">
        <f t="shared" si="3"/>
        <v>-3228000</v>
      </c>
      <c r="G26">
        <f t="shared" si="0"/>
        <v>255600</v>
      </c>
      <c r="H26">
        <f t="shared" si="1"/>
        <v>-12.629107981220658</v>
      </c>
    </row>
    <row r="27" spans="1:8" x14ac:dyDescent="0.3">
      <c r="A27" t="s">
        <v>32</v>
      </c>
      <c r="B27">
        <f>[1]Income_Statement__P_L_!M25 + [1]Income_Statement__P_L_!H25</f>
        <v>-267360</v>
      </c>
      <c r="C27">
        <f>0</f>
        <v>0</v>
      </c>
      <c r="D27">
        <f>'[1]Debt Module'!B25 - '[1]Debt Module'!C25 - '[1]Debt Module'!D25</f>
        <v>0</v>
      </c>
      <c r="E27">
        <f t="shared" si="2"/>
        <v>-267360</v>
      </c>
      <c r="F27">
        <f t="shared" si="3"/>
        <v>-3495360</v>
      </c>
      <c r="G27">
        <f t="shared" si="0"/>
        <v>267360</v>
      </c>
      <c r="H27">
        <f t="shared" si="1"/>
        <v>-13.073608617594255</v>
      </c>
    </row>
    <row r="28" spans="1:8" x14ac:dyDescent="0.3">
      <c r="A28" t="s">
        <v>33</v>
      </c>
      <c r="B28">
        <f>[1]Income_Statement__P_L_!M26 + [1]Income_Statement__P_L_!H26</f>
        <v>-279120</v>
      </c>
      <c r="C28">
        <f>0</f>
        <v>0</v>
      </c>
      <c r="D28">
        <f>'[1]Debt Module'!B26 - '[1]Debt Module'!C26 - '[1]Debt Module'!D26</f>
        <v>0</v>
      </c>
      <c r="E28">
        <f t="shared" si="2"/>
        <v>-279120</v>
      </c>
      <c r="F28">
        <f t="shared" si="3"/>
        <v>-3774480</v>
      </c>
      <c r="G28">
        <f t="shared" si="0"/>
        <v>279120</v>
      </c>
      <c r="H28">
        <f t="shared" si="1"/>
        <v>-13.522785898538263</v>
      </c>
    </row>
    <row r="29" spans="1:8" x14ac:dyDescent="0.3">
      <c r="A29" t="s">
        <v>34</v>
      </c>
      <c r="B29">
        <f>[1]Income_Statement__P_L_!M27 + [1]Income_Statement__P_L_!H27</f>
        <v>-290880</v>
      </c>
      <c r="C29">
        <f>0</f>
        <v>0</v>
      </c>
      <c r="D29">
        <f>'[1]Debt Module'!B27 - '[1]Debt Module'!C27 - '[1]Debt Module'!D27</f>
        <v>0</v>
      </c>
      <c r="E29">
        <f t="shared" si="2"/>
        <v>-290880</v>
      </c>
      <c r="F29">
        <f t="shared" si="3"/>
        <v>-4065360</v>
      </c>
      <c r="G29">
        <f t="shared" si="0"/>
        <v>290880</v>
      </c>
      <c r="H29">
        <f t="shared" si="1"/>
        <v>-13.976072607260726</v>
      </c>
    </row>
    <row r="30" spans="1:8" x14ac:dyDescent="0.3">
      <c r="A30" t="s">
        <v>35</v>
      </c>
      <c r="B30">
        <f>[1]Income_Statement__P_L_!M28 + [1]Income_Statement__P_L_!H28</f>
        <v>-302640</v>
      </c>
      <c r="C30">
        <f>0</f>
        <v>0</v>
      </c>
      <c r="D30">
        <f>'[1]Debt Module'!B28 - '[1]Debt Module'!C28 - '[1]Debt Module'!D28</f>
        <v>0</v>
      </c>
      <c r="E30">
        <f t="shared" si="2"/>
        <v>-302640</v>
      </c>
      <c r="F30">
        <f t="shared" si="3"/>
        <v>-4368000</v>
      </c>
      <c r="G30">
        <f t="shared" si="0"/>
        <v>302640</v>
      </c>
      <c r="H30">
        <f t="shared" si="1"/>
        <v>-14.43298969072165</v>
      </c>
    </row>
    <row r="31" spans="1:8" x14ac:dyDescent="0.3">
      <c r="A31" t="s">
        <v>36</v>
      </c>
      <c r="B31">
        <f>[1]Income_Statement__P_L_!M29 + [1]Income_Statement__P_L_!H29</f>
        <v>-314400</v>
      </c>
      <c r="C31">
        <f>0</f>
        <v>0</v>
      </c>
      <c r="D31">
        <f>'[1]Debt Module'!B29 - '[1]Debt Module'!C29 - '[1]Debt Module'!D29</f>
        <v>0</v>
      </c>
      <c r="E31">
        <f t="shared" si="2"/>
        <v>-314400</v>
      </c>
      <c r="F31">
        <f t="shared" si="3"/>
        <v>-4682400</v>
      </c>
      <c r="G31">
        <f t="shared" si="0"/>
        <v>314400</v>
      </c>
      <c r="H31">
        <f t="shared" si="1"/>
        <v>-14.893129770992367</v>
      </c>
    </row>
    <row r="32" spans="1:8" x14ac:dyDescent="0.3">
      <c r="A32" t="s">
        <v>37</v>
      </c>
      <c r="B32">
        <f>[1]Income_Statement__P_L_!M30 + [1]Income_Statement__P_L_!H30</f>
        <v>-326160</v>
      </c>
      <c r="C32">
        <f>0</f>
        <v>0</v>
      </c>
      <c r="D32">
        <f>'[1]Debt Module'!B30 - '[1]Debt Module'!C30 - '[1]Debt Module'!D30</f>
        <v>0</v>
      </c>
      <c r="E32">
        <f t="shared" si="2"/>
        <v>-326160</v>
      </c>
      <c r="F32">
        <f t="shared" si="3"/>
        <v>-5008560</v>
      </c>
      <c r="G32">
        <f t="shared" si="0"/>
        <v>326160</v>
      </c>
      <c r="H32">
        <f t="shared" si="1"/>
        <v>-15.356144223693892</v>
      </c>
    </row>
    <row r="33" spans="1:8" x14ac:dyDescent="0.3">
      <c r="A33" t="s">
        <v>38</v>
      </c>
      <c r="B33">
        <f>[1]Income_Statement__P_L_!M31 + [1]Income_Statement__P_L_!H31</f>
        <v>-337920</v>
      </c>
      <c r="C33">
        <f>0</f>
        <v>0</v>
      </c>
      <c r="D33">
        <f>'[1]Debt Module'!B31 - '[1]Debt Module'!C31 - '[1]Debt Module'!D31</f>
        <v>0</v>
      </c>
      <c r="E33">
        <f t="shared" si="2"/>
        <v>-337920</v>
      </c>
      <c r="F33">
        <f t="shared" si="3"/>
        <v>-5346480</v>
      </c>
      <c r="G33">
        <f t="shared" si="0"/>
        <v>337920</v>
      </c>
      <c r="H33">
        <f t="shared" si="1"/>
        <v>-15.821732954545455</v>
      </c>
    </row>
    <row r="34" spans="1:8" x14ac:dyDescent="0.3">
      <c r="A34" t="s">
        <v>39</v>
      </c>
      <c r="B34">
        <f>[1]Income_Statement__P_L_!M32 + [1]Income_Statement__P_L_!H32</f>
        <v>-349680</v>
      </c>
      <c r="C34">
        <f>0</f>
        <v>0</v>
      </c>
      <c r="D34">
        <f>'[1]Debt Module'!B32 - '[1]Debt Module'!C32 - '[1]Debt Module'!D32</f>
        <v>0</v>
      </c>
      <c r="E34">
        <f t="shared" si="2"/>
        <v>-349680</v>
      </c>
      <c r="F34">
        <f t="shared" si="3"/>
        <v>-5696160</v>
      </c>
      <c r="G34">
        <f t="shared" si="0"/>
        <v>349680</v>
      </c>
      <c r="H34">
        <f t="shared" si="1"/>
        <v>-16.289636238846946</v>
      </c>
    </row>
    <row r="35" spans="1:8" x14ac:dyDescent="0.3">
      <c r="A35" t="s">
        <v>40</v>
      </c>
      <c r="B35">
        <f>[1]Income_Statement__P_L_!M33 + [1]Income_Statement__P_L_!H33</f>
        <v>-361440</v>
      </c>
      <c r="C35">
        <f>0</f>
        <v>0</v>
      </c>
      <c r="D35">
        <f>'[1]Debt Module'!B33 - '[1]Debt Module'!C33 - '[1]Debt Module'!D33</f>
        <v>0</v>
      </c>
      <c r="E35">
        <f t="shared" si="2"/>
        <v>-361440</v>
      </c>
      <c r="F35">
        <f t="shared" si="3"/>
        <v>-6057600</v>
      </c>
      <c r="G35">
        <f t="shared" si="0"/>
        <v>361440</v>
      </c>
      <c r="H35">
        <f t="shared" si="1"/>
        <v>-16.759628154050464</v>
      </c>
    </row>
    <row r="36" spans="1:8" x14ac:dyDescent="0.3">
      <c r="A36" t="s">
        <v>41</v>
      </c>
      <c r="B36">
        <f>[1]Income_Statement__P_L_!M34 + [1]Income_Statement__P_L_!H34</f>
        <v>-373200</v>
      </c>
      <c r="C36">
        <f>0</f>
        <v>0</v>
      </c>
      <c r="D36">
        <f>'[1]Debt Module'!B34 - '[1]Debt Module'!C34 - '[1]Debt Module'!D34</f>
        <v>0</v>
      </c>
      <c r="E36">
        <f t="shared" si="2"/>
        <v>-373200</v>
      </c>
      <c r="F36">
        <f t="shared" si="3"/>
        <v>-6430800</v>
      </c>
      <c r="G36">
        <f t="shared" si="0"/>
        <v>373200</v>
      </c>
      <c r="H36">
        <f t="shared" si="1"/>
        <v>-17.231511254019292</v>
      </c>
    </row>
    <row r="37" spans="1:8" x14ac:dyDescent="0.3">
      <c r="A37" t="s">
        <v>42</v>
      </c>
      <c r="B37">
        <f>[1]Income_Statement__P_L_!M35 + [1]Income_Statement__P_L_!H35</f>
        <v>-384960</v>
      </c>
      <c r="C37">
        <f>0</f>
        <v>0</v>
      </c>
      <c r="D37">
        <f>'[1]Debt Module'!B35 - '[1]Debt Module'!C35 - '[1]Debt Module'!D35</f>
        <v>0</v>
      </c>
      <c r="E37">
        <f t="shared" si="2"/>
        <v>-384960</v>
      </c>
      <c r="F37">
        <f t="shared" si="3"/>
        <v>-6815760</v>
      </c>
      <c r="G37">
        <f t="shared" si="0"/>
        <v>384960</v>
      </c>
      <c r="H37">
        <f t="shared" si="1"/>
        <v>-17.705112219451372</v>
      </c>
    </row>
    <row r="38" spans="1:8" x14ac:dyDescent="0.3">
      <c r="A38" t="s">
        <v>43</v>
      </c>
      <c r="B38">
        <f>[1]Income_Statement__P_L_!M36 + [1]Income_Statement__P_L_!H36</f>
        <v>-396720</v>
      </c>
      <c r="C38">
        <f>0</f>
        <v>0</v>
      </c>
      <c r="D38">
        <f>'[1]Debt Module'!B36 - '[1]Debt Module'!C36 - '[1]Debt Module'!D36</f>
        <v>0</v>
      </c>
      <c r="E38">
        <f t="shared" si="2"/>
        <v>-396720</v>
      </c>
      <c r="F38">
        <f t="shared" si="3"/>
        <v>-7212480</v>
      </c>
      <c r="G38">
        <f t="shared" si="0"/>
        <v>396720</v>
      </c>
      <c r="H38">
        <f t="shared" si="1"/>
        <v>-18.180278281911676</v>
      </c>
    </row>
    <row r="39" spans="1:8" x14ac:dyDescent="0.3">
      <c r="A39" t="s">
        <v>44</v>
      </c>
      <c r="B39">
        <f>[1]Income_Statement__P_L_!M37 + [1]Income_Statement__P_L_!H37</f>
        <v>-408480</v>
      </c>
      <c r="C39">
        <f>0</f>
        <v>0</v>
      </c>
      <c r="D39">
        <f>'[1]Debt Module'!B37 - '[1]Debt Module'!C37 - '[1]Debt Module'!D37</f>
        <v>0</v>
      </c>
      <c r="E39">
        <f t="shared" si="2"/>
        <v>-408480</v>
      </c>
      <c r="F39">
        <f t="shared" si="3"/>
        <v>-7620960</v>
      </c>
      <c r="G39">
        <f t="shared" si="0"/>
        <v>408480</v>
      </c>
      <c r="H39">
        <f t="shared" si="1"/>
        <v>-18.656874265569918</v>
      </c>
    </row>
    <row r="40" spans="1:8" x14ac:dyDescent="0.3">
      <c r="B40">
        <f>[1]Income_Statement__P_L_!M38 + [1]Income_Statement__P_L_!H38</f>
        <v>-420240</v>
      </c>
      <c r="C40">
        <f>0</f>
        <v>0</v>
      </c>
      <c r="D40">
        <f>'[1]Debt Module'!B38 - '[1]Debt Module'!C38 - '[1]Debt Module'!D38</f>
        <v>0</v>
      </c>
      <c r="E40">
        <f t="shared" si="2"/>
        <v>-420240</v>
      </c>
      <c r="F40">
        <f t="shared" si="3"/>
        <v>-8041200</v>
      </c>
      <c r="G40">
        <f t="shared" si="0"/>
        <v>420240</v>
      </c>
      <c r="H40">
        <f t="shared" si="1"/>
        <v>-19.134780125642489</v>
      </c>
    </row>
    <row r="41" spans="1:8" x14ac:dyDescent="0.3">
      <c r="B41">
        <f>[1]Income_Statement__P_L_!M39 + [1]Income_Statement__P_L_!H39</f>
        <v>-432000</v>
      </c>
      <c r="C41">
        <f>0</f>
        <v>0</v>
      </c>
      <c r="D41">
        <f>'[1]Debt Module'!B39 - '[1]Debt Module'!C39 - '[1]Debt Module'!D39</f>
        <v>0</v>
      </c>
      <c r="E41">
        <f t="shared" si="2"/>
        <v>-432000</v>
      </c>
      <c r="F41">
        <f t="shared" si="3"/>
        <v>-8473200</v>
      </c>
      <c r="G41">
        <f t="shared" si="0"/>
        <v>432000</v>
      </c>
      <c r="H41">
        <f t="shared" si="1"/>
        <v>-19.613888888888887</v>
      </c>
    </row>
  </sheetData>
  <mergeCells count="1">
    <mergeCell ref="A2:D2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 Flow Statement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Marlon Hall</dc:creator>
  <cp:lastModifiedBy>Marlon Hall</cp:lastModifiedBy>
  <dcterms:created xsi:type="dcterms:W3CDTF">2025-04-23T20:19:00Z</dcterms:created>
  <dcterms:modified xsi:type="dcterms:W3CDTF">2025-04-23T20:19:34Z</dcterms:modified>
</cp:coreProperties>
</file>