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3 Statement Financial Model/"/>
    </mc:Choice>
  </mc:AlternateContent>
  <xr:revisionPtr revIDLastSave="0" documentId="8_{854D1AB6-A019-4DB0-AB63-F175BBABABDD}" xr6:coauthVersionLast="47" xr6:coauthVersionMax="47" xr10:uidLastSave="{00000000-0000-0000-0000-000000000000}"/>
  <bookViews>
    <workbookView xWindow="-108" yWindow="-108" windowWidth="23256" windowHeight="13896" xr2:uid="{3B54C5DB-0BD3-44E0-A566-8E796BB0E9A4}"/>
  </bookViews>
  <sheets>
    <sheet name="Balance She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I39" i="1" s="1"/>
  <c r="F38" i="1"/>
  <c r="E38" i="1"/>
  <c r="D38" i="1"/>
  <c r="C38" i="1"/>
  <c r="E37" i="1"/>
  <c r="D37" i="1"/>
  <c r="C37" i="1"/>
  <c r="I37" i="1" s="1"/>
  <c r="F36" i="1"/>
  <c r="E36" i="1"/>
  <c r="D36" i="1"/>
  <c r="C36" i="1"/>
  <c r="E35" i="1"/>
  <c r="D35" i="1"/>
  <c r="C35" i="1"/>
  <c r="I35" i="1" s="1"/>
  <c r="F34" i="1"/>
  <c r="E34" i="1"/>
  <c r="D34" i="1"/>
  <c r="C34" i="1"/>
  <c r="E33" i="1"/>
  <c r="D33" i="1"/>
  <c r="C33" i="1"/>
  <c r="I33" i="1" s="1"/>
  <c r="F32" i="1"/>
  <c r="E32" i="1"/>
  <c r="D32" i="1"/>
  <c r="C32" i="1"/>
  <c r="E31" i="1"/>
  <c r="D31" i="1"/>
  <c r="C31" i="1"/>
  <c r="I31" i="1" s="1"/>
  <c r="G30" i="1"/>
  <c r="H30" i="1" s="1"/>
  <c r="F30" i="1"/>
  <c r="E30" i="1"/>
  <c r="D30" i="1"/>
  <c r="C30" i="1"/>
  <c r="E29" i="1"/>
  <c r="D29" i="1"/>
  <c r="C29" i="1"/>
  <c r="I29" i="1" s="1"/>
  <c r="F28" i="1"/>
  <c r="E28" i="1"/>
  <c r="D28" i="1"/>
  <c r="C28" i="1"/>
  <c r="E27" i="1"/>
  <c r="D27" i="1"/>
  <c r="C27" i="1"/>
  <c r="I27" i="1" s="1"/>
  <c r="F26" i="1"/>
  <c r="E26" i="1"/>
  <c r="D26" i="1"/>
  <c r="C26" i="1"/>
  <c r="E25" i="1"/>
  <c r="D25" i="1"/>
  <c r="C25" i="1"/>
  <c r="I25" i="1" s="1"/>
  <c r="G24" i="1"/>
  <c r="H24" i="1" s="1"/>
  <c r="F24" i="1"/>
  <c r="E24" i="1"/>
  <c r="D24" i="1"/>
  <c r="C24" i="1"/>
  <c r="E23" i="1"/>
  <c r="D23" i="1"/>
  <c r="C23" i="1"/>
  <c r="I23" i="1" s="1"/>
  <c r="F22" i="1"/>
  <c r="E22" i="1"/>
  <c r="D22" i="1"/>
  <c r="C22" i="1"/>
  <c r="E21" i="1"/>
  <c r="D21" i="1"/>
  <c r="C21" i="1"/>
  <c r="I21" i="1" s="1"/>
  <c r="F20" i="1"/>
  <c r="E20" i="1"/>
  <c r="D20" i="1"/>
  <c r="C20" i="1"/>
  <c r="E19" i="1"/>
  <c r="D19" i="1"/>
  <c r="C19" i="1"/>
  <c r="I19" i="1" s="1"/>
  <c r="F18" i="1"/>
  <c r="E18" i="1"/>
  <c r="G18" i="1" s="1"/>
  <c r="H18" i="1" s="1"/>
  <c r="D18" i="1"/>
  <c r="C18" i="1"/>
  <c r="E17" i="1"/>
  <c r="D17" i="1"/>
  <c r="C17" i="1"/>
  <c r="I17" i="1" s="1"/>
  <c r="F16" i="1"/>
  <c r="E16" i="1"/>
  <c r="D16" i="1"/>
  <c r="C16" i="1"/>
  <c r="E15" i="1"/>
  <c r="D15" i="1"/>
  <c r="C15" i="1"/>
  <c r="I15" i="1" s="1"/>
  <c r="F14" i="1"/>
  <c r="E14" i="1"/>
  <c r="D14" i="1"/>
  <c r="C14" i="1"/>
  <c r="E13" i="1"/>
  <c r="D13" i="1"/>
  <c r="C13" i="1"/>
  <c r="I13" i="1" s="1"/>
  <c r="F12" i="1"/>
  <c r="E12" i="1"/>
  <c r="D12" i="1"/>
  <c r="G12" i="1" s="1"/>
  <c r="H12" i="1" s="1"/>
  <c r="C12" i="1"/>
  <c r="E11" i="1"/>
  <c r="D11" i="1"/>
  <c r="C11" i="1"/>
  <c r="I11" i="1" s="1"/>
  <c r="F10" i="1"/>
  <c r="E10" i="1"/>
  <c r="D10" i="1"/>
  <c r="C10" i="1"/>
  <c r="F9" i="1" s="1"/>
  <c r="E9" i="1"/>
  <c r="D9" i="1"/>
  <c r="C9" i="1"/>
  <c r="I9" i="1" s="1"/>
  <c r="F8" i="1"/>
  <c r="E8" i="1"/>
  <c r="D8" i="1"/>
  <c r="C8" i="1"/>
  <c r="F7" i="1" s="1"/>
  <c r="E7" i="1"/>
  <c r="D7" i="1"/>
  <c r="C7" i="1"/>
  <c r="I7" i="1" s="1"/>
  <c r="I6" i="1"/>
  <c r="G6" i="1"/>
  <c r="H6" i="1" s="1"/>
  <c r="F6" i="1"/>
  <c r="E6" i="1"/>
  <c r="D6" i="1"/>
  <c r="C6" i="1"/>
  <c r="F5" i="1" s="1"/>
  <c r="E5" i="1"/>
  <c r="D5" i="1"/>
  <c r="C5" i="1"/>
  <c r="I5" i="1" s="1"/>
  <c r="F4" i="1"/>
  <c r="E4" i="1"/>
  <c r="D4" i="1"/>
  <c r="C4" i="1"/>
  <c r="I4" i="1" s="1"/>
  <c r="F33" i="1" l="1"/>
  <c r="I34" i="1"/>
  <c r="F27" i="1"/>
  <c r="I28" i="1"/>
  <c r="F21" i="1"/>
  <c r="I22" i="1"/>
  <c r="F15" i="1"/>
  <c r="I16" i="1"/>
  <c r="G34" i="1"/>
  <c r="H34" i="1" s="1"/>
  <c r="F37" i="1"/>
  <c r="I38" i="1"/>
  <c r="G4" i="1"/>
  <c r="H4" i="1" s="1"/>
  <c r="G28" i="1"/>
  <c r="H28" i="1" s="1"/>
  <c r="F31" i="1"/>
  <c r="I32" i="1"/>
  <c r="G22" i="1"/>
  <c r="H22" i="1" s="1"/>
  <c r="F25" i="1"/>
  <c r="I26" i="1"/>
  <c r="G10" i="1"/>
  <c r="H10" i="1" s="1"/>
  <c r="G16" i="1"/>
  <c r="H16" i="1" s="1"/>
  <c r="F19" i="1"/>
  <c r="I20" i="1"/>
  <c r="F13" i="1"/>
  <c r="I14" i="1"/>
  <c r="G38" i="1"/>
  <c r="H38" i="1" s="1"/>
  <c r="I10" i="1"/>
  <c r="G32" i="1"/>
  <c r="H32" i="1" s="1"/>
  <c r="F35" i="1"/>
  <c r="I36" i="1"/>
  <c r="G26" i="1"/>
  <c r="H26" i="1" s="1"/>
  <c r="F29" i="1"/>
  <c r="I30" i="1"/>
  <c r="G8" i="1"/>
  <c r="H8" i="1" s="1"/>
  <c r="G20" i="1"/>
  <c r="H20" i="1" s="1"/>
  <c r="F23" i="1"/>
  <c r="I24" i="1"/>
  <c r="G14" i="1"/>
  <c r="H14" i="1" s="1"/>
  <c r="F17" i="1"/>
  <c r="I18" i="1"/>
  <c r="I8" i="1"/>
  <c r="F11" i="1"/>
  <c r="I12" i="1"/>
  <c r="G36" i="1"/>
  <c r="H36" i="1" s="1"/>
  <c r="G5" i="1"/>
  <c r="H5" i="1" s="1"/>
  <c r="G7" i="1"/>
  <c r="H7" i="1" s="1"/>
  <c r="G9" i="1"/>
  <c r="H9" i="1" s="1"/>
  <c r="G11" i="1"/>
  <c r="H11" i="1" s="1"/>
  <c r="G13" i="1"/>
  <c r="H13" i="1" s="1"/>
  <c r="G15" i="1"/>
  <c r="H15" i="1" s="1"/>
  <c r="G17" i="1"/>
  <c r="H17" i="1" s="1"/>
  <c r="G19" i="1"/>
  <c r="H19" i="1" s="1"/>
  <c r="G21" i="1"/>
  <c r="H21" i="1" s="1"/>
  <c r="G23" i="1"/>
  <c r="H23" i="1" s="1"/>
  <c r="G25" i="1"/>
  <c r="H25" i="1" s="1"/>
  <c r="G27" i="1"/>
  <c r="H27" i="1" s="1"/>
  <c r="G29" i="1"/>
  <c r="H29" i="1" s="1"/>
  <c r="G31" i="1"/>
  <c r="H31" i="1" s="1"/>
  <c r="G33" i="1"/>
  <c r="H33" i="1" s="1"/>
  <c r="G35" i="1"/>
  <c r="H35" i="1" s="1"/>
  <c r="G37" i="1"/>
  <c r="H37" i="1" s="1"/>
  <c r="G39" i="1"/>
  <c r="H39" i="1" s="1"/>
</calcChain>
</file>

<file path=xl/sharedStrings.xml><?xml version="1.0" encoding="utf-8"?>
<sst xmlns="http://schemas.openxmlformats.org/spreadsheetml/2006/main" count="46" uniqueCount="46">
  <si>
    <t>Balance Sheet</t>
  </si>
  <si>
    <t>Month</t>
  </si>
  <si>
    <t>Cash</t>
  </si>
  <si>
    <t>Deferred Revenue</t>
  </si>
  <si>
    <t>Loan Balance</t>
  </si>
  <si>
    <t>Retained Earnings</t>
  </si>
  <si>
    <t>Total Assets</t>
  </si>
  <si>
    <t>Total Liabilities + Equity</t>
  </si>
  <si>
    <t>Cash Ratio</t>
  </si>
  <si>
    <t>Working Capital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</si>
  <si>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</si>
  <si>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</si>
  <si>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</si>
  <si>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</si>
  <si>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</si>
  <si>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</si>
  <si>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</si>
  <si>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</si>
  <si>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</si>
  <si>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</si>
  <si>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</si>
  <si>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</si>
  <si>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</si>
  <si>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</si>
  <si>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</si>
  <si>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</si>
  <si>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</si>
  <si>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</si>
  <si>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</si>
  <si>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</si>
  <si>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</si>
  <si>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</si>
  <si>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</si>
  <si>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</si>
  <si>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</si>
  <si>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</si>
  <si>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</si>
  <si>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</si>
  <si>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</si>
  <si>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</si>
  <si>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Jul-2027</t>
  </si>
  <si>
    <t>Aug-2027</t>
  </si>
  <si>
    <t>Sep-2027</t>
  </si>
  <si>
    <t>Oct-2027</t>
  </si>
  <si>
    <t>Nov-2027</t>
  </si>
  <si>
    <t>Dec-2027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</si>
</sst>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1" fillId="0" borderId="1" xfId="1" applyAlignment="1">
      <alignment horizontal="center"/>
    </xf>
    <xf numFmtId="0" fontId="0" fillId="0" borderId="1" xfId="0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77386cc76d7680/Desktop/Work/Website/Precision%20Books%20Advisory/Store/3%20Statement%20Financial%20Model/3%20Statement%20Financial%20Model%20Workbook.xlsx" TargetMode="External"/><Relationship Id="rId1" Type="http://schemas.openxmlformats.org/officeDocument/2006/relationships/externalLinkPath" Target="3%20Statement%20Financial%20Mode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aS_Revenue_Model"/>
      <sheetName val="Operating_Expenses_Model"/>
      <sheetName val="Income_Statement__P_L_"/>
      <sheetName val="Debt Module"/>
      <sheetName val="Balance Sheet"/>
      <sheetName val="Cash Flow Statement"/>
      <sheetName val="Key Metrics"/>
      <sheetName val="Assumptions"/>
      <sheetName val="Dashboard"/>
    </sheetNames>
    <sheetDataSet>
      <sheetData sheetId="0">
        <row r="4">
          <cell r="F4">
            <v>55000</v>
          </cell>
        </row>
        <row r="5">
          <cell r="F5">
            <v>105000</v>
          </cell>
        </row>
        <row r="6">
          <cell r="F6">
            <v>150000</v>
          </cell>
        </row>
        <row r="7">
          <cell r="F7">
            <v>190000</v>
          </cell>
        </row>
        <row r="8">
          <cell r="F8">
            <v>225000</v>
          </cell>
        </row>
        <row r="9">
          <cell r="F9">
            <v>255000</v>
          </cell>
        </row>
        <row r="10">
          <cell r="F10">
            <v>280000</v>
          </cell>
        </row>
        <row r="11">
          <cell r="F11">
            <v>300000</v>
          </cell>
        </row>
        <row r="12">
          <cell r="F12">
            <v>315000</v>
          </cell>
        </row>
        <row r="13">
          <cell r="F13">
            <v>325000</v>
          </cell>
        </row>
        <row r="14">
          <cell r="F14">
            <v>330000</v>
          </cell>
        </row>
        <row r="15">
          <cell r="F15">
            <v>330000</v>
          </cell>
        </row>
        <row r="16">
          <cell r="F16">
            <v>330000</v>
          </cell>
        </row>
        <row r="17">
          <cell r="F17">
            <v>330000</v>
          </cell>
        </row>
        <row r="18">
          <cell r="F18">
            <v>330000</v>
          </cell>
        </row>
        <row r="19">
          <cell r="F19">
            <v>330000</v>
          </cell>
        </row>
        <row r="20">
          <cell r="F20">
            <v>330000</v>
          </cell>
        </row>
        <row r="21">
          <cell r="F21">
            <v>330000</v>
          </cell>
        </row>
        <row r="22">
          <cell r="F22">
            <v>330000</v>
          </cell>
        </row>
        <row r="23">
          <cell r="F23">
            <v>330000</v>
          </cell>
        </row>
        <row r="24">
          <cell r="F24">
            <v>330000</v>
          </cell>
        </row>
        <row r="25">
          <cell r="F25">
            <v>330000</v>
          </cell>
        </row>
        <row r="26">
          <cell r="F26">
            <v>330000</v>
          </cell>
        </row>
        <row r="27">
          <cell r="F27">
            <v>330000</v>
          </cell>
        </row>
        <row r="28">
          <cell r="F28">
            <v>330000</v>
          </cell>
        </row>
        <row r="29">
          <cell r="F29">
            <v>330000</v>
          </cell>
        </row>
        <row r="30">
          <cell r="F30">
            <v>330000</v>
          </cell>
        </row>
        <row r="31">
          <cell r="F31">
            <v>330000</v>
          </cell>
        </row>
        <row r="32">
          <cell r="F32">
            <v>330000</v>
          </cell>
        </row>
        <row r="33">
          <cell r="F33">
            <v>330000</v>
          </cell>
        </row>
        <row r="34">
          <cell r="F34">
            <v>330000</v>
          </cell>
        </row>
        <row r="35">
          <cell r="F35">
            <v>330000</v>
          </cell>
        </row>
        <row r="36">
          <cell r="F36">
            <v>330000</v>
          </cell>
        </row>
        <row r="37">
          <cell r="F37">
            <v>330000</v>
          </cell>
        </row>
        <row r="38">
          <cell r="F38">
            <v>330000</v>
          </cell>
        </row>
        <row r="39">
          <cell r="F39">
            <v>330000</v>
          </cell>
        </row>
      </sheetData>
      <sheetData sheetId="1"/>
      <sheetData sheetId="2">
        <row r="4">
          <cell r="K4">
            <v>-77400</v>
          </cell>
        </row>
        <row r="5">
          <cell r="K5">
            <v>-84160</v>
          </cell>
        </row>
        <row r="6">
          <cell r="K6">
            <v>-90920</v>
          </cell>
        </row>
        <row r="7">
          <cell r="K7">
            <v>-97680</v>
          </cell>
        </row>
        <row r="8">
          <cell r="K8">
            <v>-104440</v>
          </cell>
        </row>
        <row r="9">
          <cell r="K9">
            <v>-111200</v>
          </cell>
        </row>
        <row r="10">
          <cell r="K10">
            <v>-117960</v>
          </cell>
        </row>
        <row r="11">
          <cell r="K11">
            <v>-124720</v>
          </cell>
        </row>
        <row r="12">
          <cell r="K12">
            <v>-131480</v>
          </cell>
        </row>
        <row r="13">
          <cell r="K13">
            <v>-138240</v>
          </cell>
        </row>
        <row r="14">
          <cell r="K14">
            <v>-145000</v>
          </cell>
        </row>
        <row r="15">
          <cell r="K15">
            <v>-151760</v>
          </cell>
        </row>
        <row r="16">
          <cell r="K16">
            <v>-163520</v>
          </cell>
        </row>
        <row r="17">
          <cell r="K17">
            <v>-175280</v>
          </cell>
        </row>
        <row r="18">
          <cell r="K18">
            <v>-187040</v>
          </cell>
        </row>
        <row r="19">
          <cell r="K19">
            <v>-198800</v>
          </cell>
        </row>
        <row r="20">
          <cell r="K20">
            <v>-210560</v>
          </cell>
        </row>
        <row r="21">
          <cell r="K21">
            <v>-222320</v>
          </cell>
        </row>
        <row r="22">
          <cell r="K22">
            <v>-234080</v>
          </cell>
        </row>
        <row r="23">
          <cell r="K23">
            <v>-245840</v>
          </cell>
        </row>
        <row r="24">
          <cell r="K24">
            <v>-257600</v>
          </cell>
        </row>
        <row r="25">
          <cell r="K25">
            <v>-269360</v>
          </cell>
        </row>
        <row r="26">
          <cell r="K26">
            <v>-281120</v>
          </cell>
        </row>
        <row r="27">
          <cell r="K27">
            <v>-292880</v>
          </cell>
        </row>
        <row r="28">
          <cell r="K28">
            <v>-304640</v>
          </cell>
        </row>
        <row r="29">
          <cell r="K29">
            <v>-316400</v>
          </cell>
        </row>
        <row r="30">
          <cell r="K30">
            <v>-328160</v>
          </cell>
        </row>
        <row r="31">
          <cell r="K31">
            <v>-339920</v>
          </cell>
        </row>
        <row r="32">
          <cell r="K32">
            <v>-351680</v>
          </cell>
        </row>
        <row r="33">
          <cell r="K33">
            <v>-363440</v>
          </cell>
        </row>
        <row r="34">
          <cell r="K34">
            <v>-375200</v>
          </cell>
        </row>
        <row r="35">
          <cell r="K35">
            <v>-386960</v>
          </cell>
        </row>
        <row r="36">
          <cell r="K36">
            <v>-398720</v>
          </cell>
        </row>
        <row r="37">
          <cell r="K37">
            <v>-410480</v>
          </cell>
        </row>
        <row r="38">
          <cell r="K38">
            <v>-422240</v>
          </cell>
        </row>
        <row r="39">
          <cell r="K39">
            <v>-434000</v>
          </cell>
        </row>
      </sheetData>
      <sheetData sheetId="3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2BB64-D1EA-403F-A7D0-9BA01B6AA376}" name="Table5" displayName="Table5" ref="A3:I39" totalsRowShown="0">
  <autoFilter ref="A3:I39" xr:uid="{B972BB64-D1EA-403F-A7D0-9BA01B6AA376}"/>
  <tableColumns count="9">
    <tableColumn id="1" xr3:uid="{71104B6F-AA9B-46FA-B7D8-A24A3D554EDC}" name="Month"/>
    <tableColumn id="2" xr3:uid="{B5D9D3D1-53CF-4891-A17E-77B1E2AD42C4}" name="Cash"/>
    <tableColumn id="3" xr3:uid="{41E54FD8-308C-4642-8D81-5D981C63BC1E}" name="Deferred Revenue">
      <calculatedColumnFormula>[1]SaaS_Revenue_Model!F4</calculatedColumnFormula>
    </tableColumn>
    <tableColumn id="4" xr3:uid="{D7CAAED6-54AD-433D-ABEC-94C8890B4063}" name="Loan Balance">
      <calculatedColumnFormula>'[1]Debt Module'!F2</calculatedColumnFormula>
    </tableColumn>
    <tableColumn id="5" xr3:uid="{6642613D-DD78-4520-8117-8A830AB1B250}" name="Retained Earnings">
      <calculatedColumnFormula>[1]Income_Statement__P_L_!K4</calculatedColumnFormula>
    </tableColumn>
    <tableColumn id="6" xr3:uid="{FD85288D-CD4E-4C62-AE21-2190AF238F99}" name="Total Assets">
      <calculatedColumnFormula>SUM(B5:E5)</calculatedColumnFormula>
    </tableColumn>
    <tableColumn id="7" xr3:uid="{6F966C53-7D73-467A-89F0-DB6B4B2440BF}" name="Total Liabilities + Equity">
      <calculatedColumnFormula>C4 + D4 + E4</calculatedColumnFormula>
    </tableColumn>
    <tableColumn id="8" xr3:uid="{5296BF50-6D6A-41AB-92BE-A9D5FD9D2639}" name="Cash Ratio">
      <calculatedColumnFormula>IF(G4=0,"",B4/G4)</calculatedColumnFormula>
    </tableColumn>
    <tableColumn id="9" xr3:uid="{E7986B58-4174-4C17-9C40-BB53478E2EFB}" name="Working Capital">
      <calculatedColumnFormula>B4 - C4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721B-2512-473B-B253-A18E814646C4}">
  <dimension ref="A2:I39"/>
  <sheetViews>
    <sheetView tabSelected="1" workbookViewId="0">
      <selection activeCell="C18" sqref="C18"/>
    </sheetView>
  </sheetViews>
  <sheetFormatPr defaultRowHeight="14.4" x14ac:dyDescent="0.3"/>
  <cols>
    <col min="2" max="2" width="11.6640625" bestFit="1" customWidth="1"/>
    <col min="3" max="3" width="17.44140625" customWidth="1"/>
    <col min="4" max="4" width="13.77734375" customWidth="1"/>
    <col min="5" max="5" width="17.6640625" customWidth="1"/>
    <col min="6" max="6" width="12.77734375" customWidth="1"/>
    <col min="7" max="7" width="22.5546875" customWidth="1"/>
    <col min="8" max="8" width="12" bestFit="1" customWidth="1"/>
    <col min="9" max="9" width="16.109375" customWidth="1"/>
  </cols>
  <sheetData>
    <row r="2" spans="1:9" ht="20.399999999999999" thickBot="1" x14ac:dyDescent="0.45">
      <c r="A2" s="1" t="s">
        <v>0</v>
      </c>
      <c r="B2" s="2"/>
      <c r="C2" s="2"/>
      <c r="D2" s="2"/>
      <c r="E2" s="2"/>
    </row>
    <row r="3" spans="1:9" ht="15" customHeight="1" thickTop="1" x14ac:dyDescent="0.3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 x14ac:dyDescent="0.3">
      <c r="A4" t="s">
        <v>10</v>
      </c>
      <c r="B4">
        <v>120266.67</v>
      </c>
      <c r="C4">
        <f>[1]SaaS_Revenue_Model!F4</f>
        <v>55000</v>
      </c>
      <c r="D4">
        <f>0</f>
        <v>0</v>
      </c>
      <c r="E4">
        <f>[1]Income_Statement__P_L_!K4</f>
        <v>-77400</v>
      </c>
      <c r="F4">
        <f>SUM(B5:E5)</f>
        <v>54613.34</v>
      </c>
      <c r="G4">
        <f t="shared" ref="G4:G39" si="0">C4 + D4 + E4</f>
        <v>-22400</v>
      </c>
      <c r="H4">
        <f t="shared" ref="H4:H39" si="1">IF(G4=0,"",B4/G4)</f>
        <v>-5.3690477678571424</v>
      </c>
      <c r="I4">
        <f t="shared" ref="I4:I39" si="2">B4 - C4</f>
        <v>65266.67</v>
      </c>
    </row>
    <row r="5" spans="1:9" x14ac:dyDescent="0.3">
      <c r="A5" t="s">
        <v>11</v>
      </c>
      <c r="B5">
        <v>33773.339999999997</v>
      </c>
      <c r="C5">
        <f>[1]SaaS_Revenue_Model!F5</f>
        <v>105000</v>
      </c>
      <c r="D5">
        <f>0</f>
        <v>0</v>
      </c>
      <c r="E5">
        <f>[1]Income_Statement__P_L_!K5</f>
        <v>-84160</v>
      </c>
      <c r="F5">
        <f t="shared" ref="F5:F39" si="3">SUM(B6:E6)</f>
        <v>-399.98999999999069</v>
      </c>
      <c r="G5">
        <f t="shared" si="0"/>
        <v>20840</v>
      </c>
      <c r="H5">
        <f t="shared" si="1"/>
        <v>1.6206017274472166</v>
      </c>
      <c r="I5">
        <f t="shared" si="2"/>
        <v>-71226.66</v>
      </c>
    </row>
    <row r="6" spans="1:9" x14ac:dyDescent="0.3">
      <c r="A6" t="s">
        <v>12</v>
      </c>
      <c r="B6">
        <v>-59479.99</v>
      </c>
      <c r="C6">
        <f>[1]SaaS_Revenue_Model!F6</f>
        <v>150000</v>
      </c>
      <c r="D6">
        <f>'[1]Debt Module'!F4</f>
        <v>0</v>
      </c>
      <c r="E6">
        <f>[1]Income_Statement__P_L_!K6</f>
        <v>-90920</v>
      </c>
      <c r="F6">
        <f t="shared" si="3"/>
        <v>-67173.320000000007</v>
      </c>
      <c r="G6">
        <f t="shared" si="0"/>
        <v>59080</v>
      </c>
      <c r="H6">
        <f t="shared" si="1"/>
        <v>-1.0067703114421123</v>
      </c>
      <c r="I6">
        <f t="shared" si="2"/>
        <v>-209479.99</v>
      </c>
    </row>
    <row r="7" spans="1:9" x14ac:dyDescent="0.3">
      <c r="A7" t="s">
        <v>13</v>
      </c>
      <c r="B7">
        <v>-159493.32</v>
      </c>
      <c r="C7">
        <f>[1]SaaS_Revenue_Model!F7</f>
        <v>190000</v>
      </c>
      <c r="D7">
        <f>'[1]Debt Module'!F5</f>
        <v>0</v>
      </c>
      <c r="E7">
        <f>[1]Income_Statement__P_L_!K7</f>
        <v>-97680</v>
      </c>
      <c r="F7">
        <f t="shared" si="3"/>
        <v>-145706.65000000002</v>
      </c>
      <c r="G7">
        <f t="shared" si="0"/>
        <v>92320</v>
      </c>
      <c r="H7">
        <f t="shared" si="1"/>
        <v>-1.727613951473137</v>
      </c>
      <c r="I7">
        <f t="shared" si="2"/>
        <v>-349493.32</v>
      </c>
    </row>
    <row r="8" spans="1:9" x14ac:dyDescent="0.3">
      <c r="A8" t="s">
        <v>14</v>
      </c>
      <c r="B8">
        <v>-266266.65000000002</v>
      </c>
      <c r="C8">
        <f>[1]SaaS_Revenue_Model!F8</f>
        <v>225000</v>
      </c>
      <c r="D8">
        <f>'[1]Debt Module'!F6</f>
        <v>0</v>
      </c>
      <c r="E8">
        <f>[1]Income_Statement__P_L_!K8</f>
        <v>-104440</v>
      </c>
      <c r="F8">
        <f t="shared" si="3"/>
        <v>-235999.97999999998</v>
      </c>
      <c r="G8">
        <f t="shared" si="0"/>
        <v>120560</v>
      </c>
      <c r="H8">
        <f t="shared" si="1"/>
        <v>-2.2085820338420707</v>
      </c>
      <c r="I8">
        <f t="shared" si="2"/>
        <v>-491266.65</v>
      </c>
    </row>
    <row r="9" spans="1:9" x14ac:dyDescent="0.3">
      <c r="A9" t="s">
        <v>15</v>
      </c>
      <c r="B9">
        <v>-379799.98</v>
      </c>
      <c r="C9">
        <f>[1]SaaS_Revenue_Model!F9</f>
        <v>255000</v>
      </c>
      <c r="D9">
        <f>'[1]Debt Module'!F7</f>
        <v>0</v>
      </c>
      <c r="E9">
        <f>[1]Income_Statement__P_L_!K9</f>
        <v>-111200</v>
      </c>
      <c r="F9">
        <f t="shared" si="3"/>
        <v>-338053.31</v>
      </c>
      <c r="G9">
        <f t="shared" si="0"/>
        <v>143800</v>
      </c>
      <c r="H9">
        <f t="shared" si="1"/>
        <v>-2.6411681502086228</v>
      </c>
      <c r="I9">
        <f t="shared" si="2"/>
        <v>-634799.98</v>
      </c>
    </row>
    <row r="10" spans="1:9" x14ac:dyDescent="0.3">
      <c r="A10" t="s">
        <v>16</v>
      </c>
      <c r="B10">
        <v>-500093.31</v>
      </c>
      <c r="C10">
        <f>[1]SaaS_Revenue_Model!F10</f>
        <v>280000</v>
      </c>
      <c r="D10">
        <f>'[1]Debt Module'!F8</f>
        <v>0</v>
      </c>
      <c r="E10">
        <f>[1]Income_Statement__P_L_!K10</f>
        <v>-117960</v>
      </c>
      <c r="F10">
        <f t="shared" si="3"/>
        <v>-451866.64</v>
      </c>
      <c r="G10">
        <f t="shared" si="0"/>
        <v>162040</v>
      </c>
      <c r="H10">
        <f t="shared" si="1"/>
        <v>-3.0862337077264872</v>
      </c>
      <c r="I10">
        <f t="shared" si="2"/>
        <v>-780093.31</v>
      </c>
    </row>
    <row r="11" spans="1:9" x14ac:dyDescent="0.3">
      <c r="A11" t="s">
        <v>17</v>
      </c>
      <c r="B11">
        <v>-627146.64</v>
      </c>
      <c r="C11">
        <f>[1]SaaS_Revenue_Model!F11</f>
        <v>300000</v>
      </c>
      <c r="D11">
        <f>'[1]Debt Module'!F9</f>
        <v>0</v>
      </c>
      <c r="E11">
        <f>[1]Income_Statement__P_L_!K11</f>
        <v>-124720</v>
      </c>
      <c r="F11">
        <f t="shared" si="3"/>
        <v>-577439.97</v>
      </c>
      <c r="G11">
        <f t="shared" si="0"/>
        <v>175280</v>
      </c>
      <c r="H11">
        <f t="shared" si="1"/>
        <v>-3.5779703331811961</v>
      </c>
      <c r="I11">
        <f t="shared" si="2"/>
        <v>-927146.64</v>
      </c>
    </row>
    <row r="12" spans="1:9" x14ac:dyDescent="0.3">
      <c r="A12" t="s">
        <v>18</v>
      </c>
      <c r="B12">
        <v>-760959.97</v>
      </c>
      <c r="C12">
        <f>[1]SaaS_Revenue_Model!F12</f>
        <v>315000</v>
      </c>
      <c r="D12">
        <f>'[1]Debt Module'!F10</f>
        <v>0</v>
      </c>
      <c r="E12">
        <f>[1]Income_Statement__P_L_!K12</f>
        <v>-131480</v>
      </c>
      <c r="F12">
        <f t="shared" si="3"/>
        <v>-714773.3</v>
      </c>
      <c r="G12">
        <f t="shared" si="0"/>
        <v>183520</v>
      </c>
      <c r="H12">
        <f t="shared" si="1"/>
        <v>-4.1464688862249348</v>
      </c>
      <c r="I12">
        <f t="shared" si="2"/>
        <v>-1075959.97</v>
      </c>
    </row>
    <row r="13" spans="1:9" x14ac:dyDescent="0.3">
      <c r="A13" t="s">
        <v>19</v>
      </c>
      <c r="B13">
        <v>-901533.3</v>
      </c>
      <c r="C13">
        <f>[1]SaaS_Revenue_Model!F13</f>
        <v>325000</v>
      </c>
      <c r="D13">
        <f>'[1]Debt Module'!F11</f>
        <v>0</v>
      </c>
      <c r="E13">
        <f>[1]Income_Statement__P_L_!K13</f>
        <v>-138240</v>
      </c>
      <c r="F13">
        <f t="shared" si="3"/>
        <v>-863866.62999999989</v>
      </c>
      <c r="G13">
        <f t="shared" si="0"/>
        <v>186760</v>
      </c>
      <c r="H13">
        <f t="shared" si="1"/>
        <v>-4.8272290640394093</v>
      </c>
      <c r="I13">
        <f t="shared" si="2"/>
        <v>-1226533.3</v>
      </c>
    </row>
    <row r="14" spans="1:9" x14ac:dyDescent="0.3">
      <c r="A14" t="s">
        <v>20</v>
      </c>
      <c r="B14">
        <v>-1048866.6299999999</v>
      </c>
      <c r="C14">
        <f>[1]SaaS_Revenue_Model!F14</f>
        <v>330000</v>
      </c>
      <c r="D14">
        <f>'[1]Debt Module'!F12</f>
        <v>0</v>
      </c>
      <c r="E14">
        <f>[1]Income_Statement__P_L_!K14</f>
        <v>-145000</v>
      </c>
      <c r="F14">
        <f t="shared" si="3"/>
        <v>-1024719.96</v>
      </c>
      <c r="G14">
        <f t="shared" si="0"/>
        <v>185000</v>
      </c>
      <c r="H14">
        <f t="shared" si="1"/>
        <v>-5.6695493513513506</v>
      </c>
      <c r="I14">
        <f t="shared" si="2"/>
        <v>-1378866.63</v>
      </c>
    </row>
    <row r="15" spans="1:9" x14ac:dyDescent="0.3">
      <c r="A15" t="s">
        <v>21</v>
      </c>
      <c r="B15">
        <v>-1202959.96</v>
      </c>
      <c r="C15">
        <f>[1]SaaS_Revenue_Model!F15</f>
        <v>330000</v>
      </c>
      <c r="D15">
        <f>'[1]Debt Module'!F13</f>
        <v>0</v>
      </c>
      <c r="E15">
        <f>[1]Income_Statement__P_L_!K15</f>
        <v>-151760</v>
      </c>
      <c r="F15">
        <f t="shared" si="3"/>
        <v>-1210045.4099999999</v>
      </c>
      <c r="G15">
        <f t="shared" si="0"/>
        <v>178240</v>
      </c>
      <c r="H15">
        <f t="shared" si="1"/>
        <v>-6.7491021095152597</v>
      </c>
      <c r="I15">
        <f t="shared" si="2"/>
        <v>-1532959.96</v>
      </c>
    </row>
    <row r="16" spans="1:9" x14ac:dyDescent="0.3">
      <c r="A16" t="s">
        <v>22</v>
      </c>
      <c r="B16">
        <v>-1376525.41</v>
      </c>
      <c r="C16">
        <f>[1]SaaS_Revenue_Model!F16</f>
        <v>330000</v>
      </c>
      <c r="D16">
        <f>'[1]Debt Module'!F14</f>
        <v>0</v>
      </c>
      <c r="E16">
        <f>[1]Income_Statement__P_L_!K16</f>
        <v>-163520</v>
      </c>
      <c r="F16">
        <f t="shared" si="3"/>
        <v>-1407130.87</v>
      </c>
      <c r="G16">
        <f t="shared" si="0"/>
        <v>166480</v>
      </c>
      <c r="H16">
        <f t="shared" si="1"/>
        <v>-8.2684130826525699</v>
      </c>
      <c r="I16">
        <f t="shared" si="2"/>
        <v>-1706525.41</v>
      </c>
    </row>
    <row r="17" spans="1:9" x14ac:dyDescent="0.3">
      <c r="A17" t="s">
        <v>23</v>
      </c>
      <c r="B17">
        <v>-1561850.87</v>
      </c>
      <c r="C17">
        <f>[1]SaaS_Revenue_Model!F17</f>
        <v>330000</v>
      </c>
      <c r="D17">
        <f>'[1]Debt Module'!F15</f>
        <v>0</v>
      </c>
      <c r="E17">
        <f>[1]Income_Statement__P_L_!K17</f>
        <v>-175280</v>
      </c>
      <c r="F17">
        <f t="shared" si="3"/>
        <v>-1615976.33</v>
      </c>
      <c r="G17">
        <f t="shared" si="0"/>
        <v>154720</v>
      </c>
      <c r="H17">
        <f t="shared" si="1"/>
        <v>-10.094692799896588</v>
      </c>
      <c r="I17">
        <f t="shared" si="2"/>
        <v>-1891850.87</v>
      </c>
    </row>
    <row r="18" spans="1:9" x14ac:dyDescent="0.3">
      <c r="A18" t="s">
        <v>24</v>
      </c>
      <c r="B18">
        <v>-1758936.33</v>
      </c>
      <c r="C18">
        <f>[1]SaaS_Revenue_Model!F18</f>
        <v>330000</v>
      </c>
      <c r="D18">
        <f>'[1]Debt Module'!F16</f>
        <v>0</v>
      </c>
      <c r="E18">
        <f>[1]Income_Statement__P_L_!K18</f>
        <v>-187040</v>
      </c>
      <c r="F18">
        <f t="shared" si="3"/>
        <v>-1836581.79</v>
      </c>
      <c r="G18">
        <f t="shared" si="0"/>
        <v>142960</v>
      </c>
      <c r="H18">
        <f t="shared" si="1"/>
        <v>-12.303695649132624</v>
      </c>
      <c r="I18">
        <f t="shared" si="2"/>
        <v>-2088936.33</v>
      </c>
    </row>
    <row r="19" spans="1:9" x14ac:dyDescent="0.3">
      <c r="A19" t="s">
        <v>25</v>
      </c>
      <c r="B19">
        <v>-1967781.79</v>
      </c>
      <c r="C19">
        <f>[1]SaaS_Revenue_Model!F19</f>
        <v>330000</v>
      </c>
      <c r="D19">
        <f>'[1]Debt Module'!F17</f>
        <v>0</v>
      </c>
      <c r="E19">
        <f>[1]Income_Statement__P_L_!K19</f>
        <v>-198800</v>
      </c>
      <c r="F19">
        <f t="shared" si="3"/>
        <v>-2068947.25</v>
      </c>
      <c r="G19">
        <f t="shared" si="0"/>
        <v>131200</v>
      </c>
      <c r="H19">
        <f t="shared" si="1"/>
        <v>-14.998336814024391</v>
      </c>
      <c r="I19">
        <f t="shared" si="2"/>
        <v>-2297781.79</v>
      </c>
    </row>
    <row r="20" spans="1:9" x14ac:dyDescent="0.3">
      <c r="A20" t="s">
        <v>26</v>
      </c>
      <c r="B20">
        <v>-2188387.25</v>
      </c>
      <c r="C20">
        <f>[1]SaaS_Revenue_Model!F20</f>
        <v>330000</v>
      </c>
      <c r="D20">
        <f>'[1]Debt Module'!F18</f>
        <v>0</v>
      </c>
      <c r="E20">
        <f>[1]Income_Statement__P_L_!K20</f>
        <v>-210560</v>
      </c>
      <c r="F20">
        <f t="shared" si="3"/>
        <v>-2313072.71</v>
      </c>
      <c r="G20">
        <f t="shared" si="0"/>
        <v>119440</v>
      </c>
      <c r="H20">
        <f t="shared" si="1"/>
        <v>-18.322063379102477</v>
      </c>
      <c r="I20">
        <f t="shared" si="2"/>
        <v>-2518387.25</v>
      </c>
    </row>
    <row r="21" spans="1:9" x14ac:dyDescent="0.3">
      <c r="A21" t="s">
        <v>27</v>
      </c>
      <c r="B21">
        <v>-2420752.71</v>
      </c>
      <c r="C21">
        <f>[1]SaaS_Revenue_Model!F21</f>
        <v>330000</v>
      </c>
      <c r="D21">
        <f>'[1]Debt Module'!F19</f>
        <v>0</v>
      </c>
      <c r="E21">
        <f>[1]Income_Statement__P_L_!K21</f>
        <v>-222320</v>
      </c>
      <c r="F21">
        <f t="shared" si="3"/>
        <v>-2568958.17</v>
      </c>
      <c r="G21">
        <f t="shared" si="0"/>
        <v>107680</v>
      </c>
      <c r="H21">
        <f t="shared" si="1"/>
        <v>-22.480987277117386</v>
      </c>
      <c r="I21">
        <f t="shared" si="2"/>
        <v>-2750752.71</v>
      </c>
    </row>
    <row r="22" spans="1:9" x14ac:dyDescent="0.3">
      <c r="A22" t="s">
        <v>28</v>
      </c>
      <c r="B22">
        <v>-2664878.17</v>
      </c>
      <c r="C22">
        <f>[1]SaaS_Revenue_Model!F22</f>
        <v>330000</v>
      </c>
      <c r="D22">
        <f>'[1]Debt Module'!F20</f>
        <v>0</v>
      </c>
      <c r="E22">
        <f>[1]Income_Statement__P_L_!K22</f>
        <v>-234080</v>
      </c>
      <c r="F22">
        <f t="shared" si="3"/>
        <v>-2836603.63</v>
      </c>
      <c r="G22">
        <f t="shared" si="0"/>
        <v>95920</v>
      </c>
      <c r="H22">
        <f t="shared" si="1"/>
        <v>-27.782299520433693</v>
      </c>
      <c r="I22">
        <f t="shared" si="2"/>
        <v>-2994878.17</v>
      </c>
    </row>
    <row r="23" spans="1:9" x14ac:dyDescent="0.3">
      <c r="A23" t="s">
        <v>29</v>
      </c>
      <c r="B23">
        <v>-2920763.63</v>
      </c>
      <c r="C23">
        <f>[1]SaaS_Revenue_Model!F23</f>
        <v>330000</v>
      </c>
      <c r="D23">
        <f>'[1]Debt Module'!F21</f>
        <v>0</v>
      </c>
      <c r="E23">
        <f>[1]Income_Statement__P_L_!K23</f>
        <v>-245840</v>
      </c>
      <c r="F23">
        <f t="shared" si="3"/>
        <v>-3116009.08</v>
      </c>
      <c r="G23">
        <f t="shared" si="0"/>
        <v>84160</v>
      </c>
      <c r="H23">
        <f t="shared" si="1"/>
        <v>-34.704891040874521</v>
      </c>
      <c r="I23">
        <f t="shared" si="2"/>
        <v>-3250763.63</v>
      </c>
    </row>
    <row r="24" spans="1:9" x14ac:dyDescent="0.3">
      <c r="A24" t="s">
        <v>30</v>
      </c>
      <c r="B24">
        <v>-3188409.08</v>
      </c>
      <c r="C24">
        <f>[1]SaaS_Revenue_Model!F24</f>
        <v>330000</v>
      </c>
      <c r="D24">
        <f>'[1]Debt Module'!F22</f>
        <v>0</v>
      </c>
      <c r="E24">
        <f>[1]Income_Statement__P_L_!K24</f>
        <v>-257600</v>
      </c>
      <c r="F24">
        <f t="shared" si="3"/>
        <v>-3407174.54</v>
      </c>
      <c r="G24">
        <f t="shared" si="0"/>
        <v>72400</v>
      </c>
      <c r="H24">
        <f t="shared" si="1"/>
        <v>-44.03879944751381</v>
      </c>
      <c r="I24">
        <f t="shared" si="2"/>
        <v>-3518409.08</v>
      </c>
    </row>
    <row r="25" spans="1:9" x14ac:dyDescent="0.3">
      <c r="A25" t="s">
        <v>31</v>
      </c>
      <c r="B25">
        <v>-3467814.54</v>
      </c>
      <c r="C25">
        <f>[1]SaaS_Revenue_Model!F25</f>
        <v>330000</v>
      </c>
      <c r="D25">
        <f>'[1]Debt Module'!F23</f>
        <v>0</v>
      </c>
      <c r="E25">
        <f>[1]Income_Statement__P_L_!K25</f>
        <v>-269360</v>
      </c>
      <c r="F25">
        <f t="shared" si="3"/>
        <v>-3710100</v>
      </c>
      <c r="G25">
        <f t="shared" si="0"/>
        <v>60640</v>
      </c>
      <c r="H25">
        <f t="shared" si="1"/>
        <v>-57.186915237467019</v>
      </c>
      <c r="I25">
        <f t="shared" si="2"/>
        <v>-3797814.54</v>
      </c>
    </row>
    <row r="26" spans="1:9" x14ac:dyDescent="0.3">
      <c r="A26" t="s">
        <v>32</v>
      </c>
      <c r="B26">
        <v>-3758980</v>
      </c>
      <c r="C26">
        <f>[1]SaaS_Revenue_Model!F26</f>
        <v>330000</v>
      </c>
      <c r="D26">
        <f>'[1]Debt Module'!F24</f>
        <v>0</v>
      </c>
      <c r="E26">
        <f>[1]Income_Statement__P_L_!K26</f>
        <v>-281120</v>
      </c>
      <c r="F26">
        <f t="shared" si="3"/>
        <v>-4024785.45</v>
      </c>
      <c r="G26">
        <f t="shared" si="0"/>
        <v>48880</v>
      </c>
      <c r="H26">
        <f t="shared" si="1"/>
        <v>-76.902209492635023</v>
      </c>
      <c r="I26">
        <f t="shared" si="2"/>
        <v>-4088980</v>
      </c>
    </row>
    <row r="27" spans="1:9" x14ac:dyDescent="0.3">
      <c r="A27" t="s">
        <v>33</v>
      </c>
      <c r="B27">
        <v>-4061905.45</v>
      </c>
      <c r="C27">
        <f>[1]SaaS_Revenue_Model!F27</f>
        <v>330000</v>
      </c>
      <c r="D27">
        <f>'[1]Debt Module'!F25</f>
        <v>0</v>
      </c>
      <c r="E27">
        <f>[1]Income_Statement__P_L_!K27</f>
        <v>-292880</v>
      </c>
      <c r="F27">
        <f t="shared" si="3"/>
        <v>-4351230.91</v>
      </c>
      <c r="G27">
        <f t="shared" si="0"/>
        <v>37120</v>
      </c>
      <c r="H27">
        <f t="shared" si="1"/>
        <v>-109.42633216594828</v>
      </c>
      <c r="I27">
        <f t="shared" si="2"/>
        <v>-4391905.45</v>
      </c>
    </row>
    <row r="28" spans="1:9" x14ac:dyDescent="0.3">
      <c r="A28" t="s">
        <v>34</v>
      </c>
      <c r="B28">
        <v>-4376590.91</v>
      </c>
      <c r="C28">
        <f>[1]SaaS_Revenue_Model!F28</f>
        <v>330000</v>
      </c>
      <c r="D28">
        <f>'[1]Debt Module'!F26</f>
        <v>0</v>
      </c>
      <c r="E28">
        <f>[1]Income_Statement__P_L_!K28</f>
        <v>-304640</v>
      </c>
      <c r="F28">
        <f t="shared" si="3"/>
        <v>-4689436.37</v>
      </c>
      <c r="G28">
        <f t="shared" si="0"/>
        <v>25360</v>
      </c>
      <c r="H28">
        <f t="shared" si="1"/>
        <v>-172.57850591482651</v>
      </c>
      <c r="I28">
        <f t="shared" si="2"/>
        <v>-4706590.91</v>
      </c>
    </row>
    <row r="29" spans="1:9" x14ac:dyDescent="0.3">
      <c r="A29" t="s">
        <v>35</v>
      </c>
      <c r="B29">
        <v>-4703036.37</v>
      </c>
      <c r="C29">
        <f>[1]SaaS_Revenue_Model!F29</f>
        <v>330000</v>
      </c>
      <c r="D29">
        <f>'[1]Debt Module'!F27</f>
        <v>0</v>
      </c>
      <c r="E29">
        <f>[1]Income_Statement__P_L_!K29</f>
        <v>-316400</v>
      </c>
      <c r="F29">
        <f t="shared" si="3"/>
        <v>-5039401.83</v>
      </c>
      <c r="G29">
        <f t="shared" si="0"/>
        <v>13600</v>
      </c>
      <c r="H29">
        <f t="shared" si="1"/>
        <v>-345.81149779411766</v>
      </c>
      <c r="I29">
        <f t="shared" si="2"/>
        <v>-5033036.37</v>
      </c>
    </row>
    <row r="30" spans="1:9" x14ac:dyDescent="0.3">
      <c r="A30" t="s">
        <v>36</v>
      </c>
      <c r="B30">
        <v>-5041241.83</v>
      </c>
      <c r="C30">
        <f>[1]SaaS_Revenue_Model!F30</f>
        <v>330000</v>
      </c>
      <c r="D30">
        <f>'[1]Debt Module'!F28</f>
        <v>0</v>
      </c>
      <c r="E30">
        <f>[1]Income_Statement__P_L_!K30</f>
        <v>-328160</v>
      </c>
      <c r="F30">
        <f t="shared" si="3"/>
        <v>-5401127.29</v>
      </c>
      <c r="G30">
        <f t="shared" si="0"/>
        <v>1840</v>
      </c>
      <c r="H30">
        <f t="shared" si="1"/>
        <v>-2739.8053423913043</v>
      </c>
      <c r="I30">
        <f t="shared" si="2"/>
        <v>-5371241.8300000001</v>
      </c>
    </row>
    <row r="31" spans="1:9" x14ac:dyDescent="0.3">
      <c r="A31" t="s">
        <v>37</v>
      </c>
      <c r="B31">
        <v>-5391207.29</v>
      </c>
      <c r="C31">
        <f>[1]SaaS_Revenue_Model!F31</f>
        <v>330000</v>
      </c>
      <c r="D31">
        <f>'[1]Debt Module'!F29</f>
        <v>0</v>
      </c>
      <c r="E31">
        <f>[1]Income_Statement__P_L_!K31</f>
        <v>-339920</v>
      </c>
      <c r="F31">
        <f t="shared" si="3"/>
        <v>-5774612.75</v>
      </c>
      <c r="G31">
        <f t="shared" si="0"/>
        <v>-9920</v>
      </c>
      <c r="H31">
        <f t="shared" si="1"/>
        <v>543.46847681451618</v>
      </c>
      <c r="I31">
        <f t="shared" si="2"/>
        <v>-5721207.29</v>
      </c>
    </row>
    <row r="32" spans="1:9" x14ac:dyDescent="0.3">
      <c r="A32" t="s">
        <v>38</v>
      </c>
      <c r="B32">
        <v>-5752932.75</v>
      </c>
      <c r="C32">
        <f>[1]SaaS_Revenue_Model!F32</f>
        <v>330000</v>
      </c>
      <c r="D32">
        <f>'[1]Debt Module'!F30</f>
        <v>0</v>
      </c>
      <c r="E32">
        <f>[1]Income_Statement__P_L_!K32</f>
        <v>-351680</v>
      </c>
      <c r="F32">
        <f t="shared" si="3"/>
        <v>-6159858.21</v>
      </c>
      <c r="G32">
        <f t="shared" si="0"/>
        <v>-21680</v>
      </c>
      <c r="H32">
        <f t="shared" si="1"/>
        <v>265.3566766605166</v>
      </c>
      <c r="I32">
        <f t="shared" si="2"/>
        <v>-6082932.75</v>
      </c>
    </row>
    <row r="33" spans="1:9" x14ac:dyDescent="0.3">
      <c r="A33" t="s">
        <v>39</v>
      </c>
      <c r="B33">
        <v>-6126418.21</v>
      </c>
      <c r="C33">
        <f>[1]SaaS_Revenue_Model!F33</f>
        <v>330000</v>
      </c>
      <c r="D33">
        <f>'[1]Debt Module'!F31</f>
        <v>0</v>
      </c>
      <c r="E33">
        <f>[1]Income_Statement__P_L_!K33</f>
        <v>-363440</v>
      </c>
      <c r="F33">
        <f t="shared" si="3"/>
        <v>-6556863.6600000001</v>
      </c>
      <c r="G33">
        <f t="shared" si="0"/>
        <v>-33440</v>
      </c>
      <c r="H33">
        <f t="shared" si="1"/>
        <v>183.20628618421051</v>
      </c>
      <c r="I33">
        <f t="shared" si="2"/>
        <v>-6456418.21</v>
      </c>
    </row>
    <row r="34" spans="1:9" x14ac:dyDescent="0.3">
      <c r="A34" t="s">
        <v>40</v>
      </c>
      <c r="B34">
        <v>-6511663.6600000001</v>
      </c>
      <c r="C34">
        <f>[1]SaaS_Revenue_Model!F34</f>
        <v>330000</v>
      </c>
      <c r="D34">
        <f>'[1]Debt Module'!F32</f>
        <v>0</v>
      </c>
      <c r="E34">
        <f>[1]Income_Statement__P_L_!K34</f>
        <v>-375200</v>
      </c>
      <c r="F34">
        <f t="shared" si="3"/>
        <v>-6965629.1200000001</v>
      </c>
      <c r="G34">
        <f t="shared" si="0"/>
        <v>-45200</v>
      </c>
      <c r="H34">
        <f t="shared" si="1"/>
        <v>144.0633553097345</v>
      </c>
      <c r="I34">
        <f t="shared" si="2"/>
        <v>-6841663.6600000001</v>
      </c>
    </row>
    <row r="35" spans="1:9" x14ac:dyDescent="0.3">
      <c r="A35" t="s">
        <v>41</v>
      </c>
      <c r="B35">
        <v>-6908669.1200000001</v>
      </c>
      <c r="C35">
        <f>[1]SaaS_Revenue_Model!F35</f>
        <v>330000</v>
      </c>
      <c r="D35">
        <f>'[1]Debt Module'!F33</f>
        <v>0</v>
      </c>
      <c r="E35">
        <f>[1]Income_Statement__P_L_!K35</f>
        <v>-386960</v>
      </c>
      <c r="F35">
        <f t="shared" si="3"/>
        <v>-7386154.5800000001</v>
      </c>
      <c r="G35">
        <f t="shared" si="0"/>
        <v>-56960</v>
      </c>
      <c r="H35">
        <f t="shared" si="1"/>
        <v>121.28983707865169</v>
      </c>
      <c r="I35">
        <f t="shared" si="2"/>
        <v>-7238669.1200000001</v>
      </c>
    </row>
    <row r="36" spans="1:9" x14ac:dyDescent="0.3">
      <c r="A36" t="s">
        <v>42</v>
      </c>
      <c r="B36">
        <v>-7317434.5800000001</v>
      </c>
      <c r="C36">
        <f>[1]SaaS_Revenue_Model!F36</f>
        <v>330000</v>
      </c>
      <c r="D36">
        <f>'[1]Debt Module'!F34</f>
        <v>0</v>
      </c>
      <c r="E36">
        <f>[1]Income_Statement__P_L_!K36</f>
        <v>-398720</v>
      </c>
      <c r="F36">
        <f t="shared" si="3"/>
        <v>-7818440.0300000003</v>
      </c>
      <c r="G36">
        <f t="shared" si="0"/>
        <v>-68720</v>
      </c>
      <c r="H36">
        <f t="shared" si="1"/>
        <v>106.48187689173457</v>
      </c>
      <c r="I36">
        <f t="shared" si="2"/>
        <v>-7647434.5800000001</v>
      </c>
    </row>
    <row r="37" spans="1:9" x14ac:dyDescent="0.3">
      <c r="A37" t="s">
        <v>43</v>
      </c>
      <c r="B37">
        <v>-7737960.0300000003</v>
      </c>
      <c r="C37">
        <f>[1]SaaS_Revenue_Model!F37</f>
        <v>330000</v>
      </c>
      <c r="D37">
        <f>'[1]Debt Module'!F35</f>
        <v>0</v>
      </c>
      <c r="E37">
        <f>[1]Income_Statement__P_L_!K37</f>
        <v>-410480</v>
      </c>
      <c r="F37">
        <f t="shared" si="3"/>
        <v>-8262485.4900000002</v>
      </c>
      <c r="G37">
        <f t="shared" si="0"/>
        <v>-80480</v>
      </c>
      <c r="H37">
        <f t="shared" si="1"/>
        <v>96.147614686878725</v>
      </c>
      <c r="I37">
        <f t="shared" si="2"/>
        <v>-8067960.0300000003</v>
      </c>
    </row>
    <row r="38" spans="1:9" x14ac:dyDescent="0.3">
      <c r="A38" t="s">
        <v>44</v>
      </c>
      <c r="B38">
        <v>-8170245.4900000002</v>
      </c>
      <c r="C38">
        <f>[1]SaaS_Revenue_Model!F38</f>
        <v>330000</v>
      </c>
      <c r="D38">
        <f>'[1]Debt Module'!F36</f>
        <v>0</v>
      </c>
      <c r="E38">
        <f>[1]Income_Statement__P_L_!K38</f>
        <v>-422240</v>
      </c>
      <c r="F38">
        <f t="shared" si="3"/>
        <v>-8718290.9399999995</v>
      </c>
      <c r="G38">
        <f t="shared" si="0"/>
        <v>-92240</v>
      </c>
      <c r="H38">
        <f t="shared" si="1"/>
        <v>88.575948503902865</v>
      </c>
      <c r="I38">
        <f t="shared" si="2"/>
        <v>-8500245.4900000002</v>
      </c>
    </row>
    <row r="39" spans="1:9" x14ac:dyDescent="0.3">
      <c r="A39" t="s">
        <v>45</v>
      </c>
      <c r="B39">
        <v>-8614290.9399999995</v>
      </c>
      <c r="C39">
        <f>[1]SaaS_Revenue_Model!F39</f>
        <v>330000</v>
      </c>
      <c r="D39">
        <f>'[1]Debt Module'!F37</f>
        <v>0</v>
      </c>
      <c r="E39">
        <f>[1]Income_Statement__P_L_!K39</f>
        <v>-434000</v>
      </c>
      <c r="F39">
        <f t="shared" si="3"/>
        <v>0</v>
      </c>
      <c r="G39">
        <f t="shared" si="0"/>
        <v>-104000</v>
      </c>
      <c r="H39">
        <f t="shared" si="1"/>
        <v>82.829720576923066</v>
      </c>
      <c r="I39">
        <f t="shared" si="2"/>
        <v>-8944290.9399999995</v>
      </c>
    </row>
  </sheetData>
  <mergeCells count="1">
    <mergeCell ref="A2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2025-04-23T20:18:11Z</dcterms:created>
  <dcterms:modified xsi:type="dcterms:W3CDTF">2025-04-23T20:18:45Z</dcterms:modified>
</cp:coreProperties>
</file>