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 activeTab="1"/>
  </bookViews>
  <sheets>
    <sheet name="Instructions" sheetId="1" r:id="rId1"/>
    <sheet name="Audit Profile" sheetId="2" r:id="rId2"/>
    <sheet name="Audit Governance" sheetId="3" r:id="rId3"/>
    <sheet name="Audit Harvest" sheetId="4" r:id="rId4"/>
    <sheet name="Audit Food Safety" sheetId="5" r:id="rId5"/>
    <sheet name="Audit Open Water" sheetId="6" r:id="rId6"/>
    <sheet name="Audit Profitability" sheetId="7" r:id="rId7"/>
    <sheet name="Critical Triggers" sheetId="8" r:id="rId8"/>
    <sheet name="Corrective Action Log" sheetId="9" r:id="rId9"/>
    <sheet name="Auditor Conclusion" sheetId="10" r:id="rId10"/>
    <sheet name="Tpl Vessel Trip" sheetId="11" r:id="rId11"/>
    <sheet name="Tpl_Landing_Site" sheetId="12" r:id="rId12"/>
    <sheet name="Tpl Cold Chain" sheetId="13" r:id="rId13"/>
    <sheet name="Tpl_Smoking_Drying" sheetId="14" r:id="rId14"/>
    <sheet name="Tpl_Open_Water_Ops" sheetId="15" r:id="rId15"/>
    <sheet name="Tpl_Complaints_Recall" sheetId="16" r:id="rId16"/>
    <sheet name="Sources" sheetId="17" r:id="rId17"/>
  </sheets>
  <calcPr calcId="144525"/>
</workbook>
</file>

<file path=xl/calcChain.xml><?xml version="1.0" encoding="utf-8"?>
<calcChain xmlns="http://schemas.openxmlformats.org/spreadsheetml/2006/main">
  <c r="A37" i="8" l="1"/>
  <c r="C37" i="8" s="1"/>
  <c r="C36" i="8"/>
  <c r="A36" i="8"/>
  <c r="A35" i="8"/>
  <c r="C35" i="8" s="1"/>
  <c r="C34" i="8"/>
  <c r="A34" i="8"/>
  <c r="A29" i="8"/>
  <c r="C29" i="8" s="1"/>
  <c r="C28" i="8"/>
  <c r="A28" i="8"/>
  <c r="A27" i="8"/>
  <c r="C27" i="8" s="1"/>
  <c r="C26" i="8"/>
  <c r="A26" i="8"/>
  <c r="A21" i="8"/>
  <c r="C21" i="8" s="1"/>
  <c r="C20" i="8"/>
  <c r="A20" i="8"/>
  <c r="A19" i="8"/>
  <c r="C19" i="8" s="1"/>
  <c r="C18" i="8"/>
  <c r="A18" i="8"/>
  <c r="A13" i="8"/>
  <c r="F13" i="8" s="1"/>
  <c r="A12" i="8"/>
  <c r="E12" i="8" s="1"/>
  <c r="A11" i="8"/>
  <c r="E11" i="8" s="1"/>
  <c r="A10" i="8"/>
  <c r="E10" i="8" s="1"/>
  <c r="A5" i="8"/>
  <c r="E5" i="8" s="1"/>
  <c r="A4" i="8"/>
  <c r="E4" i="8" s="1"/>
  <c r="A3" i="8"/>
  <c r="E3" i="8" s="1"/>
  <c r="A2" i="8"/>
  <c r="E2" i="8" s="1"/>
  <c r="M9" i="7"/>
  <c r="A41" i="8" s="1"/>
  <c r="L9" i="7"/>
  <c r="K9" i="7"/>
  <c r="M8" i="7"/>
  <c r="A40" i="8" s="1"/>
  <c r="L8" i="7"/>
  <c r="K8" i="7"/>
  <c r="M7" i="7"/>
  <c r="A39" i="8" s="1"/>
  <c r="L7" i="7"/>
  <c r="K7" i="7"/>
  <c r="M6" i="7"/>
  <c r="A38" i="8" s="1"/>
  <c r="L6" i="7"/>
  <c r="K6" i="7"/>
  <c r="L5" i="7"/>
  <c r="K5" i="7"/>
  <c r="L4" i="7"/>
  <c r="K4" i="7"/>
  <c r="L3" i="7"/>
  <c r="K3" i="7"/>
  <c r="N2" i="7"/>
  <c r="L2" i="7"/>
  <c r="K2" i="7"/>
  <c r="N3" i="7" s="1"/>
  <c r="M9" i="6"/>
  <c r="A33" i="8" s="1"/>
  <c r="L9" i="6"/>
  <c r="K9" i="6"/>
  <c r="M8" i="6"/>
  <c r="A32" i="8" s="1"/>
  <c r="L8" i="6"/>
  <c r="K8" i="6"/>
  <c r="M7" i="6"/>
  <c r="A31" i="8" s="1"/>
  <c r="L7" i="6"/>
  <c r="K7" i="6"/>
  <c r="M6" i="6"/>
  <c r="A30" i="8" s="1"/>
  <c r="L6" i="6"/>
  <c r="K6" i="6"/>
  <c r="L5" i="6"/>
  <c r="K5" i="6"/>
  <c r="L4" i="6"/>
  <c r="K4" i="6"/>
  <c r="L3" i="6"/>
  <c r="K3" i="6"/>
  <c r="N2" i="6"/>
  <c r="L2" i="6"/>
  <c r="K2" i="6"/>
  <c r="N3" i="6" s="1"/>
  <c r="M9" i="5"/>
  <c r="A25" i="8" s="1"/>
  <c r="L9" i="5"/>
  <c r="K9" i="5"/>
  <c r="M8" i="5"/>
  <c r="A24" i="8" s="1"/>
  <c r="L8" i="5"/>
  <c r="K8" i="5"/>
  <c r="M7" i="5"/>
  <c r="A23" i="8" s="1"/>
  <c r="L7" i="5"/>
  <c r="K7" i="5"/>
  <c r="M6" i="5"/>
  <c r="A22" i="8" s="1"/>
  <c r="L6" i="5"/>
  <c r="K6" i="5"/>
  <c r="L5" i="5"/>
  <c r="K5" i="5"/>
  <c r="L4" i="5"/>
  <c r="K4" i="5"/>
  <c r="L3" i="5"/>
  <c r="K3" i="5"/>
  <c r="N2" i="5"/>
  <c r="L2" i="5"/>
  <c r="K2" i="5"/>
  <c r="N3" i="5" s="1"/>
  <c r="M9" i="4"/>
  <c r="A17" i="8" s="1"/>
  <c r="L9" i="4"/>
  <c r="K9" i="4"/>
  <c r="M8" i="4"/>
  <c r="A16" i="8" s="1"/>
  <c r="L8" i="4"/>
  <c r="K8" i="4"/>
  <c r="M7" i="4"/>
  <c r="A15" i="8" s="1"/>
  <c r="L7" i="4"/>
  <c r="K7" i="4"/>
  <c r="M6" i="4"/>
  <c r="A14" i="8" s="1"/>
  <c r="L6" i="4"/>
  <c r="K6" i="4"/>
  <c r="L5" i="4"/>
  <c r="K5" i="4"/>
  <c r="L4" i="4"/>
  <c r="K4" i="4"/>
  <c r="L3" i="4"/>
  <c r="K3" i="4"/>
  <c r="N2" i="4"/>
  <c r="L2" i="4"/>
  <c r="K2" i="4"/>
  <c r="N3" i="4" s="1"/>
  <c r="M9" i="3"/>
  <c r="A9" i="8" s="1"/>
  <c r="L9" i="3"/>
  <c r="K9" i="3"/>
  <c r="M8" i="3"/>
  <c r="A8" i="8" s="1"/>
  <c r="L8" i="3"/>
  <c r="K8" i="3"/>
  <c r="M7" i="3"/>
  <c r="A7" i="8" s="1"/>
  <c r="L7" i="3"/>
  <c r="K7" i="3"/>
  <c r="M6" i="3"/>
  <c r="A6" i="8" s="1"/>
  <c r="L6" i="3"/>
  <c r="K6" i="3"/>
  <c r="L5" i="3"/>
  <c r="K5" i="3"/>
  <c r="L4" i="3"/>
  <c r="K4" i="3"/>
  <c r="L3" i="3"/>
  <c r="K3" i="3"/>
  <c r="N2" i="3"/>
  <c r="L2" i="3"/>
  <c r="K2" i="3"/>
  <c r="N3" i="3" s="1"/>
  <c r="F6" i="2"/>
  <c r="F5" i="2"/>
  <c r="F4" i="2"/>
  <c r="F3" i="2"/>
  <c r="F2" i="2"/>
  <c r="F8" i="2" s="1"/>
  <c r="E6" i="8" l="1"/>
  <c r="C6" i="8"/>
  <c r="F10" i="2"/>
  <c r="F12" i="2" s="1"/>
  <c r="D3" i="10" s="1"/>
  <c r="F6" i="8"/>
  <c r="D6" i="8"/>
  <c r="B6" i="8"/>
  <c r="E8" i="8"/>
  <c r="C8" i="8"/>
  <c r="F8" i="8"/>
  <c r="D8" i="8"/>
  <c r="B8" i="8"/>
  <c r="N4" i="4"/>
  <c r="G3" i="2"/>
  <c r="H3" i="2" s="1"/>
  <c r="F15" i="8"/>
  <c r="D15" i="8"/>
  <c r="B15" i="8"/>
  <c r="E15" i="8"/>
  <c r="C15" i="8"/>
  <c r="F17" i="8"/>
  <c r="D17" i="8"/>
  <c r="B17" i="8"/>
  <c r="E17" i="8"/>
  <c r="C17" i="8"/>
  <c r="F22" i="8"/>
  <c r="D22" i="8"/>
  <c r="B22" i="8"/>
  <c r="C22" i="8"/>
  <c r="E22" i="8"/>
  <c r="F24" i="8"/>
  <c r="D24" i="8"/>
  <c r="B24" i="8"/>
  <c r="C24" i="8"/>
  <c r="E24" i="8"/>
  <c r="N4" i="6"/>
  <c r="G5" i="2"/>
  <c r="H5" i="2" s="1"/>
  <c r="F31" i="8"/>
  <c r="D31" i="8"/>
  <c r="B31" i="8"/>
  <c r="E31" i="8"/>
  <c r="C31" i="8"/>
  <c r="F33" i="8"/>
  <c r="D33" i="8"/>
  <c r="B33" i="8"/>
  <c r="E33" i="8"/>
  <c r="C33" i="8"/>
  <c r="F38" i="8"/>
  <c r="D38" i="8"/>
  <c r="B38" i="8"/>
  <c r="C38" i="8"/>
  <c r="E38" i="8"/>
  <c r="F40" i="8"/>
  <c r="D40" i="8"/>
  <c r="B40" i="8"/>
  <c r="C40" i="8"/>
  <c r="E40" i="8"/>
  <c r="N4" i="3"/>
  <c r="G2" i="2"/>
  <c r="E7" i="8"/>
  <c r="C7" i="8"/>
  <c r="F7" i="8"/>
  <c r="D7" i="8"/>
  <c r="B7" i="8"/>
  <c r="E9" i="8"/>
  <c r="C9" i="8"/>
  <c r="F9" i="8"/>
  <c r="D9" i="8"/>
  <c r="B9" i="8"/>
  <c r="F14" i="8"/>
  <c r="D14" i="8"/>
  <c r="B14" i="8"/>
  <c r="C14" i="8"/>
  <c r="E14" i="8"/>
  <c r="F16" i="8"/>
  <c r="D16" i="8"/>
  <c r="B16" i="8"/>
  <c r="C16" i="8"/>
  <c r="E16" i="8"/>
  <c r="N4" i="5"/>
  <c r="G4" i="2"/>
  <c r="H4" i="2" s="1"/>
  <c r="F23" i="8"/>
  <c r="D23" i="8"/>
  <c r="B23" i="8"/>
  <c r="E23" i="8"/>
  <c r="C23" i="8"/>
  <c r="F25" i="8"/>
  <c r="D25" i="8"/>
  <c r="B25" i="8"/>
  <c r="E25" i="8"/>
  <c r="C25" i="8"/>
  <c r="F30" i="8"/>
  <c r="D30" i="8"/>
  <c r="B30" i="8"/>
  <c r="C30" i="8"/>
  <c r="E30" i="8"/>
  <c r="F32" i="8"/>
  <c r="D32" i="8"/>
  <c r="B32" i="8"/>
  <c r="C32" i="8"/>
  <c r="E32" i="8"/>
  <c r="N4" i="7"/>
  <c r="G6" i="2"/>
  <c r="H6" i="2" s="1"/>
  <c r="F39" i="8"/>
  <c r="D39" i="8"/>
  <c r="B39" i="8"/>
  <c r="E39" i="8"/>
  <c r="C39" i="8"/>
  <c r="F41" i="8"/>
  <c r="D41" i="8"/>
  <c r="B41" i="8"/>
  <c r="E41" i="8"/>
  <c r="C41" i="8"/>
  <c r="N5" i="3"/>
  <c r="N5" i="4"/>
  <c r="N5" i="5"/>
  <c r="N5" i="6"/>
  <c r="N5" i="7"/>
  <c r="B2" i="8"/>
  <c r="D2" i="8"/>
  <c r="F2" i="8"/>
  <c r="B3" i="8"/>
  <c r="D3" i="8"/>
  <c r="F3" i="8"/>
  <c r="B4" i="8"/>
  <c r="D4" i="8"/>
  <c r="F4" i="8"/>
  <c r="B5" i="8"/>
  <c r="D5" i="8"/>
  <c r="F5" i="8"/>
  <c r="B10" i="8"/>
  <c r="D10" i="8"/>
  <c r="F10" i="8"/>
  <c r="B11" i="8"/>
  <c r="D11" i="8"/>
  <c r="F11" i="8"/>
  <c r="B12" i="8"/>
  <c r="D12" i="8"/>
  <c r="F12" i="8"/>
  <c r="B13" i="8"/>
  <c r="D13" i="8"/>
  <c r="F18" i="8"/>
  <c r="D18" i="8"/>
  <c r="B18" i="8"/>
  <c r="E18" i="8"/>
  <c r="F20" i="8"/>
  <c r="D20" i="8"/>
  <c r="B20" i="8"/>
  <c r="E20" i="8"/>
  <c r="F26" i="8"/>
  <c r="D26" i="8"/>
  <c r="B26" i="8"/>
  <c r="E26" i="8"/>
  <c r="F28" i="8"/>
  <c r="D28" i="8"/>
  <c r="B28" i="8"/>
  <c r="E28" i="8"/>
  <c r="F34" i="8"/>
  <c r="D34" i="8"/>
  <c r="B34" i="8"/>
  <c r="E34" i="8"/>
  <c r="F36" i="8"/>
  <c r="D36" i="8"/>
  <c r="B36" i="8"/>
  <c r="E36" i="8"/>
  <c r="C2" i="8"/>
  <c r="C3" i="8"/>
  <c r="C4" i="8"/>
  <c r="C5" i="8"/>
  <c r="C10" i="8"/>
  <c r="C11" i="8"/>
  <c r="C12" i="8"/>
  <c r="C13" i="8"/>
  <c r="E13" i="8"/>
  <c r="F19" i="8"/>
  <c r="D19" i="8"/>
  <c r="B19" i="8"/>
  <c r="E19" i="8"/>
  <c r="F21" i="8"/>
  <c r="D21" i="8"/>
  <c r="B21" i="8"/>
  <c r="E21" i="8"/>
  <c r="F27" i="8"/>
  <c r="D27" i="8"/>
  <c r="B27" i="8"/>
  <c r="E27" i="8"/>
  <c r="F29" i="8"/>
  <c r="D29" i="8"/>
  <c r="B29" i="8"/>
  <c r="E29" i="8"/>
  <c r="F35" i="8"/>
  <c r="D35" i="8"/>
  <c r="B35" i="8"/>
  <c r="E35" i="8"/>
  <c r="F37" i="8"/>
  <c r="D37" i="8"/>
  <c r="B37" i="8"/>
  <c r="E37" i="8"/>
  <c r="G8" i="2" l="1"/>
  <c r="H8" i="2" s="1"/>
  <c r="H2" i="2"/>
</calcChain>
</file>

<file path=xl/comments1.xml><?xml version="1.0" encoding="utf-8"?>
<comments xmlns="http://schemas.openxmlformats.org/spreadsheetml/2006/main">
  <authors>
    <author>OpenAI</author>
  </authors>
  <commentList>
    <comment ref="A1" authorId="0">
      <text>
        <r>
          <rPr>
            <sz val="11"/>
            <color theme="1"/>
            <rFont val="Calibri"/>
            <family val="2"/>
            <scheme val="minor"/>
          </rPr>
          <t>Structured with reference to Codex fish/fishery hygiene guidance and NAFDAC food-safety context.</t>
        </r>
      </text>
    </comment>
  </commentList>
</comments>
</file>

<file path=xl/comments2.xml><?xml version="1.0" encoding="utf-8"?>
<comments xmlns="http://schemas.openxmlformats.org/spreadsheetml/2006/main">
  <authors>
    <author>OpenAI</author>
  </authors>
  <commentList>
    <comment ref="A1" authorId="0">
      <text>
        <r>
          <rPr>
            <sz val="11"/>
            <color theme="1"/>
            <rFont val="Calibri"/>
            <family val="2"/>
            <scheme val="minor"/>
          </rPr>
          <t>Structured with reference to WOAH aquatic standards and open-water aquaculture controls.</t>
        </r>
      </text>
    </comment>
  </commentList>
</comments>
</file>

<file path=xl/comments3.xml><?xml version="1.0" encoding="utf-8"?>
<comments xmlns="http://schemas.openxmlformats.org/spreadsheetml/2006/main">
  <authors>
    <author>OpenAI</author>
  </authors>
  <commentList>
    <comment ref="A1" authorId="0">
      <text>
        <r>
          <rPr>
            <sz val="11"/>
            <color theme="1"/>
            <rFont val="Calibri"/>
            <family val="2"/>
            <scheme val="minor"/>
          </rPr>
          <t>Structured with reference to Codex fish/fishery hygiene guidance and NAFDAC food-safety context.</t>
        </r>
      </text>
    </comment>
  </commentList>
</comments>
</file>

<file path=xl/comments4.xml><?xml version="1.0" encoding="utf-8"?>
<comments xmlns="http://schemas.openxmlformats.org/spreadsheetml/2006/main">
  <authors>
    <author>OpenAI</author>
  </authors>
  <commentList>
    <comment ref="A1" authorId="0">
      <text>
        <r>
          <rPr>
            <sz val="11"/>
            <color theme="1"/>
            <rFont val="Calibri"/>
            <family val="2"/>
            <scheme val="minor"/>
          </rPr>
          <t>Structured with reference to Codex fish/fishery hygiene guidance and NAFDAC food-safety context.</t>
        </r>
      </text>
    </comment>
  </commentList>
</comments>
</file>

<file path=xl/sharedStrings.xml><?xml version="1.0" encoding="utf-8"?>
<sst xmlns="http://schemas.openxmlformats.org/spreadsheetml/2006/main" count="498" uniqueCount="364">
  <si>
    <t>Granjero de Bauer Wild Fisheries / Open-Water Aquaculture Audit Checklist and Record Templates</t>
  </si>
  <si>
    <t>Purpose</t>
  </si>
  <si>
    <t>Use this workbook for self-assessment, external audit, and routine records across fishing vessels, landing sites, cold chain, smoked-fish processing, and open-water cage/pen operations.</t>
  </si>
  <si>
    <t>Scoring</t>
  </si>
  <si>
    <t>• 0 = Non-compliant, 1 = Partially compliant, 2 = Compliant, N/A = Not applicable.</t>
  </si>
  <si>
    <t>• Any checkpoint marked CRITICAL and scored 0 should trigger immediate action.</t>
  </si>
  <si>
    <t>• Templates are designed for daily or batch use and can be printed.</t>
  </si>
  <si>
    <t>Workbook contents</t>
  </si>
  <si>
    <t>Sheet</t>
  </si>
  <si>
    <t>Profile, overall section scores, audit outcome</t>
  </si>
  <si>
    <t>Lists critical failures pulled from audit sheets</t>
  </si>
  <si>
    <t>Legal, licensing, training, traceability</t>
  </si>
  <si>
    <t>Harvest hygiene, vessel, landing and sale controls</t>
  </si>
  <si>
    <t>Ice, water, smoking/drying, contamination, storage</t>
  </si>
  <si>
    <t>Cage/pen operations, environment and stock health</t>
  </si>
  <si>
    <t>Losses, yields, market acceptance, basic business control</t>
  </si>
  <si>
    <t>Action tracking</t>
  </si>
  <si>
    <t>Final sign-off</t>
  </si>
  <si>
    <t>Trip and catch record</t>
  </si>
  <si>
    <t>Landing and first-sale record</t>
  </si>
  <si>
    <t>Temperature, ice and transport log</t>
  </si>
  <si>
    <t>Smoking/drying batch record</t>
  </si>
  <si>
    <t>Daily cage/pen operation log</t>
  </si>
  <si>
    <t>Complaint/rejection/recall log</t>
  </si>
  <si>
    <t>Sources</t>
  </si>
  <si>
    <t>Reference URLs</t>
  </si>
  <si>
    <t>Field</t>
  </si>
  <si>
    <t>Entry</t>
  </si>
  <si>
    <t>Notes</t>
  </si>
  <si>
    <t>Section</t>
  </si>
  <si>
    <t>Possible</t>
  </si>
  <si>
    <t>Scored</t>
  </si>
  <si>
    <t>Percent</t>
  </si>
  <si>
    <t>Enterprise name</t>
  </si>
  <si>
    <t>Governance</t>
  </si>
  <si>
    <t>Audit type</t>
  </si>
  <si>
    <t>Self / External</t>
  </si>
  <si>
    <t>Harvest</t>
  </si>
  <si>
    <t>Operation type</t>
  </si>
  <si>
    <t>Wild fishery / Landing site / Open-water aquaculture / Processor / Mixed</t>
  </si>
  <si>
    <t>Food Safety</t>
  </si>
  <si>
    <t>Location</t>
  </si>
  <si>
    <t>Open Water</t>
  </si>
  <si>
    <t>Date</t>
  </si>
  <si>
    <t>Profitability</t>
  </si>
  <si>
    <t>Lead auditor</t>
  </si>
  <si>
    <t>Operator representative</t>
  </si>
  <si>
    <t>Total</t>
  </si>
  <si>
    <t>Overall result</t>
  </si>
  <si>
    <t>Auto-calculated below</t>
  </si>
  <si>
    <t>Critical failures</t>
  </si>
  <si>
    <t>Recommended outcome</t>
  </si>
  <si>
    <t>Ref</t>
  </si>
  <si>
    <t>Area</t>
  </si>
  <si>
    <t>Checkpoint</t>
  </si>
  <si>
    <t>Critical</t>
  </si>
  <si>
    <t>Evidence to review</t>
  </si>
  <si>
    <t>Score</t>
  </si>
  <si>
    <t>Comments</t>
  </si>
  <si>
    <t>Owner</t>
  </si>
  <si>
    <t>Due date</t>
  </si>
  <si>
    <t>Closure notes</t>
  </si>
  <si>
    <t>Score_num</t>
  </si>
  <si>
    <t>Critical_fail</t>
  </si>
  <si>
    <t>Section summary</t>
  </si>
  <si>
    <t>G1</t>
  </si>
  <si>
    <t>Licensing</t>
  </si>
  <si>
    <t>Required licenses/permits and operating approvals are current and available for review.</t>
  </si>
  <si>
    <t>Yes</t>
  </si>
  <si>
    <t>License file, permit register</t>
  </si>
  <si>
    <t>G2</t>
  </si>
  <si>
    <t>Training</t>
  </si>
  <si>
    <t>Staff handling fish, smoking, drying, icing, or transport have documented hygiene and handling training.</t>
  </si>
  <si>
    <t>Training log, induction records</t>
  </si>
  <si>
    <t>G3</t>
  </si>
  <si>
    <t>Traceability</t>
  </si>
  <si>
    <t>Each lot or landing can be traced from capture/harvest to first buyer or processor.</t>
  </si>
  <si>
    <t>Lot coding, buyer register</t>
  </si>
  <si>
    <t>G4</t>
  </si>
  <si>
    <t>Records</t>
  </si>
  <si>
    <t>Core records are completed, legible, dated and retained.</t>
  </si>
  <si>
    <t>No</t>
  </si>
  <si>
    <t>Trip logs, batch records</t>
  </si>
  <si>
    <t>Critical fails</t>
  </si>
  <si>
    <t>G5</t>
  </si>
  <si>
    <t>Supplier control</t>
  </si>
  <si>
    <t>Ice, water, packaging and chemicals come from approved sources.</t>
  </si>
  <si>
    <t>Supplier list, receipts</t>
  </si>
  <si>
    <t>G6</t>
  </si>
  <si>
    <t>Complaints</t>
  </si>
  <si>
    <t>There is a documented complaint/rejection and recall procedure.</t>
  </si>
  <si>
    <t>Complaint log, recall records</t>
  </si>
  <si>
    <t>G7</t>
  </si>
  <si>
    <t>Worker welfare</t>
  </si>
  <si>
    <t>PPE, sanitation facilities and first-aid are available.</t>
  </si>
  <si>
    <t>Site inspection, PPE issue log</t>
  </si>
  <si>
    <t>G8</t>
  </si>
  <si>
    <t>Legal catch</t>
  </si>
  <si>
    <t>Protected species, illegal gears and closed-season rules are controlled.</t>
  </si>
  <si>
    <t>Gear checks, catch review</t>
  </si>
  <si>
    <t>H1</t>
  </si>
  <si>
    <t>Vessel hygiene</t>
  </si>
  <si>
    <t>Boat, decks, bins, knives and boxes are clean and fit for food contact before trip.</t>
  </si>
  <si>
    <t>Pre-trip inspection</t>
  </si>
  <si>
    <t>H2</t>
  </si>
  <si>
    <t>Fuel/chemical control</t>
  </si>
  <si>
    <t>Fuel, lubricants and chemicals are segregated from fish and food-contact items.</t>
  </si>
  <si>
    <t>Storage layout, inspection</t>
  </si>
  <si>
    <t>H3</t>
  </si>
  <si>
    <t>Harvest handling</t>
  </si>
  <si>
    <t>Fish are handled to avoid bruising, gut rupture and contamination.</t>
  </si>
  <si>
    <t>Observation, SOP</t>
  </si>
  <si>
    <t>H4</t>
  </si>
  <si>
    <t>Water/ice use</t>
  </si>
  <si>
    <t>Only safe water and clean ice are used on fish.</t>
  </si>
  <si>
    <t>Water source, ice receipts</t>
  </si>
  <si>
    <t>H5</t>
  </si>
  <si>
    <t>Landing hygiene</t>
  </si>
  <si>
    <t>Landing surfaces, tables and containers are clean and protected from dirt, pests and runoff.</t>
  </si>
  <si>
    <t>Landing site check</t>
  </si>
  <si>
    <t>H6</t>
  </si>
  <si>
    <t>First sale</t>
  </si>
  <si>
    <t>Rejected or spoiled fish are segregated and not mixed into marketable lots.</t>
  </si>
  <si>
    <t>Observation, rejection log</t>
  </si>
  <si>
    <t>H7</t>
  </si>
  <si>
    <t>Transport readiness</t>
  </si>
  <si>
    <t>Vehicles, coolers, boxes and covers are clean and ready before loading.</t>
  </si>
  <si>
    <t>Vehicle inspection</t>
  </si>
  <si>
    <t>H8</t>
  </si>
  <si>
    <t>Loading control</t>
  </si>
  <si>
    <t>Fish are loaded quickly, shaded where possible, and protected from physical damage.</t>
  </si>
  <si>
    <t>Observation</t>
  </si>
  <si>
    <t>F1</t>
  </si>
  <si>
    <t>Temperature control</t>
  </si>
  <si>
    <t>Time-temperature control is used where product is sold fresh/chilled.</t>
  </si>
  <si>
    <t>Temperature log</t>
  </si>
  <si>
    <t>F2</t>
  </si>
  <si>
    <t>Smoking/drying parameters</t>
  </si>
  <si>
    <t>Smoking or drying batches follow defined time, temperature and hygiene steps.</t>
  </si>
  <si>
    <t>Batch record</t>
  </si>
  <si>
    <t>F3</t>
  </si>
  <si>
    <t>Cross-contamination</t>
  </si>
  <si>
    <t>Raw fish, finished product, chemicals and waste are separated.</t>
  </si>
  <si>
    <t>Layout, observation</t>
  </si>
  <si>
    <t>F4</t>
  </si>
  <si>
    <t>Personal hygiene</t>
  </si>
  <si>
    <t>Handwashing, protective clothing and illness reporting are practiced.</t>
  </si>
  <si>
    <t>Observation, staff interviews</t>
  </si>
  <si>
    <t>F5</t>
  </si>
  <si>
    <t>Water quality</t>
  </si>
  <si>
    <t>Water used for washing, brining or cleaning is from a safe source.</t>
  </si>
  <si>
    <t>Water log/test records</t>
  </si>
  <si>
    <t>F6</t>
  </si>
  <si>
    <t>Pest control</t>
  </si>
  <si>
    <t>Pests, birds, flies and rodents are controlled at landing and processing areas.</t>
  </si>
  <si>
    <t>Pest log</t>
  </si>
  <si>
    <t>F7</t>
  </si>
  <si>
    <t>Packaging/storage</t>
  </si>
  <si>
    <t>Packaging is food-grade and storage protects product from moisture, smoke taint drift and contamination.</t>
  </si>
  <si>
    <t>Packaging spec, storage check</t>
  </si>
  <si>
    <t>F8</t>
  </si>
  <si>
    <t>Waste management</t>
  </si>
  <si>
    <t>Waste fish, viscera and wastewater are disposed of without contaminating product areas.</t>
  </si>
  <si>
    <t>Waste handling records</t>
  </si>
  <si>
    <t>O1</t>
  </si>
  <si>
    <t>Site approval</t>
  </si>
  <si>
    <t>Cage/pen site is approved and not placed where contamination risk is unacceptable.</t>
  </si>
  <si>
    <t>Site approval, map</t>
  </si>
  <si>
    <t>O2</t>
  </si>
  <si>
    <t>Stock source</t>
  </si>
  <si>
    <t>Fingerlings/juveniles come from known healthy source with movement records.</t>
  </si>
  <si>
    <t>Source records</t>
  </si>
  <si>
    <t>O3</t>
  </si>
  <si>
    <t>Daily stock checks</t>
  </si>
  <si>
    <t>Daily observations capture mortality, behavior, feeding response and unusual signs.</t>
  </si>
  <si>
    <t>Daily ops log</t>
  </si>
  <si>
    <t>O4</t>
  </si>
  <si>
    <t>Feed control</t>
  </si>
  <si>
    <t>Feed is stored dry, used by lot, and deterioration is controlled.</t>
  </si>
  <si>
    <t>Feed register</t>
  </si>
  <si>
    <t>O5</t>
  </si>
  <si>
    <t>Water monitoring</t>
  </si>
  <si>
    <t>Basic water-quality checks are done and adverse trends trigger action.</t>
  </si>
  <si>
    <t>Water log</t>
  </si>
  <si>
    <t>O6</t>
  </si>
  <si>
    <t>Mortality disposal</t>
  </si>
  <si>
    <t>Dead fish are removed promptly and disposed of safely.</t>
  </si>
  <si>
    <t>Mortality/disposal log</t>
  </si>
  <si>
    <t>O7</t>
  </si>
  <si>
    <t>Net/cage hygiene</t>
  </si>
  <si>
    <t>Net fouling and cage damage are monitored and corrected.</t>
  </si>
  <si>
    <t>Maintenance log</t>
  </si>
  <si>
    <t>O8</t>
  </si>
  <si>
    <t>Medicine use</t>
  </si>
  <si>
    <t>Any medicine or chemical use is authorized, recorded and withdrawal periods respected.</t>
  </si>
  <si>
    <t>Treatment records</t>
  </si>
  <si>
    <t>P1</t>
  </si>
  <si>
    <t>Yield tracking</t>
  </si>
  <si>
    <t>Daily or trip yields are recorded by species and grade.</t>
  </si>
  <si>
    <t>Trip/landing records</t>
  </si>
  <si>
    <t>P2</t>
  </si>
  <si>
    <t>Loss tracking</t>
  </si>
  <si>
    <t>Spoilage, rejects, breakage, shrink and mortality losses are quantified.</t>
  </si>
  <si>
    <t>Loss log</t>
  </si>
  <si>
    <t>P3</t>
  </si>
  <si>
    <t>Input control</t>
  </si>
  <si>
    <t>Fuel, ice, feed, packaging and labor costs are tracked.</t>
  </si>
  <si>
    <t>Cost records</t>
  </si>
  <si>
    <t>P4</t>
  </si>
  <si>
    <t>Sales control</t>
  </si>
  <si>
    <t>Sales volumes, price per kg/basket and buyer details are recorded.</t>
  </si>
  <si>
    <t>Sales register</t>
  </si>
  <si>
    <t>P5</t>
  </si>
  <si>
    <t>Market specs</t>
  </si>
  <si>
    <t>Product grading/size, freshness, smoke-dry finish or chilled specs meet buyer requirements.</t>
  </si>
  <si>
    <t>Buyer spec, rejection records</t>
  </si>
  <si>
    <t>P6</t>
  </si>
  <si>
    <t>Rework and downgrades</t>
  </si>
  <si>
    <t>Downgraded product is identified and valued separately.</t>
  </si>
  <si>
    <t>Downgrade log</t>
  </si>
  <si>
    <t>P7</t>
  </si>
  <si>
    <t>Cash leakage control</t>
  </si>
  <si>
    <t>Stock and sales reconciliation is performed.</t>
  </si>
  <si>
    <t>Reconciliation sheet</t>
  </si>
  <si>
    <t>P8</t>
  </si>
  <si>
    <t>Improvement review</t>
  </si>
  <si>
    <t>Operator reviews yield, losses and complaints to improve margins.</t>
  </si>
  <si>
    <t>Monthly review notes</t>
  </si>
  <si>
    <t>Audit sheet</t>
  </si>
  <si>
    <t>Immediate action required</t>
  </si>
  <si>
    <t>Only rows with critical failures should be considered live triggers.</t>
  </si>
  <si>
    <t>Action ID</t>
  </si>
  <si>
    <t>Source sheet</t>
  </si>
  <si>
    <t>Non-conformance</t>
  </si>
  <si>
    <t>Root cause</t>
  </si>
  <si>
    <t>Action</t>
  </si>
  <si>
    <t>Status</t>
  </si>
  <si>
    <t>Verification</t>
  </si>
  <si>
    <t>CAR-001</t>
  </si>
  <si>
    <t>CAR-002</t>
  </si>
  <si>
    <t>CAR-003</t>
  </si>
  <si>
    <t>CAR-004</t>
  </si>
  <si>
    <t>CAR-005</t>
  </si>
  <si>
    <t>CAR-006</t>
  </si>
  <si>
    <t>CAR-007</t>
  </si>
  <si>
    <t>CAR-008</t>
  </si>
  <si>
    <t>CAR-009</t>
  </si>
  <si>
    <t>CAR-010</t>
  </si>
  <si>
    <t>CAR-011</t>
  </si>
  <si>
    <t>CAR-012</t>
  </si>
  <si>
    <t>CAR-013</t>
  </si>
  <si>
    <t>CAR-014</t>
  </si>
  <si>
    <t>CAR-015</t>
  </si>
  <si>
    <t>CAR-016</t>
  </si>
  <si>
    <t>CAR-017</t>
  </si>
  <si>
    <t>CAR-018</t>
  </si>
  <si>
    <t>CAR-019</t>
  </si>
  <si>
    <t>CAR-020</t>
  </si>
  <si>
    <t>Audit scope summary</t>
  </si>
  <si>
    <t>Key strengths</t>
  </si>
  <si>
    <t>Major non-conformances</t>
  </si>
  <si>
    <t>Critical non-conformances</t>
  </si>
  <si>
    <t>Recommended certification/status</t>
  </si>
  <si>
    <t>Follow-up required by</t>
  </si>
  <si>
    <t>Auditor name</t>
  </si>
  <si>
    <t>Signature/date</t>
  </si>
  <si>
    <t>Vessel Trip and Catch Record</t>
  </si>
  <si>
    <t>Vessel/Unit</t>
  </si>
  <si>
    <t>Skipper</t>
  </si>
  <si>
    <t>Departure</t>
  </si>
  <si>
    <t>Return</t>
  </si>
  <si>
    <t>Fishing area</t>
  </si>
  <si>
    <t>Gear used</t>
  </si>
  <si>
    <t>Species</t>
  </si>
  <si>
    <t>Qty (kg/baskets)</t>
  </si>
  <si>
    <t>Ice used</t>
  </si>
  <si>
    <t>Condition on landing</t>
  </si>
  <si>
    <t>Buyer/Receiver</t>
  </si>
  <si>
    <t>Remarks</t>
  </si>
  <si>
    <t>Landing Site Hygiene and First-Sale Record</t>
  </si>
  <si>
    <t>Landing site</t>
  </si>
  <si>
    <t>Lot/Trip ID</t>
  </si>
  <si>
    <t>Arrival time</t>
  </si>
  <si>
    <t>Table/surface clean?</t>
  </si>
  <si>
    <t>Safe water available?</t>
  </si>
  <si>
    <t>Ice clean?</t>
  </si>
  <si>
    <t>Pests seen?</t>
  </si>
  <si>
    <t>Rejected fish qty</t>
  </si>
  <si>
    <t>Accepted qty</t>
  </si>
  <si>
    <t>Buyer</t>
  </si>
  <si>
    <t>Supervisor remarks</t>
  </si>
  <si>
    <t>Cold Chain / Transport Temperature Log</t>
  </si>
  <si>
    <t>Lot ID</t>
  </si>
  <si>
    <t>Product form</t>
  </si>
  <si>
    <t>Vehicle/Cold room</t>
  </si>
  <si>
    <t>Start temp</t>
  </si>
  <si>
    <t>Mid temp</t>
  </si>
  <si>
    <t>End temp</t>
  </si>
  <si>
    <t>Ice added</t>
  </si>
  <si>
    <t>Arrival</t>
  </si>
  <si>
    <t>Condition at receipt</t>
  </si>
  <si>
    <t>Checked by</t>
  </si>
  <si>
    <t>Smoking / Drying Batch Record</t>
  </si>
  <si>
    <t>Batch ID</t>
  </si>
  <si>
    <t>Raw fish source</t>
  </si>
  <si>
    <t>Start wt (kg)</t>
  </si>
  <si>
    <t>Salt/brine used</t>
  </si>
  <si>
    <t>Start time</t>
  </si>
  <si>
    <t>Finish time</t>
  </si>
  <si>
    <t>Fuel source</t>
  </si>
  <si>
    <t>Final wt (kg)</t>
  </si>
  <si>
    <t>Visual dryness</t>
  </si>
  <si>
    <t>Packaging lot</t>
  </si>
  <si>
    <t>Released by</t>
  </si>
  <si>
    <t>Open-Water Cage/Pen Daily Operations Log</t>
  </si>
  <si>
    <t>Site/Cage</t>
  </si>
  <si>
    <t>Stock qty</t>
  </si>
  <si>
    <t>Mortality</t>
  </si>
  <si>
    <t>Feed type/lot</t>
  </si>
  <si>
    <t>Feed qty</t>
  </si>
  <si>
    <t>AM DO/temp</t>
  </si>
  <si>
    <t>PM DO/temp</t>
  </si>
  <si>
    <t>Behavior</t>
  </si>
  <si>
    <t>Net condition</t>
  </si>
  <si>
    <t>Treatment used</t>
  </si>
  <si>
    <t>Actions taken</t>
  </si>
  <si>
    <t>Signed</t>
  </si>
  <si>
    <t>Complaint / Rejection / Recall Record</t>
  </si>
  <si>
    <t>Complaint ID</t>
  </si>
  <si>
    <t>Product/Lot</t>
  </si>
  <si>
    <t>Customer</t>
  </si>
  <si>
    <t>Issue reported</t>
  </si>
  <si>
    <t>Qty affected</t>
  </si>
  <si>
    <t>Initial decision</t>
  </si>
  <si>
    <t>Investigation result</t>
  </si>
  <si>
    <t>Corrective action</t>
  </si>
  <si>
    <t>Closure date</t>
  </si>
  <si>
    <t>Closed by</t>
  </si>
  <si>
    <t>Reference</t>
  </si>
  <si>
    <t>URL</t>
  </si>
  <si>
    <t>WOAH standards</t>
  </si>
  <si>
    <t>https://www.woah.org/en/woah-standards/</t>
  </si>
  <si>
    <t>Codex fish code</t>
  </si>
  <si>
    <t>https://www.fao.org/4/a1553e/a1553e00.htm</t>
  </si>
  <si>
    <t>NAFDAC food micro-scale guideline</t>
  </si>
  <si>
    <t>https://nafdac.gov.ng/food/guideline-for-micro-scale-enterprises/</t>
  </si>
  <si>
    <t>NAFDAC food directorate</t>
  </si>
  <si>
    <t>https://nafdac.gov.ng/food/</t>
  </si>
  <si>
    <t>Audit Profile</t>
  </si>
  <si>
    <t>Critical Triggers</t>
  </si>
  <si>
    <t>Audit Governance</t>
  </si>
  <si>
    <t>Audit Harvest</t>
  </si>
  <si>
    <t>Audit Food Safety</t>
  </si>
  <si>
    <t>Audit Open Water</t>
  </si>
  <si>
    <t>Audit Profitability</t>
  </si>
  <si>
    <t>Corrective Action Log</t>
  </si>
  <si>
    <t>Auditor Conclusion</t>
  </si>
  <si>
    <t>Tpl Vessel Trip</t>
  </si>
  <si>
    <t>Tpl Landing Site</t>
  </si>
  <si>
    <t>Tpl Cold Chain</t>
  </si>
  <si>
    <t>Tpl Smoking Drying</t>
  </si>
  <si>
    <t>Tpl Open Water Ops</t>
  </si>
  <si>
    <t>Tpl Complaints Recall</t>
  </si>
  <si>
    <t>• Use the Corrective Action Log to assign actions and verify closure.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</si>
</sst>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5"/>
      <name val="Calibri"/>
    </font>
    <font>
      <b/>
      <sz val="11"/>
      <color rgb="FF1F4E78"/>
      <name val="Calibri"/>
    </font>
    <font>
      <b/>
      <sz val="10"/>
      <color rgb="FFFFFFFF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666666"/>
      <name val="Calibri"/>
    </font>
    <font>
      <b/>
      <sz val="13"/>
      <color rgb="FF1F4E78"/>
      <name val="Calibri"/>
    </font>
    <font>
      <sz val="10"/>
      <color rgb="FF008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44546A"/>
      </patternFill>
    </fill>
    <fill>
      <patternFill patternType="solid">
        <fgColor rgb="FFC55A11"/>
      </patternFill>
    </fill>
    <fill>
      <patternFill patternType="solid">
        <fgColor rgb="FF70AD47"/>
      </patternFill>
    </fill>
    <fill>
      <patternFill patternType="solid">
        <fgColor rgb="FFFDE9E7"/>
      </patternFill>
    </fill>
    <fill>
      <patternFill patternType="solid">
        <fgColor rgb="FFE7E6E6"/>
      </patternFill>
    </fill>
  </fills>
  <borders count="2">
    <border>
      <left/>
      <right/>
      <top/>
      <bottom/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left" vertical="center" wrapText="1"/>
    </xf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workbookViewId="0">
      <selection activeCell="A32" sqref="A32"/>
    </sheetView>
  </sheetViews>
  <sheetFormatPr defaultRowHeight="14.4" x14ac:dyDescent="0.3"/>
  <cols>
    <col min="1" max="1" width="28" customWidth="1"/>
    <col min="2" max="2" width="78" customWidth="1"/>
    <col min="3" max="8" width="16" customWidth="1"/>
  </cols>
  <sheetData>
    <row r="1" spans="1:8" ht="19.8" x14ac:dyDescent="0.4">
      <c r="A1" s="20" t="s">
        <v>0</v>
      </c>
      <c r="B1" s="19"/>
      <c r="C1" s="19"/>
      <c r="D1" s="19"/>
      <c r="E1" s="19"/>
      <c r="F1" s="19"/>
      <c r="G1" s="19"/>
      <c r="H1" s="19"/>
    </row>
    <row r="3" spans="1:8" x14ac:dyDescent="0.3">
      <c r="A3" s="1" t="s">
        <v>1</v>
      </c>
    </row>
    <row r="4" spans="1:8" x14ac:dyDescent="0.3">
      <c r="A4" s="19" t="s">
        <v>2</v>
      </c>
      <c r="B4" s="19"/>
      <c r="C4" s="19"/>
      <c r="D4" s="19"/>
      <c r="E4" s="19"/>
      <c r="F4" s="19"/>
      <c r="G4" s="19"/>
      <c r="H4" s="19"/>
    </row>
    <row r="6" spans="1:8" x14ac:dyDescent="0.3">
      <c r="A6" s="1" t="s">
        <v>3</v>
      </c>
    </row>
    <row r="7" spans="1:8" x14ac:dyDescent="0.3">
      <c r="A7" s="19" t="s">
        <v>4</v>
      </c>
      <c r="B7" s="19"/>
      <c r="C7" s="19"/>
      <c r="D7" s="19"/>
      <c r="E7" s="19"/>
      <c r="F7" s="19"/>
      <c r="G7" s="19"/>
      <c r="H7" s="19"/>
    </row>
    <row r="8" spans="1:8" x14ac:dyDescent="0.3">
      <c r="A8" s="19" t="s">
        <v>5</v>
      </c>
      <c r="B8" s="19"/>
      <c r="C8" s="19"/>
      <c r="D8" s="19"/>
      <c r="E8" s="19"/>
      <c r="F8" s="19"/>
      <c r="G8" s="19"/>
      <c r="H8" s="19"/>
    </row>
    <row r="9" spans="1:8" x14ac:dyDescent="0.3">
      <c r="A9" s="19" t="s">
        <v>363</v>
      </c>
      <c r="B9" s="19"/>
      <c r="C9" s="19"/>
      <c r="D9" s="19"/>
      <c r="E9" s="19"/>
      <c r="F9" s="19"/>
      <c r="G9" s="19"/>
      <c r="H9" s="19"/>
    </row>
    <row r="10" spans="1:8" x14ac:dyDescent="0.3">
      <c r="A10" s="19" t="s">
        <v>6</v>
      </c>
      <c r="B10" s="19"/>
      <c r="C10" s="19"/>
      <c r="D10" s="19"/>
      <c r="E10" s="19"/>
      <c r="F10" s="19"/>
      <c r="G10" s="19"/>
      <c r="H10" s="19"/>
    </row>
    <row r="12" spans="1:8" x14ac:dyDescent="0.3">
      <c r="A12" s="1" t="s">
        <v>7</v>
      </c>
    </row>
    <row r="13" spans="1:8" x14ac:dyDescent="0.3">
      <c r="A13" s="2" t="s">
        <v>8</v>
      </c>
      <c r="B13" s="2" t="s">
        <v>1</v>
      </c>
    </row>
    <row r="14" spans="1:8" x14ac:dyDescent="0.3">
      <c r="A14" s="3" t="s">
        <v>348</v>
      </c>
      <c r="B14" s="4" t="s">
        <v>9</v>
      </c>
    </row>
    <row r="15" spans="1:8" x14ac:dyDescent="0.3">
      <c r="A15" s="3" t="s">
        <v>349</v>
      </c>
      <c r="B15" s="4" t="s">
        <v>10</v>
      </c>
    </row>
    <row r="16" spans="1:8" x14ac:dyDescent="0.3">
      <c r="A16" s="3" t="s">
        <v>350</v>
      </c>
      <c r="B16" s="4" t="s">
        <v>11</v>
      </c>
    </row>
    <row r="17" spans="1:2" x14ac:dyDescent="0.3">
      <c r="A17" s="3" t="s">
        <v>351</v>
      </c>
      <c r="B17" s="4" t="s">
        <v>12</v>
      </c>
    </row>
    <row r="18" spans="1:2" x14ac:dyDescent="0.3">
      <c r="A18" s="3" t="s">
        <v>352</v>
      </c>
      <c r="B18" s="4" t="s">
        <v>13</v>
      </c>
    </row>
    <row r="19" spans="1:2" x14ac:dyDescent="0.3">
      <c r="A19" s="3" t="s">
        <v>353</v>
      </c>
      <c r="B19" s="4" t="s">
        <v>14</v>
      </c>
    </row>
    <row r="20" spans="1:2" x14ac:dyDescent="0.3">
      <c r="A20" s="3" t="s">
        <v>354</v>
      </c>
      <c r="B20" s="4" t="s">
        <v>15</v>
      </c>
    </row>
    <row r="21" spans="1:2" x14ac:dyDescent="0.3">
      <c r="A21" s="3" t="s">
        <v>355</v>
      </c>
      <c r="B21" s="4" t="s">
        <v>16</v>
      </c>
    </row>
    <row r="22" spans="1:2" x14ac:dyDescent="0.3">
      <c r="A22" s="3" t="s">
        <v>356</v>
      </c>
      <c r="B22" s="4" t="s">
        <v>17</v>
      </c>
    </row>
    <row r="23" spans="1:2" x14ac:dyDescent="0.3">
      <c r="A23" s="3" t="s">
        <v>357</v>
      </c>
      <c r="B23" s="4" t="s">
        <v>18</v>
      </c>
    </row>
    <row r="24" spans="1:2" x14ac:dyDescent="0.3">
      <c r="A24" s="3" t="s">
        <v>358</v>
      </c>
      <c r="B24" s="4" t="s">
        <v>19</v>
      </c>
    </row>
    <row r="25" spans="1:2" x14ac:dyDescent="0.3">
      <c r="A25" s="3" t="s">
        <v>359</v>
      </c>
      <c r="B25" s="4" t="s">
        <v>20</v>
      </c>
    </row>
    <row r="26" spans="1:2" x14ac:dyDescent="0.3">
      <c r="A26" s="3" t="s">
        <v>360</v>
      </c>
      <c r="B26" s="4" t="s">
        <v>21</v>
      </c>
    </row>
    <row r="27" spans="1:2" x14ac:dyDescent="0.3">
      <c r="A27" s="3" t="s">
        <v>361</v>
      </c>
      <c r="B27" s="4" t="s">
        <v>22</v>
      </c>
    </row>
    <row r="28" spans="1:2" x14ac:dyDescent="0.3">
      <c r="A28" s="3" t="s">
        <v>362</v>
      </c>
      <c r="B28" s="4" t="s">
        <v>23</v>
      </c>
    </row>
    <row r="29" spans="1:2" x14ac:dyDescent="0.3">
      <c r="A29" s="3" t="s">
        <v>24</v>
      </c>
      <c r="B29" s="4" t="s">
        <v>25</v>
      </c>
    </row>
  </sheetData>
  <mergeCells count="6">
    <mergeCell ref="A9:H9"/>
    <mergeCell ref="A4:H4"/>
    <mergeCell ref="A7:H7"/>
    <mergeCell ref="A10:H10"/>
    <mergeCell ref="A1:H1"/>
    <mergeCell ref="A8:H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RowHeight="14.4" x14ac:dyDescent="0.3"/>
  <cols>
    <col min="1" max="1" width="26" customWidth="1"/>
    <col min="2" max="2" width="70" customWidth="1"/>
    <col min="3" max="4" width="18" customWidth="1"/>
  </cols>
  <sheetData>
    <row r="1" spans="1:4" x14ac:dyDescent="0.3">
      <c r="A1" s="2" t="s">
        <v>26</v>
      </c>
      <c r="B1" s="2" t="s">
        <v>27</v>
      </c>
    </row>
    <row r="2" spans="1:4" ht="36" customHeight="1" x14ac:dyDescent="0.3">
      <c r="A2" s="3" t="s">
        <v>258</v>
      </c>
      <c r="B2" s="5"/>
      <c r="D2" s="2" t="s">
        <v>48</v>
      </c>
    </row>
    <row r="3" spans="1:4" ht="36" customHeight="1" x14ac:dyDescent="0.3">
      <c r="A3" s="3" t="s">
        <v>259</v>
      </c>
      <c r="B3" s="5"/>
      <c r="D3" s="13" t="str">
        <f>'Audit Profile'!F12</f>
        <v>FAIL - Critical issue present</v>
      </c>
    </row>
    <row r="4" spans="1:4" ht="36" customHeight="1" x14ac:dyDescent="0.3">
      <c r="A4" s="3" t="s">
        <v>260</v>
      </c>
      <c r="B4" s="5"/>
    </row>
    <row r="5" spans="1:4" ht="36" customHeight="1" x14ac:dyDescent="0.3">
      <c r="A5" s="3" t="s">
        <v>261</v>
      </c>
      <c r="B5" s="5"/>
    </row>
    <row r="6" spans="1:4" ht="36" customHeight="1" x14ac:dyDescent="0.3">
      <c r="A6" s="3" t="s">
        <v>262</v>
      </c>
      <c r="B6" s="5"/>
    </row>
    <row r="7" spans="1:4" ht="24" customHeight="1" x14ac:dyDescent="0.3">
      <c r="A7" s="3" t="s">
        <v>263</v>
      </c>
      <c r="B7" s="5"/>
    </row>
    <row r="8" spans="1:4" ht="24" customHeight="1" x14ac:dyDescent="0.3">
      <c r="A8" s="3" t="s">
        <v>264</v>
      </c>
      <c r="B8" s="5"/>
    </row>
    <row r="9" spans="1:4" ht="24" customHeight="1" x14ac:dyDescent="0.3">
      <c r="A9" s="3" t="s">
        <v>46</v>
      </c>
      <c r="B9" s="5"/>
    </row>
    <row r="10" spans="1:4" ht="24" customHeight="1" x14ac:dyDescent="0.3">
      <c r="A10" s="3" t="s">
        <v>265</v>
      </c>
      <c r="B10" s="5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3" width="16" customWidth="1"/>
    <col min="4" max="5" width="12" customWidth="1"/>
    <col min="6" max="6" width="18" customWidth="1"/>
    <col min="7" max="7" width="16" customWidth="1"/>
    <col min="8" max="8" width="14" customWidth="1"/>
    <col min="9" max="9" width="16" customWidth="1"/>
    <col min="10" max="10" width="12" customWidth="1"/>
    <col min="11" max="12" width="18" customWidth="1"/>
    <col min="13" max="13" width="20" customWidth="1"/>
  </cols>
  <sheetData>
    <row r="1" spans="1:13" ht="17.399999999999999" x14ac:dyDescent="0.35">
      <c r="A1" s="17" t="s">
        <v>266</v>
      </c>
    </row>
    <row r="3" spans="1:13" x14ac:dyDescent="0.3">
      <c r="A3" s="2" t="s">
        <v>43</v>
      </c>
      <c r="B3" s="2" t="s">
        <v>267</v>
      </c>
      <c r="C3" s="2" t="s">
        <v>268</v>
      </c>
      <c r="D3" s="2" t="s">
        <v>269</v>
      </c>
      <c r="E3" s="2" t="s">
        <v>270</v>
      </c>
      <c r="F3" s="2" t="s">
        <v>271</v>
      </c>
      <c r="G3" s="2" t="s">
        <v>272</v>
      </c>
      <c r="H3" s="2" t="s">
        <v>273</v>
      </c>
      <c r="I3" s="2" t="s">
        <v>274</v>
      </c>
      <c r="J3" s="2" t="s">
        <v>275</v>
      </c>
      <c r="K3" s="2" t="s">
        <v>276</v>
      </c>
      <c r="L3" s="2" t="s">
        <v>277</v>
      </c>
      <c r="M3" s="2" t="s">
        <v>278</v>
      </c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2" width="18" customWidth="1"/>
    <col min="3" max="3" width="14" customWidth="1"/>
    <col min="4" max="4" width="12" customWidth="1"/>
    <col min="5" max="6" width="14" customWidth="1"/>
    <col min="7" max="8" width="12" customWidth="1"/>
    <col min="9" max="10" width="14" customWidth="1"/>
    <col min="11" max="11" width="18" customWidth="1"/>
    <col min="12" max="12" width="24" customWidth="1"/>
  </cols>
  <sheetData>
    <row r="1" spans="1:12" ht="17.399999999999999" x14ac:dyDescent="0.35">
      <c r="A1" s="17" t="s">
        <v>279</v>
      </c>
    </row>
    <row r="3" spans="1:12" ht="27.6" x14ac:dyDescent="0.3">
      <c r="A3" s="2" t="s">
        <v>43</v>
      </c>
      <c r="B3" s="2" t="s">
        <v>280</v>
      </c>
      <c r="C3" s="2" t="s">
        <v>281</v>
      </c>
      <c r="D3" s="2" t="s">
        <v>282</v>
      </c>
      <c r="E3" s="2" t="s">
        <v>283</v>
      </c>
      <c r="F3" s="2" t="s">
        <v>284</v>
      </c>
      <c r="G3" s="2" t="s">
        <v>285</v>
      </c>
      <c r="H3" s="2" t="s">
        <v>286</v>
      </c>
      <c r="I3" s="2" t="s">
        <v>287</v>
      </c>
      <c r="J3" s="2" t="s">
        <v>288</v>
      </c>
      <c r="K3" s="2" t="s">
        <v>289</v>
      </c>
      <c r="L3" s="2" t="s">
        <v>290</v>
      </c>
    </row>
    <row r="4" spans="1:12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2" width="14" customWidth="1"/>
    <col min="3" max="3" width="16" customWidth="1"/>
    <col min="4" max="4" width="18" customWidth="1"/>
    <col min="5" max="10" width="12" customWidth="1"/>
    <col min="11" max="11" width="18" customWidth="1"/>
    <col min="12" max="12" width="16" customWidth="1"/>
  </cols>
  <sheetData>
    <row r="1" spans="1:12" ht="17.399999999999999" x14ac:dyDescent="0.35">
      <c r="A1" s="17" t="s">
        <v>291</v>
      </c>
    </row>
    <row r="3" spans="1:12" x14ac:dyDescent="0.3">
      <c r="A3" s="2" t="s">
        <v>43</v>
      </c>
      <c r="B3" s="2" t="s">
        <v>292</v>
      </c>
      <c r="C3" s="2" t="s">
        <v>293</v>
      </c>
      <c r="D3" s="2" t="s">
        <v>294</v>
      </c>
      <c r="E3" s="2" t="s">
        <v>295</v>
      </c>
      <c r="F3" s="2" t="s">
        <v>296</v>
      </c>
      <c r="G3" s="2" t="s">
        <v>297</v>
      </c>
      <c r="H3" s="2" t="s">
        <v>298</v>
      </c>
      <c r="I3" s="2" t="s">
        <v>269</v>
      </c>
      <c r="J3" s="2" t="s">
        <v>299</v>
      </c>
      <c r="K3" s="2" t="s">
        <v>300</v>
      </c>
      <c r="L3" s="2" t="s">
        <v>301</v>
      </c>
    </row>
    <row r="4" spans="1:12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5" right="0.75" top="1" bottom="1" header="0.5" footer="0.5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2" width="14" customWidth="1"/>
    <col min="3" max="3" width="18" customWidth="1"/>
    <col min="4" max="5" width="12" customWidth="1"/>
    <col min="6" max="6" width="14" customWidth="1"/>
    <col min="7" max="8" width="12" customWidth="1"/>
    <col min="9" max="9" width="14" customWidth="1"/>
    <col min="10" max="10" width="12" customWidth="1"/>
    <col min="11" max="13" width="14" customWidth="1"/>
  </cols>
  <sheetData>
    <row r="1" spans="1:13" ht="17.399999999999999" x14ac:dyDescent="0.35">
      <c r="A1" s="17" t="s">
        <v>302</v>
      </c>
    </row>
    <row r="3" spans="1:13" x14ac:dyDescent="0.3">
      <c r="A3" s="2" t="s">
        <v>43</v>
      </c>
      <c r="B3" s="2" t="s">
        <v>303</v>
      </c>
      <c r="C3" s="2" t="s">
        <v>304</v>
      </c>
      <c r="D3" s="2" t="s">
        <v>273</v>
      </c>
      <c r="E3" s="2" t="s">
        <v>305</v>
      </c>
      <c r="F3" s="2" t="s">
        <v>306</v>
      </c>
      <c r="G3" s="2" t="s">
        <v>307</v>
      </c>
      <c r="H3" s="2" t="s">
        <v>308</v>
      </c>
      <c r="I3" s="2" t="s">
        <v>309</v>
      </c>
      <c r="J3" s="2" t="s">
        <v>310</v>
      </c>
      <c r="K3" s="2" t="s">
        <v>311</v>
      </c>
      <c r="L3" s="2" t="s">
        <v>312</v>
      </c>
      <c r="M3" s="2" t="s">
        <v>313</v>
      </c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</sheetData>
  <pageMargins left="0.75" right="0.75" top="1" bottom="1" header="0.5" footer="0.5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2" width="14" customWidth="1"/>
    <col min="3" max="3" width="12" customWidth="1"/>
    <col min="4" max="4" width="10" customWidth="1"/>
    <col min="5" max="5" width="16" customWidth="1"/>
    <col min="6" max="6" width="10" customWidth="1"/>
    <col min="7" max="8" width="14" customWidth="1"/>
    <col min="9" max="9" width="16" customWidth="1"/>
    <col min="10" max="10" width="14" customWidth="1"/>
    <col min="11" max="12" width="16" customWidth="1"/>
    <col min="13" max="13" width="12" customWidth="1"/>
  </cols>
  <sheetData>
    <row r="1" spans="1:13" ht="17.399999999999999" x14ac:dyDescent="0.35">
      <c r="A1" s="17" t="s">
        <v>314</v>
      </c>
    </row>
    <row r="3" spans="1:13" x14ac:dyDescent="0.3">
      <c r="A3" s="2" t="s">
        <v>43</v>
      </c>
      <c r="B3" s="2" t="s">
        <v>315</v>
      </c>
      <c r="C3" s="2" t="s">
        <v>316</v>
      </c>
      <c r="D3" s="2" t="s">
        <v>317</v>
      </c>
      <c r="E3" s="2" t="s">
        <v>318</v>
      </c>
      <c r="F3" s="2" t="s">
        <v>319</v>
      </c>
      <c r="G3" s="2" t="s">
        <v>320</v>
      </c>
      <c r="H3" s="2" t="s">
        <v>321</v>
      </c>
      <c r="I3" s="2" t="s">
        <v>322</v>
      </c>
      <c r="J3" s="2" t="s">
        <v>323</v>
      </c>
      <c r="K3" s="2" t="s">
        <v>324</v>
      </c>
      <c r="L3" s="2" t="s">
        <v>325</v>
      </c>
      <c r="M3" s="2" t="s">
        <v>326</v>
      </c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2" width="14" customWidth="1"/>
    <col min="3" max="3" width="16" customWidth="1"/>
    <col min="4" max="4" width="18" customWidth="1"/>
    <col min="5" max="5" width="22" customWidth="1"/>
    <col min="6" max="6" width="12" customWidth="1"/>
    <col min="7" max="7" width="18" customWidth="1"/>
    <col min="8" max="9" width="22" customWidth="1"/>
    <col min="10" max="10" width="12" customWidth="1"/>
    <col min="11" max="11" width="14" customWidth="1"/>
  </cols>
  <sheetData>
    <row r="1" spans="1:11" ht="17.399999999999999" x14ac:dyDescent="0.35">
      <c r="A1" s="17" t="s">
        <v>327</v>
      </c>
    </row>
    <row r="3" spans="1:11" x14ac:dyDescent="0.3">
      <c r="A3" s="2" t="s">
        <v>43</v>
      </c>
      <c r="B3" s="2" t="s">
        <v>328</v>
      </c>
      <c r="C3" s="2" t="s">
        <v>329</v>
      </c>
      <c r="D3" s="2" t="s">
        <v>330</v>
      </c>
      <c r="E3" s="2" t="s">
        <v>331</v>
      </c>
      <c r="F3" s="2" t="s">
        <v>332</v>
      </c>
      <c r="G3" s="2" t="s">
        <v>333</v>
      </c>
      <c r="H3" s="2" t="s">
        <v>334</v>
      </c>
      <c r="I3" s="2" t="s">
        <v>335</v>
      </c>
      <c r="J3" s="2" t="s">
        <v>336</v>
      </c>
      <c r="K3" s="2" t="s">
        <v>337</v>
      </c>
    </row>
    <row r="4" spans="1:1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" customWidth="1"/>
    <col min="2" max="2" width="90" customWidth="1"/>
  </cols>
  <sheetData>
    <row r="1" spans="1:2" x14ac:dyDescent="0.3">
      <c r="A1" s="2" t="s">
        <v>338</v>
      </c>
      <c r="B1" s="2" t="s">
        <v>339</v>
      </c>
    </row>
    <row r="2" spans="1:2" x14ac:dyDescent="0.3">
      <c r="A2" s="3" t="s">
        <v>340</v>
      </c>
      <c r="B2" s="18" t="s">
        <v>341</v>
      </c>
    </row>
    <row r="3" spans="1:2" x14ac:dyDescent="0.3">
      <c r="A3" s="3" t="s">
        <v>342</v>
      </c>
      <c r="B3" s="18" t="s">
        <v>343</v>
      </c>
    </row>
    <row r="4" spans="1:2" ht="41.4" x14ac:dyDescent="0.3">
      <c r="A4" s="3" t="s">
        <v>344</v>
      </c>
      <c r="B4" s="18" t="s">
        <v>345</v>
      </c>
    </row>
    <row r="5" spans="1:2" ht="27.6" x14ac:dyDescent="0.3">
      <c r="A5" s="3" t="s">
        <v>346</v>
      </c>
      <c r="B5" s="18" t="s">
        <v>347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6" customWidth="1"/>
    <col min="2" max="2" width="28" customWidth="1"/>
    <col min="3" max="3" width="48" customWidth="1"/>
    <col min="4" max="4" width="4" customWidth="1"/>
    <col min="5" max="5" width="20" customWidth="1"/>
    <col min="6" max="7" width="14" customWidth="1"/>
    <col min="8" max="8" width="12" customWidth="1"/>
  </cols>
  <sheetData>
    <row r="1" spans="1:8" ht="24" customHeight="1" x14ac:dyDescent="0.3">
      <c r="A1" s="2" t="s">
        <v>26</v>
      </c>
      <c r="B1" s="2" t="s">
        <v>27</v>
      </c>
      <c r="C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</row>
    <row r="2" spans="1:8" x14ac:dyDescent="0.3">
      <c r="A2" s="3" t="s">
        <v>33</v>
      </c>
      <c r="B2" s="5"/>
      <c r="C2" s="4"/>
      <c r="E2" s="3" t="s">
        <v>34</v>
      </c>
      <c r="F2" s="4">
        <f>'Audit Governance'!N2</f>
        <v>16</v>
      </c>
      <c r="G2" s="4">
        <f>'Audit Governance'!N3</f>
        <v>0</v>
      </c>
      <c r="H2" s="6">
        <f>IFERROR(G2/F2,"")</f>
        <v>0</v>
      </c>
    </row>
    <row r="3" spans="1:8" x14ac:dyDescent="0.3">
      <c r="A3" s="3" t="s">
        <v>35</v>
      </c>
      <c r="B3" s="5" t="s">
        <v>36</v>
      </c>
      <c r="C3" s="4"/>
      <c r="E3" s="3" t="s">
        <v>37</v>
      </c>
      <c r="F3" s="4">
        <f>'Audit Harvest'!N2</f>
        <v>16</v>
      </c>
      <c r="G3" s="4">
        <f>'Audit Harvest'!N3</f>
        <v>0</v>
      </c>
      <c r="H3" s="6">
        <f>IFERROR(G3/F3,"")</f>
        <v>0</v>
      </c>
    </row>
    <row r="4" spans="1:8" ht="41.4" x14ac:dyDescent="0.3">
      <c r="A4" s="3" t="s">
        <v>38</v>
      </c>
      <c r="B4" s="5" t="s">
        <v>39</v>
      </c>
      <c r="C4" s="4"/>
      <c r="E4" s="3" t="s">
        <v>40</v>
      </c>
      <c r="F4" s="4">
        <f>'Audit Food Safety'!N2</f>
        <v>16</v>
      </c>
      <c r="G4" s="4">
        <f>'Audit Food Safety'!N3</f>
        <v>0</v>
      </c>
      <c r="H4" s="6">
        <f>IFERROR(G4/F4,"")</f>
        <v>0</v>
      </c>
    </row>
    <row r="5" spans="1:8" x14ac:dyDescent="0.3">
      <c r="A5" s="3" t="s">
        <v>41</v>
      </c>
      <c r="B5" s="5"/>
      <c r="C5" s="4"/>
      <c r="E5" s="3" t="s">
        <v>42</v>
      </c>
      <c r="F5" s="4">
        <f>'Audit Open Water'!N2</f>
        <v>16</v>
      </c>
      <c r="G5" s="4">
        <f>'Audit Open Water'!N3</f>
        <v>0</v>
      </c>
      <c r="H5" s="6">
        <f>IFERROR(G5/F5,"")</f>
        <v>0</v>
      </c>
    </row>
    <row r="6" spans="1:8" x14ac:dyDescent="0.3">
      <c r="A6" s="3" t="s">
        <v>43</v>
      </c>
      <c r="B6" s="5"/>
      <c r="C6" s="4"/>
      <c r="E6" s="3" t="s">
        <v>44</v>
      </c>
      <c r="F6" s="4">
        <f>'Audit Profitability'!N2</f>
        <v>16</v>
      </c>
      <c r="G6" s="4">
        <f>'Audit Profitability'!N3</f>
        <v>0</v>
      </c>
      <c r="H6" s="6">
        <f>IFERROR(G6/F6,"")</f>
        <v>0</v>
      </c>
    </row>
    <row r="7" spans="1:8" x14ac:dyDescent="0.3">
      <c r="A7" s="3" t="s">
        <v>45</v>
      </c>
      <c r="B7" s="5"/>
      <c r="C7" s="4"/>
    </row>
    <row r="8" spans="1:8" x14ac:dyDescent="0.3">
      <c r="A8" s="3" t="s">
        <v>46</v>
      </c>
      <c r="B8" s="5"/>
      <c r="C8" s="4"/>
      <c r="E8" s="7" t="s">
        <v>47</v>
      </c>
      <c r="F8" s="7">
        <f>SUM(F2:F6)</f>
        <v>80</v>
      </c>
      <c r="G8" s="7">
        <f>SUM(G2:G6)</f>
        <v>0</v>
      </c>
      <c r="H8" s="8">
        <f>IFERROR(G8/F8,"")</f>
        <v>0</v>
      </c>
    </row>
    <row r="9" spans="1:8" x14ac:dyDescent="0.3">
      <c r="A9" s="3" t="s">
        <v>48</v>
      </c>
      <c r="B9" s="5"/>
      <c r="C9" s="4" t="s">
        <v>49</v>
      </c>
    </row>
    <row r="10" spans="1:8" x14ac:dyDescent="0.3">
      <c r="E10" s="9" t="s">
        <v>50</v>
      </c>
      <c r="F10" s="9">
        <f>COUNTA('Critical Triggers'!A6:A200)</f>
        <v>37</v>
      </c>
    </row>
    <row r="12" spans="1:8" ht="27.6" x14ac:dyDescent="0.3">
      <c r="E12" s="10" t="s">
        <v>51</v>
      </c>
      <c r="F12" s="10" t="str">
        <f>IF(F10&gt;0,"FAIL - Critical issue present",IF(H8&gt;=0.85,"PASS",IF(H8&gt;=0.7,"CONDITIONAL PASS","FAIL")))</f>
        <v>FAIL - Critical issue present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" customWidth="1"/>
    <col min="2" max="2" width="16" customWidth="1"/>
    <col min="3" max="3" width="42" customWidth="1"/>
    <col min="4" max="4" width="10" customWidth="1"/>
    <col min="5" max="5" width="24" customWidth="1"/>
    <col min="6" max="6" width="10" customWidth="1"/>
    <col min="7" max="7" width="24" customWidth="1"/>
    <col min="8" max="8" width="16" customWidth="1"/>
    <col min="9" max="9" width="12" customWidth="1"/>
    <col min="10" max="10" width="20" customWidth="1"/>
    <col min="11" max="12" width="10" customWidth="1"/>
    <col min="13" max="13" width="12" customWidth="1"/>
    <col min="14" max="14" width="14" customWidth="1"/>
  </cols>
  <sheetData>
    <row r="1" spans="1:14" ht="27.6" x14ac:dyDescent="0.3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30</v>
      </c>
      <c r="M1" s="2" t="s">
        <v>63</v>
      </c>
      <c r="N1" s="7" t="s">
        <v>64</v>
      </c>
    </row>
    <row r="2" spans="1:14" ht="27.6" x14ac:dyDescent="0.3">
      <c r="A2" s="3" t="s">
        <v>65</v>
      </c>
      <c r="B2" s="3" t="s">
        <v>66</v>
      </c>
      <c r="C2" s="4" t="s">
        <v>67</v>
      </c>
      <c r="D2" s="11" t="s">
        <v>68</v>
      </c>
      <c r="E2" s="4" t="s">
        <v>69</v>
      </c>
      <c r="F2" s="12"/>
      <c r="G2" s="4"/>
      <c r="H2" s="4"/>
      <c r="I2" s="4"/>
      <c r="J2" s="4"/>
      <c r="K2" s="13">
        <f t="shared" ref="K2:K9" si="0">IF(F2="N/A","",VALUE(F2))</f>
        <v>0</v>
      </c>
      <c r="L2" s="13">
        <f t="shared" ref="L2:L9" si="1">IF(F2="N/A","",2)</f>
        <v>2</v>
      </c>
      <c r="M2" s="7" t="s">
        <v>30</v>
      </c>
      <c r="N2" s="13">
        <f>SUM(L2:L9)</f>
        <v>16</v>
      </c>
    </row>
    <row r="3" spans="1:14" ht="41.4" x14ac:dyDescent="0.3">
      <c r="A3" s="3" t="s">
        <v>70</v>
      </c>
      <c r="B3" s="3" t="s">
        <v>71</v>
      </c>
      <c r="C3" s="4" t="s">
        <v>72</v>
      </c>
      <c r="D3" s="11" t="s">
        <v>68</v>
      </c>
      <c r="E3" s="4" t="s">
        <v>73</v>
      </c>
      <c r="F3" s="12"/>
      <c r="G3" s="4"/>
      <c r="H3" s="4"/>
      <c r="I3" s="4"/>
      <c r="J3" s="4"/>
      <c r="K3" s="13">
        <f t="shared" si="0"/>
        <v>0</v>
      </c>
      <c r="L3" s="13">
        <f t="shared" si="1"/>
        <v>2</v>
      </c>
      <c r="M3" s="7" t="s">
        <v>31</v>
      </c>
      <c r="N3" s="13">
        <f>SUM(K2:K9)</f>
        <v>0</v>
      </c>
    </row>
    <row r="4" spans="1:14" ht="27.6" x14ac:dyDescent="0.3">
      <c r="A4" s="3" t="s">
        <v>74</v>
      </c>
      <c r="B4" s="3" t="s">
        <v>75</v>
      </c>
      <c r="C4" s="4" t="s">
        <v>76</v>
      </c>
      <c r="D4" s="11" t="s">
        <v>68</v>
      </c>
      <c r="E4" s="4" t="s">
        <v>77</v>
      </c>
      <c r="F4" s="12"/>
      <c r="G4" s="4"/>
      <c r="H4" s="4"/>
      <c r="I4" s="4"/>
      <c r="J4" s="4"/>
      <c r="K4" s="13">
        <f t="shared" si="0"/>
        <v>0</v>
      </c>
      <c r="L4" s="13">
        <f t="shared" si="1"/>
        <v>2</v>
      </c>
      <c r="M4" s="7" t="s">
        <v>32</v>
      </c>
      <c r="N4" s="14">
        <f>IFERROR(N3/N2,"")</f>
        <v>0</v>
      </c>
    </row>
    <row r="5" spans="1:14" ht="27.6" x14ac:dyDescent="0.3">
      <c r="A5" s="3" t="s">
        <v>78</v>
      </c>
      <c r="B5" s="3" t="s">
        <v>79</v>
      </c>
      <c r="C5" s="4" t="s">
        <v>80</v>
      </c>
      <c r="D5" s="15" t="s">
        <v>81</v>
      </c>
      <c r="E5" s="4" t="s">
        <v>82</v>
      </c>
      <c r="F5" s="12"/>
      <c r="G5" s="4"/>
      <c r="H5" s="4"/>
      <c r="I5" s="4"/>
      <c r="J5" s="4"/>
      <c r="K5" s="13">
        <f t="shared" si="0"/>
        <v>0</v>
      </c>
      <c r="L5" s="13">
        <f t="shared" si="1"/>
        <v>2</v>
      </c>
      <c r="M5" s="7" t="s">
        <v>83</v>
      </c>
      <c r="N5" s="13">
        <f>SUM(M2:M9)</f>
        <v>3</v>
      </c>
    </row>
    <row r="6" spans="1:14" ht="27.6" x14ac:dyDescent="0.3">
      <c r="A6" s="3" t="s">
        <v>84</v>
      </c>
      <c r="B6" s="3" t="s">
        <v>85</v>
      </c>
      <c r="C6" s="4" t="s">
        <v>86</v>
      </c>
      <c r="D6" s="11" t="s">
        <v>68</v>
      </c>
      <c r="E6" s="4" t="s">
        <v>87</v>
      </c>
      <c r="F6" s="12"/>
      <c r="G6" s="4"/>
      <c r="H6" s="4"/>
      <c r="I6" s="4"/>
      <c r="J6" s="4"/>
      <c r="K6" s="13">
        <f t="shared" si="0"/>
        <v>0</v>
      </c>
      <c r="L6" s="13">
        <f t="shared" si="1"/>
        <v>2</v>
      </c>
      <c r="M6" s="13">
        <f>IF(AND(D6="Yes",F6=0),1,0)</f>
        <v>1</v>
      </c>
      <c r="N6" s="4"/>
    </row>
    <row r="7" spans="1:14" ht="27.6" x14ac:dyDescent="0.3">
      <c r="A7" s="3" t="s">
        <v>88</v>
      </c>
      <c r="B7" s="3" t="s">
        <v>89</v>
      </c>
      <c r="C7" s="4" t="s">
        <v>90</v>
      </c>
      <c r="D7" s="11" t="s">
        <v>68</v>
      </c>
      <c r="E7" s="4" t="s">
        <v>91</v>
      </c>
      <c r="F7" s="12"/>
      <c r="G7" s="4"/>
      <c r="H7" s="4"/>
      <c r="I7" s="4"/>
      <c r="J7" s="4"/>
      <c r="K7" s="13">
        <f t="shared" si="0"/>
        <v>0</v>
      </c>
      <c r="L7" s="13">
        <f t="shared" si="1"/>
        <v>2</v>
      </c>
      <c r="M7" s="13">
        <f>IF(AND(D7="Yes",F7=0),1,0)</f>
        <v>1</v>
      </c>
      <c r="N7" s="4"/>
    </row>
    <row r="8" spans="1:14" x14ac:dyDescent="0.3">
      <c r="A8" s="3" t="s">
        <v>92</v>
      </c>
      <c r="B8" s="3" t="s">
        <v>93</v>
      </c>
      <c r="C8" s="4" t="s">
        <v>94</v>
      </c>
      <c r="D8" s="15" t="s">
        <v>81</v>
      </c>
      <c r="E8" s="4" t="s">
        <v>95</v>
      </c>
      <c r="F8" s="12"/>
      <c r="G8" s="4"/>
      <c r="H8" s="4"/>
      <c r="I8" s="4"/>
      <c r="J8" s="4"/>
      <c r="K8" s="13">
        <f t="shared" si="0"/>
        <v>0</v>
      </c>
      <c r="L8" s="13">
        <f t="shared" si="1"/>
        <v>2</v>
      </c>
      <c r="M8" s="13">
        <f>IF(AND(D8="Yes",F8=0),1,0)</f>
        <v>0</v>
      </c>
      <c r="N8" s="4"/>
    </row>
    <row r="9" spans="1:14" ht="27.6" x14ac:dyDescent="0.3">
      <c r="A9" s="3" t="s">
        <v>96</v>
      </c>
      <c r="B9" s="3" t="s">
        <v>97</v>
      </c>
      <c r="C9" s="4" t="s">
        <v>98</v>
      </c>
      <c r="D9" s="11" t="s">
        <v>68</v>
      </c>
      <c r="E9" s="4" t="s">
        <v>99</v>
      </c>
      <c r="F9" s="12"/>
      <c r="G9" s="4"/>
      <c r="H9" s="4"/>
      <c r="I9" s="4"/>
      <c r="J9" s="4"/>
      <c r="K9" s="13">
        <f t="shared" si="0"/>
        <v>0</v>
      </c>
      <c r="L9" s="13">
        <f t="shared" si="1"/>
        <v>2</v>
      </c>
      <c r="M9" s="13">
        <f>IF(AND(D9="Yes",F9=0),1,0)</f>
        <v>1</v>
      </c>
      <c r="N9" s="4"/>
    </row>
  </sheetData>
  <dataValidations count="1">
    <dataValidation type="list" allowBlank="1" sqref="F2 F3 F4 F5 F6 F7 F8 F9">
      <formula1>"0,1,2,N/A"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" customWidth="1"/>
    <col min="2" max="2" width="16" customWidth="1"/>
    <col min="3" max="3" width="42" customWidth="1"/>
    <col min="4" max="4" width="10" customWidth="1"/>
    <col min="5" max="5" width="24" customWidth="1"/>
    <col min="6" max="6" width="10" customWidth="1"/>
    <col min="7" max="7" width="24" customWidth="1"/>
    <col min="8" max="8" width="16" customWidth="1"/>
    <col min="9" max="9" width="12" customWidth="1"/>
    <col min="10" max="10" width="20" customWidth="1"/>
    <col min="11" max="12" width="10" customWidth="1"/>
    <col min="13" max="13" width="12" customWidth="1"/>
    <col min="14" max="14" width="14" customWidth="1"/>
  </cols>
  <sheetData>
    <row r="1" spans="1:14" ht="27.6" x14ac:dyDescent="0.3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30</v>
      </c>
      <c r="M1" s="2" t="s">
        <v>63</v>
      </c>
      <c r="N1" s="7" t="s">
        <v>64</v>
      </c>
    </row>
    <row r="2" spans="1:14" ht="27.6" x14ac:dyDescent="0.3">
      <c r="A2" s="3" t="s">
        <v>100</v>
      </c>
      <c r="B2" s="3" t="s">
        <v>101</v>
      </c>
      <c r="C2" s="4" t="s">
        <v>102</v>
      </c>
      <c r="D2" s="11" t="s">
        <v>68</v>
      </c>
      <c r="E2" s="4" t="s">
        <v>103</v>
      </c>
      <c r="F2" s="12"/>
      <c r="G2" s="4"/>
      <c r="H2" s="4"/>
      <c r="I2" s="4"/>
      <c r="J2" s="4"/>
      <c r="K2" s="13">
        <f t="shared" ref="K2:K9" si="0">IF(F2="N/A","",VALUE(F2))</f>
        <v>0</v>
      </c>
      <c r="L2" s="13">
        <f t="shared" ref="L2:L9" si="1">IF(F2="N/A","",2)</f>
        <v>2</v>
      </c>
      <c r="M2" s="7" t="s">
        <v>30</v>
      </c>
      <c r="N2" s="13">
        <f>SUM(L2:L9)</f>
        <v>16</v>
      </c>
    </row>
    <row r="3" spans="1:14" ht="27.6" x14ac:dyDescent="0.3">
      <c r="A3" s="3" t="s">
        <v>104</v>
      </c>
      <c r="B3" s="3" t="s">
        <v>105</v>
      </c>
      <c r="C3" s="4" t="s">
        <v>106</v>
      </c>
      <c r="D3" s="11" t="s">
        <v>68</v>
      </c>
      <c r="E3" s="4" t="s">
        <v>107</v>
      </c>
      <c r="F3" s="12"/>
      <c r="G3" s="4"/>
      <c r="H3" s="4"/>
      <c r="I3" s="4"/>
      <c r="J3" s="4"/>
      <c r="K3" s="13">
        <f t="shared" si="0"/>
        <v>0</v>
      </c>
      <c r="L3" s="13">
        <f t="shared" si="1"/>
        <v>2</v>
      </c>
      <c r="M3" s="7" t="s">
        <v>31</v>
      </c>
      <c r="N3" s="13">
        <f>SUM(K2:K9)</f>
        <v>0</v>
      </c>
    </row>
    <row r="4" spans="1:14" ht="27.6" x14ac:dyDescent="0.3">
      <c r="A4" s="3" t="s">
        <v>108</v>
      </c>
      <c r="B4" s="3" t="s">
        <v>109</v>
      </c>
      <c r="C4" s="4" t="s">
        <v>110</v>
      </c>
      <c r="D4" s="11" t="s">
        <v>68</v>
      </c>
      <c r="E4" s="4" t="s">
        <v>111</v>
      </c>
      <c r="F4" s="12"/>
      <c r="G4" s="4"/>
      <c r="H4" s="4"/>
      <c r="I4" s="4"/>
      <c r="J4" s="4"/>
      <c r="K4" s="13">
        <f t="shared" si="0"/>
        <v>0</v>
      </c>
      <c r="L4" s="13">
        <f t="shared" si="1"/>
        <v>2</v>
      </c>
      <c r="M4" s="7" t="s">
        <v>32</v>
      </c>
      <c r="N4" s="14">
        <f>IFERROR(N3/N2,"")</f>
        <v>0</v>
      </c>
    </row>
    <row r="5" spans="1:14" x14ac:dyDescent="0.3">
      <c r="A5" s="3" t="s">
        <v>112</v>
      </c>
      <c r="B5" s="3" t="s">
        <v>113</v>
      </c>
      <c r="C5" s="4" t="s">
        <v>114</v>
      </c>
      <c r="D5" s="11" t="s">
        <v>68</v>
      </c>
      <c r="E5" s="4" t="s">
        <v>115</v>
      </c>
      <c r="F5" s="12"/>
      <c r="G5" s="4"/>
      <c r="H5" s="4"/>
      <c r="I5" s="4"/>
      <c r="J5" s="4"/>
      <c r="K5" s="13">
        <f t="shared" si="0"/>
        <v>0</v>
      </c>
      <c r="L5" s="13">
        <f t="shared" si="1"/>
        <v>2</v>
      </c>
      <c r="M5" s="7" t="s">
        <v>83</v>
      </c>
      <c r="N5" s="13">
        <f>SUM(M2:M9)</f>
        <v>2</v>
      </c>
    </row>
    <row r="6" spans="1:14" ht="27.6" x14ac:dyDescent="0.3">
      <c r="A6" s="3" t="s">
        <v>116</v>
      </c>
      <c r="B6" s="3" t="s">
        <v>117</v>
      </c>
      <c r="C6" s="4" t="s">
        <v>118</v>
      </c>
      <c r="D6" s="11" t="s">
        <v>68</v>
      </c>
      <c r="E6" s="4" t="s">
        <v>119</v>
      </c>
      <c r="F6" s="12"/>
      <c r="G6" s="4"/>
      <c r="H6" s="4"/>
      <c r="I6" s="4"/>
      <c r="J6" s="4"/>
      <c r="K6" s="13">
        <f t="shared" si="0"/>
        <v>0</v>
      </c>
      <c r="L6" s="13">
        <f t="shared" si="1"/>
        <v>2</v>
      </c>
      <c r="M6" s="13">
        <f>IF(AND(D6="Yes",F6=0),1,0)</f>
        <v>1</v>
      </c>
      <c r="N6" s="4"/>
    </row>
    <row r="7" spans="1:14" ht="27.6" x14ac:dyDescent="0.3">
      <c r="A7" s="3" t="s">
        <v>120</v>
      </c>
      <c r="B7" s="3" t="s">
        <v>121</v>
      </c>
      <c r="C7" s="4" t="s">
        <v>122</v>
      </c>
      <c r="D7" s="11" t="s">
        <v>68</v>
      </c>
      <c r="E7" s="4" t="s">
        <v>123</v>
      </c>
      <c r="F7" s="12"/>
      <c r="G7" s="4"/>
      <c r="H7" s="4"/>
      <c r="I7" s="4"/>
      <c r="J7" s="4"/>
      <c r="K7" s="13">
        <f t="shared" si="0"/>
        <v>0</v>
      </c>
      <c r="L7" s="13">
        <f t="shared" si="1"/>
        <v>2</v>
      </c>
      <c r="M7" s="13">
        <f>IF(AND(D7="Yes",F7=0),1,0)</f>
        <v>1</v>
      </c>
      <c r="N7" s="4"/>
    </row>
    <row r="8" spans="1:14" ht="27.6" x14ac:dyDescent="0.3">
      <c r="A8" s="3" t="s">
        <v>124</v>
      </c>
      <c r="B8" s="3" t="s">
        <v>125</v>
      </c>
      <c r="C8" s="4" t="s">
        <v>126</v>
      </c>
      <c r="D8" s="15" t="s">
        <v>81</v>
      </c>
      <c r="E8" s="4" t="s">
        <v>127</v>
      </c>
      <c r="F8" s="12"/>
      <c r="G8" s="4"/>
      <c r="H8" s="4"/>
      <c r="I8" s="4"/>
      <c r="J8" s="4"/>
      <c r="K8" s="13">
        <f t="shared" si="0"/>
        <v>0</v>
      </c>
      <c r="L8" s="13">
        <f t="shared" si="1"/>
        <v>2</v>
      </c>
      <c r="M8" s="13">
        <f>IF(AND(D8="Yes",F8=0),1,0)</f>
        <v>0</v>
      </c>
      <c r="N8" s="4"/>
    </row>
    <row r="9" spans="1:14" ht="27.6" x14ac:dyDescent="0.3">
      <c r="A9" s="3" t="s">
        <v>128</v>
      </c>
      <c r="B9" s="3" t="s">
        <v>129</v>
      </c>
      <c r="C9" s="4" t="s">
        <v>130</v>
      </c>
      <c r="D9" s="15" t="s">
        <v>81</v>
      </c>
      <c r="E9" s="4" t="s">
        <v>131</v>
      </c>
      <c r="F9" s="12"/>
      <c r="G9" s="4"/>
      <c r="H9" s="4"/>
      <c r="I9" s="4"/>
      <c r="J9" s="4"/>
      <c r="K9" s="13">
        <f t="shared" si="0"/>
        <v>0</v>
      </c>
      <c r="L9" s="13">
        <f t="shared" si="1"/>
        <v>2</v>
      </c>
      <c r="M9" s="13">
        <f>IF(AND(D9="Yes",F9=0),1,0)</f>
        <v>0</v>
      </c>
      <c r="N9" s="4"/>
    </row>
  </sheetData>
  <dataValidations count="1">
    <dataValidation type="list" allowBlank="1" sqref="F2 F3 F4 F5 F6 F7 F8 F9">
      <formula1>"0,1,2,N/A"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" customWidth="1"/>
    <col min="2" max="2" width="16" customWidth="1"/>
    <col min="3" max="3" width="42" customWidth="1"/>
    <col min="4" max="4" width="10" customWidth="1"/>
    <col min="5" max="5" width="24" customWidth="1"/>
    <col min="6" max="6" width="10" customWidth="1"/>
    <col min="7" max="7" width="24" customWidth="1"/>
    <col min="8" max="8" width="16" customWidth="1"/>
    <col min="9" max="9" width="12" customWidth="1"/>
    <col min="10" max="10" width="20" customWidth="1"/>
    <col min="11" max="12" width="10" customWidth="1"/>
    <col min="13" max="13" width="12" customWidth="1"/>
    <col min="14" max="14" width="14" customWidth="1"/>
  </cols>
  <sheetData>
    <row r="1" spans="1:14" ht="27.6" x14ac:dyDescent="0.3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30</v>
      </c>
      <c r="M1" s="2" t="s">
        <v>63</v>
      </c>
      <c r="N1" s="7" t="s">
        <v>64</v>
      </c>
    </row>
    <row r="2" spans="1:14" ht="27.6" x14ac:dyDescent="0.3">
      <c r="A2" s="3" t="s">
        <v>132</v>
      </c>
      <c r="B2" s="3" t="s">
        <v>133</v>
      </c>
      <c r="C2" s="4" t="s">
        <v>134</v>
      </c>
      <c r="D2" s="11" t="s">
        <v>68</v>
      </c>
      <c r="E2" s="4" t="s">
        <v>135</v>
      </c>
      <c r="F2" s="12"/>
      <c r="G2" s="4"/>
      <c r="H2" s="4"/>
      <c r="I2" s="4"/>
      <c r="J2" s="4"/>
      <c r="K2" s="13">
        <f t="shared" ref="K2:K9" si="0">IF(F2="N/A","",VALUE(F2))</f>
        <v>0</v>
      </c>
      <c r="L2" s="13">
        <f t="shared" ref="L2:L9" si="1">IF(F2="N/A","",2)</f>
        <v>2</v>
      </c>
      <c r="M2" s="7" t="s">
        <v>30</v>
      </c>
      <c r="N2" s="13">
        <f>SUM(L2:L9)</f>
        <v>16</v>
      </c>
    </row>
    <row r="3" spans="1:14" ht="27.6" x14ac:dyDescent="0.3">
      <c r="A3" s="3" t="s">
        <v>136</v>
      </c>
      <c r="B3" s="3" t="s">
        <v>137</v>
      </c>
      <c r="C3" s="4" t="s">
        <v>138</v>
      </c>
      <c r="D3" s="11" t="s">
        <v>68</v>
      </c>
      <c r="E3" s="4" t="s">
        <v>139</v>
      </c>
      <c r="F3" s="12"/>
      <c r="G3" s="4"/>
      <c r="H3" s="4"/>
      <c r="I3" s="4"/>
      <c r="J3" s="4"/>
      <c r="K3" s="13">
        <f t="shared" si="0"/>
        <v>0</v>
      </c>
      <c r="L3" s="13">
        <f t="shared" si="1"/>
        <v>2</v>
      </c>
      <c r="M3" s="7" t="s">
        <v>31</v>
      </c>
      <c r="N3" s="13">
        <f>SUM(K2:K9)</f>
        <v>0</v>
      </c>
    </row>
    <row r="4" spans="1:14" ht="27.6" x14ac:dyDescent="0.3">
      <c r="A4" s="3" t="s">
        <v>140</v>
      </c>
      <c r="B4" s="3" t="s">
        <v>141</v>
      </c>
      <c r="C4" s="4" t="s">
        <v>142</v>
      </c>
      <c r="D4" s="11" t="s">
        <v>68</v>
      </c>
      <c r="E4" s="4" t="s">
        <v>143</v>
      </c>
      <c r="F4" s="12"/>
      <c r="G4" s="4"/>
      <c r="H4" s="4"/>
      <c r="I4" s="4"/>
      <c r="J4" s="4"/>
      <c r="K4" s="13">
        <f t="shared" si="0"/>
        <v>0</v>
      </c>
      <c r="L4" s="13">
        <f t="shared" si="1"/>
        <v>2</v>
      </c>
      <c r="M4" s="7" t="s">
        <v>32</v>
      </c>
      <c r="N4" s="14">
        <f>IFERROR(N3/N2,"")</f>
        <v>0</v>
      </c>
    </row>
    <row r="5" spans="1:14" ht="27.6" x14ac:dyDescent="0.3">
      <c r="A5" s="3" t="s">
        <v>144</v>
      </c>
      <c r="B5" s="3" t="s">
        <v>145</v>
      </c>
      <c r="C5" s="4" t="s">
        <v>146</v>
      </c>
      <c r="D5" s="11" t="s">
        <v>68</v>
      </c>
      <c r="E5" s="4" t="s">
        <v>147</v>
      </c>
      <c r="F5" s="12"/>
      <c r="G5" s="4"/>
      <c r="H5" s="4"/>
      <c r="I5" s="4"/>
      <c r="J5" s="4"/>
      <c r="K5" s="13">
        <f t="shared" si="0"/>
        <v>0</v>
      </c>
      <c r="L5" s="13">
        <f t="shared" si="1"/>
        <v>2</v>
      </c>
      <c r="M5" s="7" t="s">
        <v>83</v>
      </c>
      <c r="N5" s="13">
        <f>SUM(M2:M9)</f>
        <v>3</v>
      </c>
    </row>
    <row r="6" spans="1:14" ht="27.6" x14ac:dyDescent="0.3">
      <c r="A6" s="3" t="s">
        <v>148</v>
      </c>
      <c r="B6" s="3" t="s">
        <v>149</v>
      </c>
      <c r="C6" s="4" t="s">
        <v>150</v>
      </c>
      <c r="D6" s="11" t="s">
        <v>68</v>
      </c>
      <c r="E6" s="4" t="s">
        <v>151</v>
      </c>
      <c r="F6" s="12"/>
      <c r="G6" s="4"/>
      <c r="H6" s="4"/>
      <c r="I6" s="4"/>
      <c r="J6" s="4"/>
      <c r="K6" s="13">
        <f t="shared" si="0"/>
        <v>0</v>
      </c>
      <c r="L6" s="13">
        <f t="shared" si="1"/>
        <v>2</v>
      </c>
      <c r="M6" s="13">
        <f>IF(AND(D6="Yes",F6=0),1,0)</f>
        <v>1</v>
      </c>
      <c r="N6" s="4"/>
    </row>
    <row r="7" spans="1:14" ht="27.6" x14ac:dyDescent="0.3">
      <c r="A7" s="3" t="s">
        <v>152</v>
      </c>
      <c r="B7" s="3" t="s">
        <v>153</v>
      </c>
      <c r="C7" s="4" t="s">
        <v>154</v>
      </c>
      <c r="D7" s="11" t="s">
        <v>68</v>
      </c>
      <c r="E7" s="4" t="s">
        <v>155</v>
      </c>
      <c r="F7" s="12"/>
      <c r="G7" s="4"/>
      <c r="H7" s="4"/>
      <c r="I7" s="4"/>
      <c r="J7" s="4"/>
      <c r="K7" s="13">
        <f t="shared" si="0"/>
        <v>0</v>
      </c>
      <c r="L7" s="13">
        <f t="shared" si="1"/>
        <v>2</v>
      </c>
      <c r="M7" s="13">
        <f>IF(AND(D7="Yes",F7=0),1,0)</f>
        <v>1</v>
      </c>
      <c r="N7" s="4"/>
    </row>
    <row r="8" spans="1:14" ht="41.4" x14ac:dyDescent="0.3">
      <c r="A8" s="3" t="s">
        <v>156</v>
      </c>
      <c r="B8" s="3" t="s">
        <v>157</v>
      </c>
      <c r="C8" s="4" t="s">
        <v>158</v>
      </c>
      <c r="D8" s="11" t="s">
        <v>68</v>
      </c>
      <c r="E8" s="4" t="s">
        <v>159</v>
      </c>
      <c r="F8" s="12"/>
      <c r="G8" s="4"/>
      <c r="H8" s="4"/>
      <c r="I8" s="4"/>
      <c r="J8" s="4"/>
      <c r="K8" s="13">
        <f t="shared" si="0"/>
        <v>0</v>
      </c>
      <c r="L8" s="13">
        <f t="shared" si="1"/>
        <v>2</v>
      </c>
      <c r="M8" s="13">
        <f>IF(AND(D8="Yes",F8=0),1,0)</f>
        <v>1</v>
      </c>
      <c r="N8" s="4"/>
    </row>
    <row r="9" spans="1:14" ht="27.6" x14ac:dyDescent="0.3">
      <c r="A9" s="3" t="s">
        <v>160</v>
      </c>
      <c r="B9" s="3" t="s">
        <v>161</v>
      </c>
      <c r="C9" s="4" t="s">
        <v>162</v>
      </c>
      <c r="D9" s="15" t="s">
        <v>81</v>
      </c>
      <c r="E9" s="4" t="s">
        <v>163</v>
      </c>
      <c r="F9" s="12"/>
      <c r="G9" s="4"/>
      <c r="H9" s="4"/>
      <c r="I9" s="4"/>
      <c r="J9" s="4"/>
      <c r="K9" s="13">
        <f t="shared" si="0"/>
        <v>0</v>
      </c>
      <c r="L9" s="13">
        <f t="shared" si="1"/>
        <v>2</v>
      </c>
      <c r="M9" s="13">
        <f>IF(AND(D9="Yes",F9=0),1,0)</f>
        <v>0</v>
      </c>
      <c r="N9" s="4"/>
    </row>
  </sheetData>
  <dataValidations count="1">
    <dataValidation type="list" allowBlank="1" sqref="F2 F3 F4 F5 F6 F7 F8 F9">
      <formula1>"0,1,2,N/A"</formula1>
    </dataValidation>
  </dataValidations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" customWidth="1"/>
    <col min="2" max="2" width="16" customWidth="1"/>
    <col min="3" max="3" width="42" customWidth="1"/>
    <col min="4" max="4" width="10" customWidth="1"/>
    <col min="5" max="5" width="24" customWidth="1"/>
    <col min="6" max="6" width="10" customWidth="1"/>
    <col min="7" max="7" width="24" customWidth="1"/>
    <col min="8" max="8" width="16" customWidth="1"/>
    <col min="9" max="9" width="12" customWidth="1"/>
    <col min="10" max="10" width="20" customWidth="1"/>
    <col min="11" max="12" width="10" customWidth="1"/>
    <col min="13" max="13" width="12" customWidth="1"/>
    <col min="14" max="14" width="14" customWidth="1"/>
  </cols>
  <sheetData>
    <row r="1" spans="1:14" ht="27.6" x14ac:dyDescent="0.3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30</v>
      </c>
      <c r="M1" s="2" t="s">
        <v>63</v>
      </c>
      <c r="N1" s="7" t="s">
        <v>64</v>
      </c>
    </row>
    <row r="2" spans="1:14" ht="27.6" x14ac:dyDescent="0.3">
      <c r="A2" s="3" t="s">
        <v>164</v>
      </c>
      <c r="B2" s="3" t="s">
        <v>165</v>
      </c>
      <c r="C2" s="4" t="s">
        <v>166</v>
      </c>
      <c r="D2" s="11" t="s">
        <v>68</v>
      </c>
      <c r="E2" s="4" t="s">
        <v>167</v>
      </c>
      <c r="F2" s="12"/>
      <c r="G2" s="4"/>
      <c r="H2" s="4"/>
      <c r="I2" s="4"/>
      <c r="J2" s="4"/>
      <c r="K2" s="13">
        <f t="shared" ref="K2:K9" si="0">IF(F2="N/A","",VALUE(F2))</f>
        <v>0</v>
      </c>
      <c r="L2" s="13">
        <f t="shared" ref="L2:L9" si="1">IF(F2="N/A","",2)</f>
        <v>2</v>
      </c>
      <c r="M2" s="7" t="s">
        <v>30</v>
      </c>
      <c r="N2" s="13">
        <f>SUM(L2:L9)</f>
        <v>16</v>
      </c>
    </row>
    <row r="3" spans="1:14" ht="27.6" x14ac:dyDescent="0.3">
      <c r="A3" s="3" t="s">
        <v>168</v>
      </c>
      <c r="B3" s="3" t="s">
        <v>169</v>
      </c>
      <c r="C3" s="4" t="s">
        <v>170</v>
      </c>
      <c r="D3" s="11" t="s">
        <v>68</v>
      </c>
      <c r="E3" s="4" t="s">
        <v>171</v>
      </c>
      <c r="F3" s="12"/>
      <c r="G3" s="4"/>
      <c r="H3" s="4"/>
      <c r="I3" s="4"/>
      <c r="J3" s="4"/>
      <c r="K3" s="13">
        <f t="shared" si="0"/>
        <v>0</v>
      </c>
      <c r="L3" s="13">
        <f t="shared" si="1"/>
        <v>2</v>
      </c>
      <c r="M3" s="7" t="s">
        <v>31</v>
      </c>
      <c r="N3" s="13">
        <f>SUM(K2:K9)</f>
        <v>0</v>
      </c>
    </row>
    <row r="4" spans="1:14" ht="27.6" x14ac:dyDescent="0.3">
      <c r="A4" s="3" t="s">
        <v>172</v>
      </c>
      <c r="B4" s="3" t="s">
        <v>173</v>
      </c>
      <c r="C4" s="4" t="s">
        <v>174</v>
      </c>
      <c r="D4" s="11" t="s">
        <v>68</v>
      </c>
      <c r="E4" s="4" t="s">
        <v>175</v>
      </c>
      <c r="F4" s="12"/>
      <c r="G4" s="4"/>
      <c r="H4" s="4"/>
      <c r="I4" s="4"/>
      <c r="J4" s="4"/>
      <c r="K4" s="13">
        <f t="shared" si="0"/>
        <v>0</v>
      </c>
      <c r="L4" s="13">
        <f t="shared" si="1"/>
        <v>2</v>
      </c>
      <c r="M4" s="7" t="s">
        <v>32</v>
      </c>
      <c r="N4" s="14">
        <f>IFERROR(N3/N2,"")</f>
        <v>0</v>
      </c>
    </row>
    <row r="5" spans="1:14" ht="27.6" x14ac:dyDescent="0.3">
      <c r="A5" s="3" t="s">
        <v>176</v>
      </c>
      <c r="B5" s="3" t="s">
        <v>177</v>
      </c>
      <c r="C5" s="4" t="s">
        <v>178</v>
      </c>
      <c r="D5" s="11" t="s">
        <v>68</v>
      </c>
      <c r="E5" s="4" t="s">
        <v>179</v>
      </c>
      <c r="F5" s="12"/>
      <c r="G5" s="4"/>
      <c r="H5" s="4"/>
      <c r="I5" s="4"/>
      <c r="J5" s="4"/>
      <c r="K5" s="13">
        <f t="shared" si="0"/>
        <v>0</v>
      </c>
      <c r="L5" s="13">
        <f t="shared" si="1"/>
        <v>2</v>
      </c>
      <c r="M5" s="7" t="s">
        <v>83</v>
      </c>
      <c r="N5" s="13">
        <f>SUM(M2:M9)</f>
        <v>3</v>
      </c>
    </row>
    <row r="6" spans="1:14" ht="27.6" x14ac:dyDescent="0.3">
      <c r="A6" s="3" t="s">
        <v>180</v>
      </c>
      <c r="B6" s="3" t="s">
        <v>181</v>
      </c>
      <c r="C6" s="4" t="s">
        <v>182</v>
      </c>
      <c r="D6" s="11" t="s">
        <v>68</v>
      </c>
      <c r="E6" s="4" t="s">
        <v>183</v>
      </c>
      <c r="F6" s="12"/>
      <c r="G6" s="4"/>
      <c r="H6" s="4"/>
      <c r="I6" s="4"/>
      <c r="J6" s="4"/>
      <c r="K6" s="13">
        <f t="shared" si="0"/>
        <v>0</v>
      </c>
      <c r="L6" s="13">
        <f t="shared" si="1"/>
        <v>2</v>
      </c>
      <c r="M6" s="13">
        <f>IF(AND(D6="Yes",F6=0),1,0)</f>
        <v>1</v>
      </c>
      <c r="N6" s="4"/>
    </row>
    <row r="7" spans="1:14" ht="27.6" x14ac:dyDescent="0.3">
      <c r="A7" s="3" t="s">
        <v>184</v>
      </c>
      <c r="B7" s="3" t="s">
        <v>185</v>
      </c>
      <c r="C7" s="4" t="s">
        <v>186</v>
      </c>
      <c r="D7" s="11" t="s">
        <v>68</v>
      </c>
      <c r="E7" s="4" t="s">
        <v>187</v>
      </c>
      <c r="F7" s="12"/>
      <c r="G7" s="4"/>
      <c r="H7" s="4"/>
      <c r="I7" s="4"/>
      <c r="J7" s="4"/>
      <c r="K7" s="13">
        <f t="shared" si="0"/>
        <v>0</v>
      </c>
      <c r="L7" s="13">
        <f t="shared" si="1"/>
        <v>2</v>
      </c>
      <c r="M7" s="13">
        <f>IF(AND(D7="Yes",F7=0),1,0)</f>
        <v>1</v>
      </c>
      <c r="N7" s="4"/>
    </row>
    <row r="8" spans="1:14" ht="27.6" x14ac:dyDescent="0.3">
      <c r="A8" s="3" t="s">
        <v>188</v>
      </c>
      <c r="B8" s="3" t="s">
        <v>189</v>
      </c>
      <c r="C8" s="4" t="s">
        <v>190</v>
      </c>
      <c r="D8" s="15" t="s">
        <v>81</v>
      </c>
      <c r="E8" s="4" t="s">
        <v>191</v>
      </c>
      <c r="F8" s="12"/>
      <c r="G8" s="4"/>
      <c r="H8" s="4"/>
      <c r="I8" s="4"/>
      <c r="J8" s="4"/>
      <c r="K8" s="13">
        <f t="shared" si="0"/>
        <v>0</v>
      </c>
      <c r="L8" s="13">
        <f t="shared" si="1"/>
        <v>2</v>
      </c>
      <c r="M8" s="13">
        <f>IF(AND(D8="Yes",F8=0),1,0)</f>
        <v>0</v>
      </c>
      <c r="N8" s="4"/>
    </row>
    <row r="9" spans="1:14" ht="27.6" x14ac:dyDescent="0.3">
      <c r="A9" s="3" t="s">
        <v>192</v>
      </c>
      <c r="B9" s="3" t="s">
        <v>193</v>
      </c>
      <c r="C9" s="4" t="s">
        <v>194</v>
      </c>
      <c r="D9" s="11" t="s">
        <v>68</v>
      </c>
      <c r="E9" s="4" t="s">
        <v>195</v>
      </c>
      <c r="F9" s="12"/>
      <c r="G9" s="4"/>
      <c r="H9" s="4"/>
      <c r="I9" s="4"/>
      <c r="J9" s="4"/>
      <c r="K9" s="13">
        <f t="shared" si="0"/>
        <v>0</v>
      </c>
      <c r="L9" s="13">
        <f t="shared" si="1"/>
        <v>2</v>
      </c>
      <c r="M9" s="13">
        <f>IF(AND(D9="Yes",F9=0),1,0)</f>
        <v>1</v>
      </c>
      <c r="N9" s="4"/>
    </row>
  </sheetData>
  <dataValidations count="1">
    <dataValidation type="list" allowBlank="1" sqref="F2 F3 F4 F5 F6 F7 F8 F9">
      <formula1>"0,1,2,N/A"</formula1>
    </dataValidation>
  </dataValidations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showGridLines="0" workbookViewId="0">
      <pane ySplit="1" topLeftCell="A2" activePane="bottomLeft" state="frozen"/>
      <selection pane="bottomLeft" activeCell="B1" sqref="B1"/>
    </sheetView>
  </sheetViews>
  <sheetFormatPr defaultRowHeight="14.4" x14ac:dyDescent="0.3"/>
  <cols>
    <col min="1" max="1" width="8" customWidth="1"/>
    <col min="2" max="2" width="16" customWidth="1"/>
    <col min="3" max="3" width="42" customWidth="1"/>
    <col min="4" max="4" width="10" customWidth="1"/>
    <col min="5" max="5" width="24" customWidth="1"/>
    <col min="6" max="6" width="10" customWidth="1"/>
    <col min="7" max="7" width="24" customWidth="1"/>
    <col min="8" max="8" width="16" customWidth="1"/>
    <col min="9" max="9" width="12" customWidth="1"/>
    <col min="10" max="10" width="20" customWidth="1"/>
    <col min="11" max="12" width="10" customWidth="1"/>
    <col min="13" max="13" width="12" customWidth="1"/>
    <col min="14" max="14" width="14" customWidth="1"/>
  </cols>
  <sheetData>
    <row r="1" spans="1:14" ht="27.6" x14ac:dyDescent="0.3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30</v>
      </c>
      <c r="M1" s="2" t="s">
        <v>63</v>
      </c>
      <c r="N1" s="7" t="s">
        <v>64</v>
      </c>
    </row>
    <row r="2" spans="1:14" ht="27.6" x14ac:dyDescent="0.3">
      <c r="A2" s="3" t="s">
        <v>196</v>
      </c>
      <c r="B2" s="3" t="s">
        <v>197</v>
      </c>
      <c r="C2" s="4" t="s">
        <v>198</v>
      </c>
      <c r="D2" s="15" t="s">
        <v>81</v>
      </c>
      <c r="E2" s="4" t="s">
        <v>199</v>
      </c>
      <c r="F2" s="12"/>
      <c r="G2" s="4"/>
      <c r="H2" s="4"/>
      <c r="I2" s="4"/>
      <c r="J2" s="4"/>
      <c r="K2" s="13">
        <f t="shared" ref="K2:K9" si="0">IF(F2="N/A","",VALUE(F2))</f>
        <v>0</v>
      </c>
      <c r="L2" s="13">
        <f t="shared" ref="L2:L9" si="1">IF(F2="N/A","",2)</f>
        <v>2</v>
      </c>
      <c r="M2" s="7" t="s">
        <v>30</v>
      </c>
      <c r="N2" s="13">
        <f>SUM(L2:L9)</f>
        <v>16</v>
      </c>
    </row>
    <row r="3" spans="1:14" ht="27.6" x14ac:dyDescent="0.3">
      <c r="A3" s="3" t="s">
        <v>200</v>
      </c>
      <c r="B3" s="3" t="s">
        <v>201</v>
      </c>
      <c r="C3" s="4" t="s">
        <v>202</v>
      </c>
      <c r="D3" s="11" t="s">
        <v>68</v>
      </c>
      <c r="E3" s="4" t="s">
        <v>203</v>
      </c>
      <c r="F3" s="12"/>
      <c r="G3" s="4"/>
      <c r="H3" s="4"/>
      <c r="I3" s="4"/>
      <c r="J3" s="4"/>
      <c r="K3" s="13">
        <f t="shared" si="0"/>
        <v>0</v>
      </c>
      <c r="L3" s="13">
        <f t="shared" si="1"/>
        <v>2</v>
      </c>
      <c r="M3" s="7" t="s">
        <v>31</v>
      </c>
      <c r="N3" s="13">
        <f>SUM(K2:K9)</f>
        <v>0</v>
      </c>
    </row>
    <row r="4" spans="1:14" ht="27.6" x14ac:dyDescent="0.3">
      <c r="A4" s="3" t="s">
        <v>204</v>
      </c>
      <c r="B4" s="3" t="s">
        <v>205</v>
      </c>
      <c r="C4" s="4" t="s">
        <v>206</v>
      </c>
      <c r="D4" s="15" t="s">
        <v>81</v>
      </c>
      <c r="E4" s="4" t="s">
        <v>207</v>
      </c>
      <c r="F4" s="12"/>
      <c r="G4" s="4"/>
      <c r="H4" s="4"/>
      <c r="I4" s="4"/>
      <c r="J4" s="4"/>
      <c r="K4" s="13">
        <f t="shared" si="0"/>
        <v>0</v>
      </c>
      <c r="L4" s="13">
        <f t="shared" si="1"/>
        <v>2</v>
      </c>
      <c r="M4" s="7" t="s">
        <v>32</v>
      </c>
      <c r="N4" s="14">
        <f>IFERROR(N3/N2,"")</f>
        <v>0</v>
      </c>
    </row>
    <row r="5" spans="1:14" ht="27.6" x14ac:dyDescent="0.3">
      <c r="A5" s="3" t="s">
        <v>208</v>
      </c>
      <c r="B5" s="3" t="s">
        <v>209</v>
      </c>
      <c r="C5" s="4" t="s">
        <v>210</v>
      </c>
      <c r="D5" s="15" t="s">
        <v>81</v>
      </c>
      <c r="E5" s="4" t="s">
        <v>211</v>
      </c>
      <c r="F5" s="12"/>
      <c r="G5" s="4"/>
      <c r="H5" s="4"/>
      <c r="I5" s="4"/>
      <c r="J5" s="4"/>
      <c r="K5" s="13">
        <f t="shared" si="0"/>
        <v>0</v>
      </c>
      <c r="L5" s="13">
        <f t="shared" si="1"/>
        <v>2</v>
      </c>
      <c r="M5" s="7" t="s">
        <v>83</v>
      </c>
      <c r="N5" s="13">
        <f>SUM(M2:M9)</f>
        <v>1</v>
      </c>
    </row>
    <row r="6" spans="1:14" ht="27.6" x14ac:dyDescent="0.3">
      <c r="A6" s="3" t="s">
        <v>212</v>
      </c>
      <c r="B6" s="3" t="s">
        <v>213</v>
      </c>
      <c r="C6" s="4" t="s">
        <v>214</v>
      </c>
      <c r="D6" s="11" t="s">
        <v>68</v>
      </c>
      <c r="E6" s="4" t="s">
        <v>215</v>
      </c>
      <c r="F6" s="12"/>
      <c r="G6" s="4"/>
      <c r="H6" s="4"/>
      <c r="I6" s="4"/>
      <c r="J6" s="4"/>
      <c r="K6" s="13">
        <f t="shared" si="0"/>
        <v>0</v>
      </c>
      <c r="L6" s="13">
        <f t="shared" si="1"/>
        <v>2</v>
      </c>
      <c r="M6" s="13">
        <f>IF(AND(D6="Yes",F6=0),1,0)</f>
        <v>1</v>
      </c>
      <c r="N6" s="4"/>
    </row>
    <row r="7" spans="1:14" ht="27.6" x14ac:dyDescent="0.3">
      <c r="A7" s="3" t="s">
        <v>216</v>
      </c>
      <c r="B7" s="3" t="s">
        <v>217</v>
      </c>
      <c r="C7" s="4" t="s">
        <v>218</v>
      </c>
      <c r="D7" s="15" t="s">
        <v>81</v>
      </c>
      <c r="E7" s="4" t="s">
        <v>219</v>
      </c>
      <c r="F7" s="12"/>
      <c r="G7" s="4"/>
      <c r="H7" s="4"/>
      <c r="I7" s="4"/>
      <c r="J7" s="4"/>
      <c r="K7" s="13">
        <f t="shared" si="0"/>
        <v>0</v>
      </c>
      <c r="L7" s="13">
        <f t="shared" si="1"/>
        <v>2</v>
      </c>
      <c r="M7" s="13">
        <f>IF(AND(D7="Yes",F7=0),1,0)</f>
        <v>0</v>
      </c>
      <c r="N7" s="4"/>
    </row>
    <row r="8" spans="1:14" ht="27.6" x14ac:dyDescent="0.3">
      <c r="A8" s="3" t="s">
        <v>220</v>
      </c>
      <c r="B8" s="3" t="s">
        <v>221</v>
      </c>
      <c r="C8" s="4" t="s">
        <v>222</v>
      </c>
      <c r="D8" s="15" t="s">
        <v>81</v>
      </c>
      <c r="E8" s="4" t="s">
        <v>223</v>
      </c>
      <c r="F8" s="12"/>
      <c r="G8" s="4"/>
      <c r="H8" s="4"/>
      <c r="I8" s="4"/>
      <c r="J8" s="4"/>
      <c r="K8" s="13">
        <f t="shared" si="0"/>
        <v>0</v>
      </c>
      <c r="L8" s="13">
        <f t="shared" si="1"/>
        <v>2</v>
      </c>
      <c r="M8" s="13">
        <f>IF(AND(D8="Yes",F8=0),1,0)</f>
        <v>0</v>
      </c>
      <c r="N8" s="4"/>
    </row>
    <row r="9" spans="1:14" ht="27.6" x14ac:dyDescent="0.3">
      <c r="A9" s="3" t="s">
        <v>224</v>
      </c>
      <c r="B9" s="3" t="s">
        <v>225</v>
      </c>
      <c r="C9" s="4" t="s">
        <v>226</v>
      </c>
      <c r="D9" s="15" t="s">
        <v>81</v>
      </c>
      <c r="E9" s="4" t="s">
        <v>227</v>
      </c>
      <c r="F9" s="12"/>
      <c r="G9" s="4"/>
      <c r="H9" s="4"/>
      <c r="I9" s="4"/>
      <c r="J9" s="4"/>
      <c r="K9" s="13">
        <f t="shared" si="0"/>
        <v>0</v>
      </c>
      <c r="L9" s="13">
        <f t="shared" si="1"/>
        <v>2</v>
      </c>
      <c r="M9" s="13">
        <f>IF(AND(D9="Yes",F9=0),1,0)</f>
        <v>0</v>
      </c>
      <c r="N9" s="4"/>
    </row>
  </sheetData>
  <dataValidations count="1">
    <dataValidation type="list" allowBlank="1" sqref="F2 F3 F4 F5 F6 F7 F8 F9">
      <formula1>"0,1,2,N/A"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/>
  </sheetViews>
  <sheetFormatPr defaultRowHeight="14.4" x14ac:dyDescent="0.3"/>
  <cols>
    <col min="1" max="1" width="16" customWidth="1"/>
    <col min="2" max="2" width="14" customWidth="1"/>
    <col min="3" max="3" width="18" customWidth="1"/>
    <col min="4" max="4" width="46" customWidth="1"/>
    <col min="5" max="5" width="20" customWidth="1"/>
    <col min="6" max="6" width="14" customWidth="1"/>
  </cols>
  <sheetData>
    <row r="1" spans="1:6" ht="27.6" x14ac:dyDescent="0.3">
      <c r="A1" s="2" t="s">
        <v>228</v>
      </c>
      <c r="B1" s="2" t="s">
        <v>52</v>
      </c>
      <c r="C1" s="2" t="s">
        <v>53</v>
      </c>
      <c r="D1" s="2" t="s">
        <v>54</v>
      </c>
      <c r="E1" s="2" t="s">
        <v>57</v>
      </c>
      <c r="F1" s="2" t="s">
        <v>229</v>
      </c>
    </row>
    <row r="2" spans="1:6" x14ac:dyDescent="0.3">
      <c r="A2" s="4" t="str">
        <f>IF('Audit Governance'!M2=1,"Audit_Governance","")</f>
        <v/>
      </c>
      <c r="B2" s="4" t="str">
        <f>IF(A2="","",'Audit Governance'!A2)</f>
        <v/>
      </c>
      <c r="C2" s="4" t="str">
        <f>IF(A2="","",'Audit Governance'!B2)</f>
        <v/>
      </c>
      <c r="D2" s="4" t="str">
        <f>IF(A2="","",'Audit Governance'!C2)</f>
        <v/>
      </c>
      <c r="E2" s="4" t="str">
        <f>IF(A2="","",'Audit Governance'!F2)</f>
        <v/>
      </c>
      <c r="F2" s="4" t="str">
        <f t="shared" ref="F2:F41" si="0">IF(A2="","","Raise corrective action immediately")</f>
        <v/>
      </c>
    </row>
    <row r="3" spans="1:6" x14ac:dyDescent="0.3">
      <c r="A3" s="4" t="str">
        <f>IF('Audit Governance'!M3=1,"Audit_Governance","")</f>
        <v/>
      </c>
      <c r="B3" s="4" t="str">
        <f>IF(A3="","",'Audit Governance'!A3)</f>
        <v/>
      </c>
      <c r="C3" s="4" t="str">
        <f>IF(A3="","",'Audit Governance'!B3)</f>
        <v/>
      </c>
      <c r="D3" s="4" t="str">
        <f>IF(A3="","",'Audit Governance'!C3)</f>
        <v/>
      </c>
      <c r="E3" s="4" t="str">
        <f>IF(A3="","",'Audit Governance'!F3)</f>
        <v/>
      </c>
      <c r="F3" s="4" t="str">
        <f t="shared" si="0"/>
        <v/>
      </c>
    </row>
    <row r="4" spans="1:6" x14ac:dyDescent="0.3">
      <c r="A4" s="4" t="str">
        <f>IF('Audit Governance'!M4=1,"Audit_Governance","")</f>
        <v/>
      </c>
      <c r="B4" s="4" t="str">
        <f>IF(A4="","",'Audit Governance'!A4)</f>
        <v/>
      </c>
      <c r="C4" s="4" t="str">
        <f>IF(A4="","",'Audit Governance'!B4)</f>
        <v/>
      </c>
      <c r="D4" s="4" t="str">
        <f>IF(A4="","",'Audit Governance'!C4)</f>
        <v/>
      </c>
      <c r="E4" s="4" t="str">
        <f>IF(A4="","",'Audit Governance'!F4)</f>
        <v/>
      </c>
      <c r="F4" s="4" t="str">
        <f t="shared" si="0"/>
        <v/>
      </c>
    </row>
    <row r="5" spans="1:6" x14ac:dyDescent="0.3">
      <c r="A5" s="4" t="str">
        <f>IF('Audit Governance'!M5=1,"Audit_Governance","")</f>
        <v/>
      </c>
      <c r="B5" s="4" t="str">
        <f>IF(A5="","",'Audit Governance'!A5)</f>
        <v/>
      </c>
      <c r="C5" s="4" t="str">
        <f>IF(A5="","",'Audit Governance'!B5)</f>
        <v/>
      </c>
      <c r="D5" s="4" t="str">
        <f>IF(A5="","",'Audit Governance'!C5)</f>
        <v/>
      </c>
      <c r="E5" s="4" t="str">
        <f>IF(A5="","",'Audit Governance'!F5)</f>
        <v/>
      </c>
      <c r="F5" s="4" t="str">
        <f t="shared" si="0"/>
        <v/>
      </c>
    </row>
    <row r="6" spans="1:6" x14ac:dyDescent="0.3">
      <c r="A6" s="4" t="str">
        <f>IF('Audit Governance'!M6=1,"Audit_Governance","")</f>
        <v>Audit_Governance</v>
      </c>
      <c r="B6" s="4" t="str">
        <f>IF(A6="","",'Audit Governance'!A6)</f>
        <v>G5</v>
      </c>
      <c r="C6" s="4" t="str">
        <f>IF(A6="","",'Audit Governance'!B6)</f>
        <v>Supplier control</v>
      </c>
      <c r="D6" s="4" t="str">
        <f>IF(A6="","",'Audit Governance'!C6)</f>
        <v>Ice, water, packaging and chemicals come from approved sources.</v>
      </c>
      <c r="E6" s="4">
        <f>IF(A6="","",'Audit Governance'!F6)</f>
        <v>0</v>
      </c>
      <c r="F6" s="4" t="str">
        <f t="shared" si="0"/>
        <v>Raise corrective action immediately</v>
      </c>
    </row>
    <row r="7" spans="1:6" x14ac:dyDescent="0.3">
      <c r="A7" s="4" t="str">
        <f>IF('Audit Governance'!M7=1,"Audit_Governance","")</f>
        <v>Audit_Governance</v>
      </c>
      <c r="B7" s="4" t="str">
        <f>IF(A7="","",'Audit Governance'!A7)</f>
        <v>G6</v>
      </c>
      <c r="C7" s="4" t="str">
        <f>IF(A7="","",'Audit Governance'!B7)</f>
        <v>Complaints</v>
      </c>
      <c r="D7" s="4" t="str">
        <f>IF(A7="","",'Audit Governance'!C7)</f>
        <v>There is a documented complaint/rejection and recall procedure.</v>
      </c>
      <c r="E7" s="4">
        <f>IF(A7="","",'Audit Governance'!F7)</f>
        <v>0</v>
      </c>
      <c r="F7" s="4" t="str">
        <f t="shared" si="0"/>
        <v>Raise corrective action immediately</v>
      </c>
    </row>
    <row r="8" spans="1:6" x14ac:dyDescent="0.3">
      <c r="A8" s="4" t="str">
        <f>IF('Audit Governance'!M8=1,"Audit_Governance","")</f>
        <v/>
      </c>
      <c r="B8" s="4" t="str">
        <f>IF(A8="","",'Audit Governance'!A8)</f>
        <v/>
      </c>
      <c r="C8" s="4" t="str">
        <f>IF(A8="","",'Audit Governance'!B8)</f>
        <v/>
      </c>
      <c r="D8" s="4" t="str">
        <f>IF(A8="","",'Audit Governance'!C8)</f>
        <v/>
      </c>
      <c r="E8" s="4" t="str">
        <f>IF(A8="","",'Audit Governance'!F8)</f>
        <v/>
      </c>
      <c r="F8" s="4" t="str">
        <f t="shared" si="0"/>
        <v/>
      </c>
    </row>
    <row r="9" spans="1:6" x14ac:dyDescent="0.3">
      <c r="A9" s="4" t="str">
        <f>IF('Audit Governance'!M9=1,"Audit_Governance","")</f>
        <v>Audit_Governance</v>
      </c>
      <c r="B9" s="4" t="str">
        <f>IF(A9="","",'Audit Governance'!A9)</f>
        <v>G8</v>
      </c>
      <c r="C9" s="4" t="str">
        <f>IF(A9="","",'Audit Governance'!B9)</f>
        <v>Legal catch</v>
      </c>
      <c r="D9" s="4" t="str">
        <f>IF(A9="","",'Audit Governance'!C9)</f>
        <v>Protected species, illegal gears and closed-season rules are controlled.</v>
      </c>
      <c r="E9" s="4">
        <f>IF(A9="","",'Audit Governance'!F9)</f>
        <v>0</v>
      </c>
      <c r="F9" s="4" t="str">
        <f t="shared" si="0"/>
        <v>Raise corrective action immediately</v>
      </c>
    </row>
    <row r="10" spans="1:6" x14ac:dyDescent="0.3">
      <c r="A10" s="4" t="str">
        <f>IF('Audit Harvest'!M2=1,"Audit_Harvest","")</f>
        <v/>
      </c>
      <c r="B10" s="4" t="str">
        <f>IF(A10="","",'Audit Harvest'!A2)</f>
        <v/>
      </c>
      <c r="C10" s="4" t="str">
        <f>IF(A10="","",'Audit Harvest'!B2)</f>
        <v/>
      </c>
      <c r="D10" s="4" t="str">
        <f>IF(A10="","",'Audit Harvest'!C2)</f>
        <v/>
      </c>
      <c r="E10" s="4" t="str">
        <f>IF(A10="","",'Audit Harvest'!F2)</f>
        <v/>
      </c>
      <c r="F10" s="4" t="str">
        <f t="shared" si="0"/>
        <v/>
      </c>
    </row>
    <row r="11" spans="1:6" x14ac:dyDescent="0.3">
      <c r="A11" s="4" t="str">
        <f>IF('Audit Harvest'!M3=1,"Audit_Harvest","")</f>
        <v/>
      </c>
      <c r="B11" s="4" t="str">
        <f>IF(A11="","",'Audit Harvest'!A3)</f>
        <v/>
      </c>
      <c r="C11" s="4" t="str">
        <f>IF(A11="","",'Audit Harvest'!B3)</f>
        <v/>
      </c>
      <c r="D11" s="4" t="str">
        <f>IF(A11="","",'Audit Harvest'!C3)</f>
        <v/>
      </c>
      <c r="E11" s="4" t="str">
        <f>IF(A11="","",'Audit Harvest'!F3)</f>
        <v/>
      </c>
      <c r="F11" s="4" t="str">
        <f t="shared" si="0"/>
        <v/>
      </c>
    </row>
    <row r="12" spans="1:6" x14ac:dyDescent="0.3">
      <c r="A12" s="4" t="str">
        <f>IF('Audit Harvest'!M4=1,"Audit_Harvest","")</f>
        <v/>
      </c>
      <c r="B12" s="4" t="str">
        <f>IF(A12="","",'Audit Harvest'!A4)</f>
        <v/>
      </c>
      <c r="C12" s="4" t="str">
        <f>IF(A12="","",'Audit Harvest'!B4)</f>
        <v/>
      </c>
      <c r="D12" s="4" t="str">
        <f>IF(A12="","",'Audit Harvest'!C4)</f>
        <v/>
      </c>
      <c r="E12" s="4" t="str">
        <f>IF(A12="","",'Audit Harvest'!F4)</f>
        <v/>
      </c>
      <c r="F12" s="4" t="str">
        <f t="shared" si="0"/>
        <v/>
      </c>
    </row>
    <row r="13" spans="1:6" x14ac:dyDescent="0.3">
      <c r="A13" s="4" t="str">
        <f>IF('Audit Harvest'!M5=1,"Audit_Harvest","")</f>
        <v/>
      </c>
      <c r="B13" s="4" t="str">
        <f>IF(A13="","",'Audit Harvest'!A5)</f>
        <v/>
      </c>
      <c r="C13" s="4" t="str">
        <f>IF(A13="","",'Audit Harvest'!B5)</f>
        <v/>
      </c>
      <c r="D13" s="4" t="str">
        <f>IF(A13="","",'Audit Harvest'!C5)</f>
        <v/>
      </c>
      <c r="E13" s="4" t="str">
        <f>IF(A13="","",'Audit Harvest'!F5)</f>
        <v/>
      </c>
      <c r="F13" s="4" t="str">
        <f t="shared" si="0"/>
        <v/>
      </c>
    </row>
    <row r="14" spans="1:6" x14ac:dyDescent="0.3">
      <c r="A14" s="4" t="str">
        <f>IF('Audit Harvest'!M6=1,"Audit_Harvest","")</f>
        <v>Audit_Harvest</v>
      </c>
      <c r="B14" s="4" t="str">
        <f>IF(A14="","",'Audit Harvest'!A6)</f>
        <v>H5</v>
      </c>
      <c r="C14" s="4" t="str">
        <f>IF(A14="","",'Audit Harvest'!B6)</f>
        <v>Landing hygiene</v>
      </c>
      <c r="D14" s="4" t="str">
        <f>IF(A14="","",'Audit Harvest'!C6)</f>
        <v>Landing surfaces, tables and containers are clean and protected from dirt, pests and runoff.</v>
      </c>
      <c r="E14" s="4">
        <f>IF(A14="","",'Audit Harvest'!F6)</f>
        <v>0</v>
      </c>
      <c r="F14" s="4" t="str">
        <f t="shared" si="0"/>
        <v>Raise corrective action immediately</v>
      </c>
    </row>
    <row r="15" spans="1:6" x14ac:dyDescent="0.3">
      <c r="A15" s="4" t="str">
        <f>IF('Audit Harvest'!M7=1,"Audit_Harvest","")</f>
        <v>Audit_Harvest</v>
      </c>
      <c r="B15" s="4" t="str">
        <f>IF(A15="","",'Audit Harvest'!A7)</f>
        <v>H6</v>
      </c>
      <c r="C15" s="4" t="str">
        <f>IF(A15="","",'Audit Harvest'!B7)</f>
        <v>First sale</v>
      </c>
      <c r="D15" s="4" t="str">
        <f>IF(A15="","",'Audit Harvest'!C7)</f>
        <v>Rejected or spoiled fish are segregated and not mixed into marketable lots.</v>
      </c>
      <c r="E15" s="4">
        <f>IF(A15="","",'Audit Harvest'!F7)</f>
        <v>0</v>
      </c>
      <c r="F15" s="4" t="str">
        <f t="shared" si="0"/>
        <v>Raise corrective action immediately</v>
      </c>
    </row>
    <row r="16" spans="1:6" x14ac:dyDescent="0.3">
      <c r="A16" s="4" t="str">
        <f>IF('Audit Harvest'!M8=1,"Audit_Harvest","")</f>
        <v/>
      </c>
      <c r="B16" s="4" t="str">
        <f>IF(A16="","",'Audit Harvest'!A8)</f>
        <v/>
      </c>
      <c r="C16" s="4" t="str">
        <f>IF(A16="","",'Audit Harvest'!B8)</f>
        <v/>
      </c>
      <c r="D16" s="4" t="str">
        <f>IF(A16="","",'Audit Harvest'!C8)</f>
        <v/>
      </c>
      <c r="E16" s="4" t="str">
        <f>IF(A16="","",'Audit Harvest'!F8)</f>
        <v/>
      </c>
      <c r="F16" s="4" t="str">
        <f t="shared" si="0"/>
        <v/>
      </c>
    </row>
    <row r="17" spans="1:6" x14ac:dyDescent="0.3">
      <c r="A17" s="4" t="str">
        <f>IF('Audit Harvest'!M9=1,"Audit_Harvest","")</f>
        <v/>
      </c>
      <c r="B17" s="4" t="str">
        <f>IF(A17="","",'Audit Harvest'!A9)</f>
        <v/>
      </c>
      <c r="C17" s="4" t="str">
        <f>IF(A17="","",'Audit Harvest'!B9)</f>
        <v/>
      </c>
      <c r="D17" s="4" t="str">
        <f>IF(A17="","",'Audit Harvest'!C9)</f>
        <v/>
      </c>
      <c r="E17" s="4" t="str">
        <f>IF(A17="","",'Audit Harvest'!F9)</f>
        <v/>
      </c>
      <c r="F17" s="4" t="str">
        <f t="shared" si="0"/>
        <v/>
      </c>
    </row>
    <row r="18" spans="1:6" x14ac:dyDescent="0.3">
      <c r="A18" s="4" t="str">
        <f>IF('Audit Food Safety'!M2=1,"Audit_Food_Safety","")</f>
        <v/>
      </c>
      <c r="B18" s="4" t="str">
        <f>IF(A18="","",'Audit Food Safety'!A2)</f>
        <v/>
      </c>
      <c r="C18" s="4" t="str">
        <f>IF(A18="","",'Audit Food Safety'!B2)</f>
        <v/>
      </c>
      <c r="D18" s="4" t="str">
        <f>IF(A18="","",'Audit Food Safety'!C2)</f>
        <v/>
      </c>
      <c r="E18" s="4" t="str">
        <f>IF(A18="","",'Audit Food Safety'!F2)</f>
        <v/>
      </c>
      <c r="F18" s="4" t="str">
        <f t="shared" si="0"/>
        <v/>
      </c>
    </row>
    <row r="19" spans="1:6" x14ac:dyDescent="0.3">
      <c r="A19" s="4" t="str">
        <f>IF('Audit Food Safety'!M3=1,"Audit_Food_Safety","")</f>
        <v/>
      </c>
      <c r="B19" s="4" t="str">
        <f>IF(A19="","",'Audit Food Safety'!A3)</f>
        <v/>
      </c>
      <c r="C19" s="4" t="str">
        <f>IF(A19="","",'Audit Food Safety'!B3)</f>
        <v/>
      </c>
      <c r="D19" s="4" t="str">
        <f>IF(A19="","",'Audit Food Safety'!C3)</f>
        <v/>
      </c>
      <c r="E19" s="4" t="str">
        <f>IF(A19="","",'Audit Food Safety'!F3)</f>
        <v/>
      </c>
      <c r="F19" s="4" t="str">
        <f t="shared" si="0"/>
        <v/>
      </c>
    </row>
    <row r="20" spans="1:6" x14ac:dyDescent="0.3">
      <c r="A20" s="4" t="str">
        <f>IF('Audit Food Safety'!M4=1,"Audit_Food_Safety","")</f>
        <v/>
      </c>
      <c r="B20" s="4" t="str">
        <f>IF(A20="","",'Audit Food Safety'!A4)</f>
        <v/>
      </c>
      <c r="C20" s="4" t="str">
        <f>IF(A20="","",'Audit Food Safety'!B4)</f>
        <v/>
      </c>
      <c r="D20" s="4" t="str">
        <f>IF(A20="","",'Audit Food Safety'!C4)</f>
        <v/>
      </c>
      <c r="E20" s="4" t="str">
        <f>IF(A20="","",'Audit Food Safety'!F4)</f>
        <v/>
      </c>
      <c r="F20" s="4" t="str">
        <f t="shared" si="0"/>
        <v/>
      </c>
    </row>
    <row r="21" spans="1:6" x14ac:dyDescent="0.3">
      <c r="A21" s="4" t="str">
        <f>IF('Audit Food Safety'!M5=1,"Audit_Food_Safety","")</f>
        <v/>
      </c>
      <c r="B21" s="4" t="str">
        <f>IF(A21="","",'Audit Food Safety'!A5)</f>
        <v/>
      </c>
      <c r="C21" s="4" t="str">
        <f>IF(A21="","",'Audit Food Safety'!B5)</f>
        <v/>
      </c>
      <c r="D21" s="4" t="str">
        <f>IF(A21="","",'Audit Food Safety'!C5)</f>
        <v/>
      </c>
      <c r="E21" s="4" t="str">
        <f>IF(A21="","",'Audit Food Safety'!F5)</f>
        <v/>
      </c>
      <c r="F21" s="4" t="str">
        <f t="shared" si="0"/>
        <v/>
      </c>
    </row>
    <row r="22" spans="1:6" x14ac:dyDescent="0.3">
      <c r="A22" s="4" t="str">
        <f>IF('Audit Food Safety'!M6=1,"Audit_Food_Safety","")</f>
        <v>Audit_Food_Safety</v>
      </c>
      <c r="B22" s="4" t="str">
        <f>IF(A22="","",'Audit Food Safety'!A6)</f>
        <v>F5</v>
      </c>
      <c r="C22" s="4" t="str">
        <f>IF(A22="","",'Audit Food Safety'!B6)</f>
        <v>Water quality</v>
      </c>
      <c r="D22" s="4" t="str">
        <f>IF(A22="","",'Audit Food Safety'!C6)</f>
        <v>Water used for washing, brining or cleaning is from a safe source.</v>
      </c>
      <c r="E22" s="4">
        <f>IF(A22="","",'Audit Food Safety'!F6)</f>
        <v>0</v>
      </c>
      <c r="F22" s="4" t="str">
        <f t="shared" si="0"/>
        <v>Raise corrective action immediately</v>
      </c>
    </row>
    <row r="23" spans="1:6" x14ac:dyDescent="0.3">
      <c r="A23" s="4" t="str">
        <f>IF('Audit Food Safety'!M7=1,"Audit_Food_Safety","")</f>
        <v>Audit_Food_Safety</v>
      </c>
      <c r="B23" s="4" t="str">
        <f>IF(A23="","",'Audit Food Safety'!A7)</f>
        <v>F6</v>
      </c>
      <c r="C23" s="4" t="str">
        <f>IF(A23="","",'Audit Food Safety'!B7)</f>
        <v>Pest control</v>
      </c>
      <c r="D23" s="4" t="str">
        <f>IF(A23="","",'Audit Food Safety'!C7)</f>
        <v>Pests, birds, flies and rodents are controlled at landing and processing areas.</v>
      </c>
      <c r="E23" s="4">
        <f>IF(A23="","",'Audit Food Safety'!F7)</f>
        <v>0</v>
      </c>
      <c r="F23" s="4" t="str">
        <f t="shared" si="0"/>
        <v>Raise corrective action immediately</v>
      </c>
    </row>
    <row r="24" spans="1:6" x14ac:dyDescent="0.3">
      <c r="A24" s="4" t="str">
        <f>IF('Audit Food Safety'!M8=1,"Audit_Food_Safety","")</f>
        <v>Audit_Food_Safety</v>
      </c>
      <c r="B24" s="4" t="str">
        <f>IF(A24="","",'Audit Food Safety'!A8)</f>
        <v>F7</v>
      </c>
      <c r="C24" s="4" t="str">
        <f>IF(A24="","",'Audit Food Safety'!B8)</f>
        <v>Packaging/storage</v>
      </c>
      <c r="D24" s="4" t="str">
        <f>IF(A24="","",'Audit Food Safety'!C8)</f>
        <v>Packaging is food-grade and storage protects product from moisture, smoke taint drift and contamination.</v>
      </c>
      <c r="E24" s="4">
        <f>IF(A24="","",'Audit Food Safety'!F8)</f>
        <v>0</v>
      </c>
      <c r="F24" s="4" t="str">
        <f t="shared" si="0"/>
        <v>Raise corrective action immediately</v>
      </c>
    </row>
    <row r="25" spans="1:6" x14ac:dyDescent="0.3">
      <c r="A25" s="4" t="str">
        <f>IF('Audit Food Safety'!M9=1,"Audit_Food_Safety","")</f>
        <v/>
      </c>
      <c r="B25" s="4" t="str">
        <f>IF(A25="","",'Audit Food Safety'!A9)</f>
        <v/>
      </c>
      <c r="C25" s="4" t="str">
        <f>IF(A25="","",'Audit Food Safety'!B9)</f>
        <v/>
      </c>
      <c r="D25" s="4" t="str">
        <f>IF(A25="","",'Audit Food Safety'!C9)</f>
        <v/>
      </c>
      <c r="E25" s="4" t="str">
        <f>IF(A25="","",'Audit Food Safety'!F9)</f>
        <v/>
      </c>
      <c r="F25" s="4" t="str">
        <f t="shared" si="0"/>
        <v/>
      </c>
    </row>
    <row r="26" spans="1:6" x14ac:dyDescent="0.3">
      <c r="A26" s="4" t="str">
        <f>IF('Audit Open Water'!M2=1,"Audit_Open_Water","")</f>
        <v/>
      </c>
      <c r="B26" s="4" t="str">
        <f>IF(A26="","",'Audit Open Water'!A2)</f>
        <v/>
      </c>
      <c r="C26" s="4" t="str">
        <f>IF(A26="","",'Audit Open Water'!B2)</f>
        <v/>
      </c>
      <c r="D26" s="4" t="str">
        <f>IF(A26="","",'Audit Open Water'!C2)</f>
        <v/>
      </c>
      <c r="E26" s="4" t="str">
        <f>IF(A26="","",'Audit Open Water'!F2)</f>
        <v/>
      </c>
      <c r="F26" s="4" t="str">
        <f t="shared" si="0"/>
        <v/>
      </c>
    </row>
    <row r="27" spans="1:6" x14ac:dyDescent="0.3">
      <c r="A27" s="4" t="str">
        <f>IF('Audit Open Water'!M3=1,"Audit_Open_Water","")</f>
        <v/>
      </c>
      <c r="B27" s="4" t="str">
        <f>IF(A27="","",'Audit Open Water'!A3)</f>
        <v/>
      </c>
      <c r="C27" s="4" t="str">
        <f>IF(A27="","",'Audit Open Water'!B3)</f>
        <v/>
      </c>
      <c r="D27" s="4" t="str">
        <f>IF(A27="","",'Audit Open Water'!C3)</f>
        <v/>
      </c>
      <c r="E27" s="4" t="str">
        <f>IF(A27="","",'Audit Open Water'!F3)</f>
        <v/>
      </c>
      <c r="F27" s="4" t="str">
        <f t="shared" si="0"/>
        <v/>
      </c>
    </row>
    <row r="28" spans="1:6" x14ac:dyDescent="0.3">
      <c r="A28" s="4" t="str">
        <f>IF('Audit Open Water'!M4=1,"Audit_Open_Water","")</f>
        <v/>
      </c>
      <c r="B28" s="4" t="str">
        <f>IF(A28="","",'Audit Open Water'!A4)</f>
        <v/>
      </c>
      <c r="C28" s="4" t="str">
        <f>IF(A28="","",'Audit Open Water'!B4)</f>
        <v/>
      </c>
      <c r="D28" s="4" t="str">
        <f>IF(A28="","",'Audit Open Water'!C4)</f>
        <v/>
      </c>
      <c r="E28" s="4" t="str">
        <f>IF(A28="","",'Audit Open Water'!F4)</f>
        <v/>
      </c>
      <c r="F28" s="4" t="str">
        <f t="shared" si="0"/>
        <v/>
      </c>
    </row>
    <row r="29" spans="1:6" x14ac:dyDescent="0.3">
      <c r="A29" s="4" t="str">
        <f>IF('Audit Open Water'!M5=1,"Audit_Open_Water","")</f>
        <v/>
      </c>
      <c r="B29" s="4" t="str">
        <f>IF(A29="","",'Audit Open Water'!A5)</f>
        <v/>
      </c>
      <c r="C29" s="4" t="str">
        <f>IF(A29="","",'Audit Open Water'!B5)</f>
        <v/>
      </c>
      <c r="D29" s="4" t="str">
        <f>IF(A29="","",'Audit Open Water'!C5)</f>
        <v/>
      </c>
      <c r="E29" s="4" t="str">
        <f>IF(A29="","",'Audit Open Water'!F5)</f>
        <v/>
      </c>
      <c r="F29" s="4" t="str">
        <f t="shared" si="0"/>
        <v/>
      </c>
    </row>
    <row r="30" spans="1:6" x14ac:dyDescent="0.3">
      <c r="A30" s="4" t="str">
        <f>IF('Audit Open Water'!M6=1,"Audit_Open_Water","")</f>
        <v>Audit_Open_Water</v>
      </c>
      <c r="B30" s="4" t="str">
        <f>IF(A30="","",'Audit Open Water'!A6)</f>
        <v>O5</v>
      </c>
      <c r="C30" s="4" t="str">
        <f>IF(A30="","",'Audit Open Water'!B6)</f>
        <v>Water monitoring</v>
      </c>
      <c r="D30" s="4" t="str">
        <f>IF(A30="","",'Audit Open Water'!C6)</f>
        <v>Basic water-quality checks are done and adverse trends trigger action.</v>
      </c>
      <c r="E30" s="4">
        <f>IF(A30="","",'Audit Open Water'!F6)</f>
        <v>0</v>
      </c>
      <c r="F30" s="4" t="str">
        <f t="shared" si="0"/>
        <v>Raise corrective action immediately</v>
      </c>
    </row>
    <row r="31" spans="1:6" ht="41.4" x14ac:dyDescent="0.3">
      <c r="A31" s="4" t="str">
        <f>IF('Audit Open Water'!M7=1,"Audit_Open_Water","")</f>
        <v>Audit_Open_Water</v>
      </c>
      <c r="B31" s="4" t="str">
        <f>IF(A31="","",'Audit Open Water'!A7)</f>
        <v>O6</v>
      </c>
      <c r="C31" s="4" t="str">
        <f>IF(A31="","",'Audit Open Water'!B7)</f>
        <v>Mortality disposal</v>
      </c>
      <c r="D31" s="4" t="str">
        <f>IF(A31="","",'Audit Open Water'!C7)</f>
        <v>Dead fish are removed promptly and disposed of safely.</v>
      </c>
      <c r="E31" s="4">
        <f>IF(A31="","",'Audit Open Water'!F7)</f>
        <v>0</v>
      </c>
      <c r="F31" s="4" t="str">
        <f t="shared" si="0"/>
        <v>Raise corrective action immediately</v>
      </c>
    </row>
    <row r="32" spans="1:6" x14ac:dyDescent="0.3">
      <c r="A32" s="4" t="str">
        <f>IF('Audit Open Water'!M8=1,"Audit_Open_Water","")</f>
        <v/>
      </c>
      <c r="B32" s="4" t="str">
        <f>IF(A32="","",'Audit Open Water'!A8)</f>
        <v/>
      </c>
      <c r="C32" s="4" t="str">
        <f>IF(A32="","",'Audit Open Water'!B8)</f>
        <v/>
      </c>
      <c r="D32" s="4" t="str">
        <f>IF(A32="","",'Audit Open Water'!C8)</f>
        <v/>
      </c>
      <c r="E32" s="4" t="str">
        <f>IF(A32="","",'Audit Open Water'!F8)</f>
        <v/>
      </c>
      <c r="F32" s="4" t="str">
        <f t="shared" si="0"/>
        <v/>
      </c>
    </row>
    <row r="33" spans="1:6" ht="41.4" x14ac:dyDescent="0.3">
      <c r="A33" s="4" t="str">
        <f>IF('Audit Open Water'!M9=1,"Audit_Open_Water","")</f>
        <v>Audit_Open_Water</v>
      </c>
      <c r="B33" s="4" t="str">
        <f>IF(A33="","",'Audit Open Water'!A9)</f>
        <v>O8</v>
      </c>
      <c r="C33" s="4" t="str">
        <f>IF(A33="","",'Audit Open Water'!B9)</f>
        <v>Medicine use</v>
      </c>
      <c r="D33" s="4" t="str">
        <f>IF(A33="","",'Audit Open Water'!C9)</f>
        <v>Any medicine or chemical use is authorized, recorded and withdrawal periods respected.</v>
      </c>
      <c r="E33" s="4">
        <f>IF(A33="","",'Audit Open Water'!F9)</f>
        <v>0</v>
      </c>
      <c r="F33" s="4" t="str">
        <f t="shared" si="0"/>
        <v>Raise corrective action immediately</v>
      </c>
    </row>
    <row r="34" spans="1:6" x14ac:dyDescent="0.3">
      <c r="A34" s="4" t="str">
        <f>IF('Audit Profitability'!M2=1,"Audit_Profitability","")</f>
        <v/>
      </c>
      <c r="B34" s="4" t="str">
        <f>IF(A34="","",'Audit Profitability'!A2)</f>
        <v/>
      </c>
      <c r="C34" s="4" t="str">
        <f>IF(A34="","",'Audit Profitability'!B2)</f>
        <v/>
      </c>
      <c r="D34" s="4" t="str">
        <f>IF(A34="","",'Audit Profitability'!C2)</f>
        <v/>
      </c>
      <c r="E34" s="4" t="str">
        <f>IF(A34="","",'Audit Profitability'!F2)</f>
        <v/>
      </c>
      <c r="F34" s="4" t="str">
        <f t="shared" si="0"/>
        <v/>
      </c>
    </row>
    <row r="35" spans="1:6" x14ac:dyDescent="0.3">
      <c r="A35" s="4" t="str">
        <f>IF('Audit Profitability'!M3=1,"Audit_Profitability","")</f>
        <v/>
      </c>
      <c r="B35" s="4" t="str">
        <f>IF(A35="","",'Audit Profitability'!A3)</f>
        <v/>
      </c>
      <c r="C35" s="4" t="str">
        <f>IF(A35="","",'Audit Profitability'!B3)</f>
        <v/>
      </c>
      <c r="D35" s="4" t="str">
        <f>IF(A35="","",'Audit Profitability'!C3)</f>
        <v/>
      </c>
      <c r="E35" s="4" t="str">
        <f>IF(A35="","",'Audit Profitability'!F3)</f>
        <v/>
      </c>
      <c r="F35" s="4" t="str">
        <f t="shared" si="0"/>
        <v/>
      </c>
    </row>
    <row r="36" spans="1:6" x14ac:dyDescent="0.3">
      <c r="A36" s="4" t="str">
        <f>IF('Audit Profitability'!M4=1,"Audit_Profitability","")</f>
        <v/>
      </c>
      <c r="B36" s="4" t="str">
        <f>IF(A36="","",'Audit Profitability'!A4)</f>
        <v/>
      </c>
      <c r="C36" s="4" t="str">
        <f>IF(A36="","",'Audit Profitability'!B4)</f>
        <v/>
      </c>
      <c r="D36" s="4" t="str">
        <f>IF(A36="","",'Audit Profitability'!C4)</f>
        <v/>
      </c>
      <c r="E36" s="4" t="str">
        <f>IF(A36="","",'Audit Profitability'!F4)</f>
        <v/>
      </c>
      <c r="F36" s="4" t="str">
        <f t="shared" si="0"/>
        <v/>
      </c>
    </row>
    <row r="37" spans="1:6" x14ac:dyDescent="0.3">
      <c r="A37" s="4" t="str">
        <f>IF('Audit Profitability'!M5=1,"Audit_Profitability","")</f>
        <v/>
      </c>
      <c r="B37" s="4" t="str">
        <f>IF(A37="","",'Audit Profitability'!A5)</f>
        <v/>
      </c>
      <c r="C37" s="4" t="str">
        <f>IF(A37="","",'Audit Profitability'!B5)</f>
        <v/>
      </c>
      <c r="D37" s="4" t="str">
        <f>IF(A37="","",'Audit Profitability'!C5)</f>
        <v/>
      </c>
      <c r="E37" s="4" t="str">
        <f>IF(A37="","",'Audit Profitability'!F5)</f>
        <v/>
      </c>
      <c r="F37" s="4" t="str">
        <f t="shared" si="0"/>
        <v/>
      </c>
    </row>
    <row r="38" spans="1:6" ht="41.4" x14ac:dyDescent="0.3">
      <c r="A38" s="4" t="str">
        <f>IF('Audit Profitability'!M6=1,"Audit_Profitability","")</f>
        <v>Audit_Profitability</v>
      </c>
      <c r="B38" s="4" t="str">
        <f>IF(A38="","",'Audit Profitability'!A6)</f>
        <v>P5</v>
      </c>
      <c r="C38" s="4" t="str">
        <f>IF(A38="","",'Audit Profitability'!B6)</f>
        <v>Market specs</v>
      </c>
      <c r="D38" s="4" t="str">
        <f>IF(A38="","",'Audit Profitability'!C6)</f>
        <v>Product grading/size, freshness, smoke-dry finish or chilled specs meet buyer requirements.</v>
      </c>
      <c r="E38" s="4">
        <f>IF(A38="","",'Audit Profitability'!F6)</f>
        <v>0</v>
      </c>
      <c r="F38" s="4" t="str">
        <f t="shared" si="0"/>
        <v>Raise corrective action immediately</v>
      </c>
    </row>
    <row r="39" spans="1:6" x14ac:dyDescent="0.3">
      <c r="A39" s="4" t="str">
        <f>IF('Audit Profitability'!M7=1,"Audit_Profitability","")</f>
        <v/>
      </c>
      <c r="B39" s="4" t="str">
        <f>IF(A39="","",'Audit Profitability'!A7)</f>
        <v/>
      </c>
      <c r="C39" s="4" t="str">
        <f>IF(A39="","",'Audit Profitability'!B7)</f>
        <v/>
      </c>
      <c r="D39" s="4" t="str">
        <f>IF(A39="","",'Audit Profitability'!C7)</f>
        <v/>
      </c>
      <c r="E39" s="4" t="str">
        <f>IF(A39="","",'Audit Profitability'!F7)</f>
        <v/>
      </c>
      <c r="F39" s="4" t="str">
        <f t="shared" si="0"/>
        <v/>
      </c>
    </row>
    <row r="40" spans="1:6" x14ac:dyDescent="0.3">
      <c r="A40" s="4" t="str">
        <f>IF('Audit Profitability'!M8=1,"Audit_Profitability","")</f>
        <v/>
      </c>
      <c r="B40" s="4" t="str">
        <f>IF(A40="","",'Audit Profitability'!A8)</f>
        <v/>
      </c>
      <c r="C40" s="4" t="str">
        <f>IF(A40="","",'Audit Profitability'!B8)</f>
        <v/>
      </c>
      <c r="D40" s="4" t="str">
        <f>IF(A40="","",'Audit Profitability'!C8)</f>
        <v/>
      </c>
      <c r="E40" s="4" t="str">
        <f>IF(A40="","",'Audit Profitability'!F8)</f>
        <v/>
      </c>
      <c r="F40" s="4" t="str">
        <f t="shared" si="0"/>
        <v/>
      </c>
    </row>
    <row r="41" spans="1:6" x14ac:dyDescent="0.3">
      <c r="A41" s="4" t="str">
        <f>IF('Audit Profitability'!M9=1,"Audit_Profitability","")</f>
        <v/>
      </c>
      <c r="B41" s="4" t="str">
        <f>IF(A41="","",'Audit Profitability'!A9)</f>
        <v/>
      </c>
      <c r="C41" s="4" t="str">
        <f>IF(A41="","",'Audit Profitability'!B9)</f>
        <v/>
      </c>
      <c r="D41" s="4" t="str">
        <f>IF(A41="","",'Audit Profitability'!C9)</f>
        <v/>
      </c>
      <c r="E41" s="4" t="str">
        <f>IF(A41="","",'Audit Profitability'!F9)</f>
        <v/>
      </c>
      <c r="F41" s="4" t="str">
        <f t="shared" si="0"/>
        <v/>
      </c>
    </row>
    <row r="45" spans="1:6" x14ac:dyDescent="0.3">
      <c r="A45" s="19" t="s">
        <v>230</v>
      </c>
      <c r="B45" s="19"/>
      <c r="C45" s="19"/>
      <c r="D45" s="19"/>
      <c r="E45" s="19"/>
      <c r="F45" s="19"/>
    </row>
  </sheetData>
  <mergeCells count="1">
    <mergeCell ref="A45:F4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2" customWidth="1"/>
    <col min="2" max="3" width="16" customWidth="1"/>
    <col min="4" max="4" width="28" customWidth="1"/>
    <col min="5" max="5" width="30" customWidth="1"/>
    <col min="6" max="6" width="18" customWidth="1"/>
    <col min="7" max="9" width="14" customWidth="1"/>
    <col min="10" max="10" width="16" customWidth="1"/>
  </cols>
  <sheetData>
    <row r="1" spans="1:10" x14ac:dyDescent="0.3">
      <c r="A1" s="2" t="s">
        <v>231</v>
      </c>
      <c r="B1" s="2" t="s">
        <v>232</v>
      </c>
      <c r="C1" s="2" t="s">
        <v>52</v>
      </c>
      <c r="D1" s="2" t="s">
        <v>233</v>
      </c>
      <c r="E1" s="2" t="s">
        <v>234</v>
      </c>
      <c r="F1" s="2" t="s">
        <v>235</v>
      </c>
      <c r="G1" s="2" t="s">
        <v>59</v>
      </c>
      <c r="H1" s="2" t="s">
        <v>60</v>
      </c>
      <c r="I1" s="2" t="s">
        <v>236</v>
      </c>
      <c r="J1" s="2" t="s">
        <v>237</v>
      </c>
    </row>
    <row r="2" spans="1:10" x14ac:dyDescent="0.3">
      <c r="A2" s="16" t="s">
        <v>238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3">
      <c r="A3" s="16" t="s">
        <v>239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3">
      <c r="A4" s="16" t="s">
        <v>240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3">
      <c r="A5" s="16" t="s">
        <v>241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16" t="s">
        <v>242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">
      <c r="A7" s="16" t="s">
        <v>243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3">
      <c r="A8" s="16" t="s">
        <v>244</v>
      </c>
      <c r="B8" s="5"/>
      <c r="C8" s="5"/>
      <c r="D8" s="5"/>
      <c r="E8" s="5"/>
      <c r="F8" s="5"/>
      <c r="G8" s="5"/>
      <c r="H8" s="5"/>
      <c r="I8" s="5"/>
      <c r="J8" s="5"/>
    </row>
    <row r="9" spans="1:10" x14ac:dyDescent="0.3">
      <c r="A9" s="16" t="s">
        <v>245</v>
      </c>
      <c r="B9" s="5"/>
      <c r="C9" s="5"/>
      <c r="D9" s="5"/>
      <c r="E9" s="5"/>
      <c r="F9" s="5"/>
      <c r="G9" s="5"/>
      <c r="H9" s="5"/>
      <c r="I9" s="5"/>
      <c r="J9" s="5"/>
    </row>
    <row r="10" spans="1:10" x14ac:dyDescent="0.3">
      <c r="A10" s="16" t="s">
        <v>246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16" t="s">
        <v>247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A12" s="16" t="s">
        <v>248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16" t="s">
        <v>249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">
      <c r="A14" s="16" t="s">
        <v>250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">
      <c r="A15" s="16" t="s">
        <v>251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16" t="s">
        <v>252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">
      <c r="A17" s="16" t="s">
        <v>253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16" t="s">
        <v>254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">
      <c r="A19" s="16" t="s">
        <v>255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">
      <c r="A20" s="16" t="s">
        <v>256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">
      <c r="A21" s="16" t="s">
        <v>257</v>
      </c>
      <c r="B21" s="5"/>
      <c r="C21" s="5"/>
      <c r="D21" s="5"/>
      <c r="E21" s="5"/>
      <c r="F21" s="5"/>
      <c r="G21" s="5"/>
      <c r="H21" s="5"/>
      <c r="I21" s="5"/>
      <c r="J21" s="5"/>
    </row>
  </sheetData>
  <dataValidations count="1">
    <dataValidation type="list" allowBlank="1" sqref="I2 I3 I4 I5 I6 I7 I8 I9 I10 I11 I12 I13 I14 I15 I16 I17 I18 I19 I20 I21">
      <formula1>"Open,In Progress,Closed,Verified"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Instructions</vt:lpstr>
      <vt:lpstr>Audit Profile</vt:lpstr>
      <vt:lpstr>Audit Governance</vt:lpstr>
      <vt:lpstr>Audit Harvest</vt:lpstr>
      <vt:lpstr>Audit Food Safety</vt:lpstr>
      <vt:lpstr>Audit Open Water</vt:lpstr>
      <vt:lpstr>Audit Profitability</vt:lpstr>
      <vt:lpstr>Critical Triggers</vt:lpstr>
      <vt:lpstr>Corrective Action Log</vt:lpstr>
      <vt:lpstr>Auditor Conclusion</vt:lpstr>
      <vt:lpstr>Tpl Vessel Trip</vt:lpstr>
      <vt:lpstr>Tpl_Landing_Site</vt:lpstr>
      <vt:lpstr>Tpl Cold Chain</vt:lpstr>
      <vt:lpstr>Tpl_Smoking_Drying</vt:lpstr>
      <vt:lpstr>Tpl_Open_Water_Ops</vt:lpstr>
      <vt:lpstr>Tpl_Complaints_Recall</vt:lpstr>
      <vt:lpstr>Sources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2026-03-10T04:30:22Z</dcterms:created>
  <dcterms:modified xsi:type="dcterms:W3CDTF">2026-05-10T09:42:28Z</dcterms:modified>
</cp:coreProperties>
</file>