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576" windowWidth="12156" windowHeight="7092" tabRatio="797" firstSheet="1" activeTab="11"/>
  </bookViews>
  <sheets>
    <sheet name="Lists" sheetId="1" state="hidden" r:id="rId1"/>
    <sheet name="Instructions" sheetId="2" r:id="rId2"/>
    <sheet name="Summary" sheetId="3" r:id="rId3"/>
    <sheet name="Critical Triggers" sheetId="4" r:id="rId4"/>
    <sheet name="Governance" sheetId="5" r:id="rId5"/>
    <sheet name="Productivity" sheetId="6" r:id="rId6"/>
    <sheet name="Food Safety" sheetId="7" r:id="rId7"/>
    <sheet name="Welfare" sheetId="8" r:id="rId8"/>
    <sheet name="Profitability" sheetId="9" r:id="rId9"/>
    <sheet name="Corrective Actions" sheetId="10" r:id="rId10"/>
    <sheet name="Auditor Conclusion" sheetId="11" r:id="rId11"/>
    <sheet name="Sheet1" sheetId="12" r:id="rId12"/>
  </sheets>
  <definedNames>
    <definedName name="AuditType">Lists!C$2:C$4</definedName>
    <definedName name="Judgement">Lists!E$2:E$4</definedName>
    <definedName name="Models">Lists!D$2:D$5</definedName>
    <definedName name="Priority">Lists!F$2:F$4</definedName>
    <definedName name="Scores">Lists!A$2:A$8</definedName>
    <definedName name="Status">Lists!B$2:B$4</definedName>
  </definedNames>
  <calcPr calcId="144525"/>
</workbook>
</file>

<file path=xl/calcChain.xml><?xml version="1.0" encoding="utf-8"?>
<calcChain xmlns="http://schemas.openxmlformats.org/spreadsheetml/2006/main">
  <c r="B21" i="3" l="1"/>
  <c r="H15" i="3"/>
  <c r="F15" i="3"/>
  <c r="G15" i="3" s="1"/>
  <c r="D15" i="3"/>
  <c r="E15" i="3" s="1"/>
  <c r="C15" i="3"/>
  <c r="B15" i="3"/>
  <c r="H14" i="3"/>
  <c r="F14" i="3"/>
  <c r="D14" i="3"/>
  <c r="C14" i="3"/>
  <c r="G14" i="3" s="1"/>
  <c r="B14" i="3"/>
  <c r="H13" i="3"/>
  <c r="F13" i="3"/>
  <c r="G13" i="3" s="1"/>
  <c r="D13" i="3"/>
  <c r="E13" i="3" s="1"/>
  <c r="C13" i="3"/>
  <c r="B13" i="3"/>
  <c r="H12" i="3"/>
  <c r="F12" i="3"/>
  <c r="D12" i="3"/>
  <c r="C12" i="3"/>
  <c r="C16" i="3" s="1"/>
  <c r="B12" i="3"/>
  <c r="H11" i="3"/>
  <c r="H16" i="3" s="1"/>
  <c r="F11" i="3"/>
  <c r="F16" i="3" s="1"/>
  <c r="D11" i="3"/>
  <c r="D16" i="3" s="1"/>
  <c r="E16" i="3" s="1"/>
  <c r="B19" i="3" s="1"/>
  <c r="C11" i="3"/>
  <c r="B11" i="3"/>
  <c r="B16" i="3" s="1"/>
  <c r="G16" i="3" l="1"/>
  <c r="B20" i="3" s="1"/>
  <c r="B22" i="3"/>
  <c r="B3" i="11" s="1"/>
  <c r="E12" i="3"/>
  <c r="G12" i="3"/>
  <c r="E14" i="3"/>
  <c r="E11" i="3"/>
  <c r="G11" i="3"/>
</calcChain>
</file>

<file path=xl/comments1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</commentList>
</comments>
</file>

<file path=xl/comments2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</commentList>
</comments>
</file>

<file path=xl/comments3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9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</commentList>
</comments>
</file>

<file path=xl/comments4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9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10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</commentList>
</comments>
</file>

<file path=xl/comments5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</commentList>
</comments>
</file>

<file path=xl/sharedStrings.xml><?xml version="1.0" encoding="utf-8"?>
<sst xmlns="http://schemas.openxmlformats.org/spreadsheetml/2006/main" count="361" uniqueCount="229">
  <si>
    <t>Scores</t>
  </si>
  <si>
    <t>Status</t>
  </si>
  <si>
    <t>AuditType</t>
  </si>
  <si>
    <t>Models</t>
  </si>
  <si>
    <t>Judgement</t>
  </si>
  <si>
    <t>Priority</t>
  </si>
  <si>
    <t>Open</t>
  </si>
  <si>
    <t>Self</t>
  </si>
  <si>
    <t>Breeding</t>
  </si>
  <si>
    <t>Pass</t>
  </si>
  <si>
    <t>Critical</t>
  </si>
  <si>
    <t>Closed</t>
  </si>
  <si>
    <t>External</t>
  </si>
  <si>
    <t>Fattening</t>
  </si>
  <si>
    <t>Conditional pass</t>
  </si>
  <si>
    <t>Major</t>
  </si>
  <si>
    <t>N/A</t>
  </si>
  <si>
    <t>Follow-up</t>
  </si>
  <si>
    <t>Mixed</t>
  </si>
  <si>
    <t>Fail</t>
  </si>
  <si>
    <t>Minor</t>
  </si>
  <si>
    <t>Slaughter-linked</t>
  </si>
  <si>
    <t>Granjero de Bauer Sheep Audit Checklist - Excel Workbook</t>
  </si>
  <si>
    <t>Purpose</t>
  </si>
  <si>
    <t>Use this workbook for monthly self-assessment, supplier approval, surveillance visits or external audits of sheep enterprises in Nigeria.</t>
  </si>
  <si>
    <t>Scoring</t>
  </si>
  <si>
    <t>Score each checklist line from 0 to 5. Use the status column to mark Open, Closed or N/A. Any score of 0 or 1 should move to the Corrective Actions sheet.</t>
  </si>
  <si>
    <t>Sections</t>
  </si>
  <si>
    <t>The workbook covers Governance, Productivity, Food Safety, Welfare and Profitability, with an overall score summary and auditor conclusion page.</t>
  </si>
  <si>
    <t>Evidence</t>
  </si>
  <si>
    <t>Record objective evidence from documents, observation, interviews, veterinary records, stock records, sales records and physical inspection.</t>
  </si>
  <si>
    <t>Interpretation</t>
  </si>
  <si>
    <t>Suggested grading: 85%+ = Strong, 70-84% = Acceptable with improvements, 50-69% = Conditional, below 50% = Unacceptable risk.</t>
  </si>
  <si>
    <t>Scoring Guide</t>
  </si>
  <si>
    <t>Score</t>
  </si>
  <si>
    <t>Meaning</t>
  </si>
  <si>
    <t>Audit interpretation</t>
  </si>
  <si>
    <t>Action</t>
  </si>
  <si>
    <t>Absent</t>
  </si>
  <si>
    <t>No system, no evidence, or unacceptable risk.</t>
  </si>
  <si>
    <t>Immediate action</t>
  </si>
  <si>
    <t>Major gap</t>
  </si>
  <si>
    <t>System weak or ineffective; high risk remains.</t>
  </si>
  <si>
    <t>Corrective action required</t>
  </si>
  <si>
    <t>Partial</t>
  </si>
  <si>
    <t>Some controls exist but implementation is inconsistent.</t>
  </si>
  <si>
    <t>Improve promptly</t>
  </si>
  <si>
    <t>Adequate</t>
  </si>
  <si>
    <t>Meets minimum expectation with minor gaps.</t>
  </si>
  <si>
    <t>Monitor</t>
  </si>
  <si>
    <t>Good</t>
  </si>
  <si>
    <t>Implemented and usually effective.</t>
  </si>
  <si>
    <t>Maintain</t>
  </si>
  <si>
    <t>Strong</t>
  </si>
  <si>
    <t>Consistent, documented and effective.</t>
  </si>
  <si>
    <t>Best practice</t>
  </si>
  <si>
    <t>Audit Profile and Result Summary</t>
  </si>
  <si>
    <t>Farm / enterprise</t>
  </si>
  <si>
    <t>Audit date</t>
  </si>
  <si>
    <t>Location / state</t>
  </si>
  <si>
    <t>Production model</t>
  </si>
  <si>
    <t>Auditor / team</t>
  </si>
  <si>
    <t>Audit type</t>
  </si>
  <si>
    <t>Lead auditee</t>
  </si>
  <si>
    <t>Cycle / period</t>
  </si>
  <si>
    <t>Certificate / supplier code</t>
  </si>
  <si>
    <t>Assessment area</t>
  </si>
  <si>
    <t>Items</t>
  </si>
  <si>
    <t>Max score</t>
  </si>
  <si>
    <t>Self score</t>
  </si>
  <si>
    <t>Self %</t>
  </si>
  <si>
    <t>External score</t>
  </si>
  <si>
    <t>External %</t>
  </si>
  <si>
    <t>Status count open</t>
  </si>
  <si>
    <t>Governance</t>
  </si>
  <si>
    <t>Productivity</t>
  </si>
  <si>
    <t>Food Safety</t>
  </si>
  <si>
    <t>Welfare</t>
  </si>
  <si>
    <t>Profitability</t>
  </si>
  <si>
    <t>Overall</t>
  </si>
  <si>
    <t>Self overall grade</t>
  </si>
  <si>
    <t>External overall grade</t>
  </si>
  <si>
    <t>Critical trigger count</t>
  </si>
  <si>
    <t>Recommended judgement</t>
  </si>
  <si>
    <t>Critical trigger</t>
  </si>
  <si>
    <t>Triggered?</t>
  </si>
  <si>
    <t>Evidence / comment</t>
  </si>
  <si>
    <t>Immediate action required</t>
  </si>
  <si>
    <t>Responsible person</t>
  </si>
  <si>
    <t>Due date</t>
  </si>
  <si>
    <t>Marketing of animals under drug withdrawal or unknown treatment status</t>
  </si>
  <si>
    <t>Severe water deprivation, severe heat stress, untreated injury or prolonged suffering</t>
  </si>
  <si>
    <t>No traceability for source or dispatch of animals intended for formal markets</t>
  </si>
  <si>
    <t>Transport causing crush injury, smothering, collapse or preventable death</t>
  </si>
  <si>
    <t>Adulterated feed, illegal drug use, carcass contamination or fraudulent identity</t>
  </si>
  <si>
    <t>Ref</t>
  </si>
  <si>
    <t>Audit question / requirement</t>
  </si>
  <si>
    <t>Objective evidence</t>
  </si>
  <si>
    <t>Risk if weak</t>
  </si>
  <si>
    <t>Auditor / manager comments</t>
  </si>
  <si>
    <t>Action owner</t>
  </si>
  <si>
    <t>Closure evidence</t>
  </si>
  <si>
    <t>3.1 Legal identity and operating control</t>
  </si>
  <si>
    <t>Business identity, premises responsibility, animal ownership and key contact persons are documented.</t>
  </si>
  <si>
    <t>Registration certificates, farm profile, contact list.</t>
  </si>
  <si>
    <t>Risk to welfare, food safety, compliance or profit</t>
  </si>
  <si>
    <t>3.2 Flock inventory and identification</t>
  </si>
  <si>
    <t>Animals or groups are counted, classified and traceable by batch, group, pen, tag or movement lot.</t>
  </si>
  <si>
    <t>Flock inventory, ear tags, batch sheets, pen cards.</t>
  </si>
  <si>
    <t>3.3 Supplier approval</t>
  </si>
  <si>
    <t>Source farms, traders and transporters are approved or risk-rated before use.</t>
  </si>
  <si>
    <t>Approved supplier list, sourcing checklist, previous audit findings.</t>
  </si>
  <si>
    <t>3.4 Incoming stock quarantine</t>
  </si>
  <si>
    <t>New or returning sheep are quarantined, observed and released only after defined checks.</t>
  </si>
  <si>
    <t>Quarantine records, health observations, treatment log.</t>
  </si>
  <si>
    <t>3.5 Movement and sales records</t>
  </si>
  <si>
    <t>Movements in, transfers, sales, slaughter dispatch and returns are recorded and reconcilable.</t>
  </si>
  <si>
    <t>Movement permits, dispatch notes, buyer records.</t>
  </si>
  <si>
    <t>3.6 Internal review</t>
  </si>
  <si>
    <t>Management reviews mortality, growth, disease, condemnations and complaints at planned intervals.</t>
  </si>
  <si>
    <t>Management review notes, KPI dashboard, action tracker.</t>
  </si>
  <si>
    <t>4.1 Production plan</t>
  </si>
  <si>
    <t>Targets exist for lambing, growth, finishing weights, sale age and mortality.</t>
  </si>
  <si>
    <t>Annual plan, batch targets.</t>
  </si>
  <si>
    <t>4.2 Body condition and growth monitoring</t>
  </si>
  <si>
    <t>Body condition or liveweight is reviewed often enough to guide feeding and culling decisions.</t>
  </si>
  <si>
    <t>Condition score sheets, weigh sheets.</t>
  </si>
  <si>
    <t>4.3 Feed intake and feed efficiency</t>
  </si>
  <si>
    <t>Feed use is measured by flock or lot and linked to performance.</t>
  </si>
  <si>
    <t>Feed issue records, intake summary, FCR estimate.</t>
  </si>
  <si>
    <t>4.4 Water reliability</t>
  </si>
  <si>
    <t>Clean water is continuously available and seasonal shortages are planned for.</t>
  </si>
  <si>
    <t>Water checks, borehole logs, contingency plan.</t>
  </si>
  <si>
    <t>4.5 Reproduction and lamb survival</t>
  </si>
  <si>
    <t>Breeding performance, pregnancy outcomes, lambing losses and weaning results are recorded.</t>
  </si>
  <si>
    <t>Mating records, lambing register, lamb mortality log.</t>
  </si>
  <si>
    <t>4.6 Market-finish control</t>
  </si>
  <si>
    <t>Animals sent to market or slaughter meet buyer specification for weight, age, condition and cleanliness.</t>
  </si>
  <si>
    <t>Sale sheets, buyer specification, pre-sale inspection.</t>
  </si>
  <si>
    <t>4.7 Carcass and product feedback</t>
  </si>
  <si>
    <t>Where slaughter-linked, carcass yield, trim loss and condemnation feedback are captured and used.</t>
  </si>
  <si>
    <t>Abattoir feedback, condemnation data, dressing percentage.</t>
  </si>
  <si>
    <t>5.1 Feed safety</t>
  </si>
  <si>
    <t>Feed is stored dry, protected from pests and separated from chemicals and waste.</t>
  </si>
  <si>
    <t>Store inspection, FIFO records, rejection log.</t>
  </si>
  <si>
    <t>5.2 Water quality risk</t>
  </si>
  <si>
    <t>Water sources are protected and treated or tested when risk is known.</t>
  </si>
  <si>
    <t>Water test results, source inspection, treatment records.</t>
  </si>
  <si>
    <t>5.3 Veterinary medicine control</t>
  </si>
  <si>
    <t>Medicines are approved, labelled, stored correctly and controlled by authorized staff.</t>
  </si>
  <si>
    <t>Drug cabinet, stock register, prescriptions.</t>
  </si>
  <si>
    <t>5.4 Withdrawal compliance</t>
  </si>
  <si>
    <t>Treated sheep are clearly identified and not marketed before withdrawal periods end.</t>
  </si>
  <si>
    <t>Treatment records, withdrawal calendar, identification marks.</t>
  </si>
  <si>
    <t>5.5 Slaughter hygiene readiness</t>
  </si>
  <si>
    <t>Animals presented for slaughter are clean enough and fit for humane slaughter and hygienic dressing.</t>
  </si>
  <si>
    <t>Ante-mortem checks, dispatch condition records.</t>
  </si>
  <si>
    <t>5.6 Halal and identity integrity</t>
  </si>
  <si>
    <t>Halal-sensitive supply is protected from mix-up, fraud and cross-contact where claimed.</t>
  </si>
  <si>
    <t>Segregation records, slaughter protocol, batch identity.</t>
  </si>
  <si>
    <t>5.7 Cold chain and product release</t>
  </si>
  <si>
    <t>Where meat is handled, chilling, temperature monitoring, release approval and recall readiness are in place.</t>
  </si>
  <si>
    <t>Chiller logs, release forms, recall contact list.</t>
  </si>
  <si>
    <t>5.8 Complaint and incident handling</t>
  </si>
  <si>
    <t>Food safety complaints, residue alerts, spoilage and buyer feedback are investigated and closed out.</t>
  </si>
  <si>
    <t>Complaint register, CAPA forms, communication records.</t>
  </si>
  <si>
    <t>6.1 Daily inspection</t>
  </si>
  <si>
    <t>Sheep are checked frequently enough to prevent suffering and delayed treatment.</t>
  </si>
  <si>
    <t>Observation routine, staff interviews, treatment response time.</t>
  </si>
  <si>
    <t>6.2 Freedom from hunger and thirst</t>
  </si>
  <si>
    <t>Animals have adequate feed access, water access and competition is controlled.</t>
  </si>
  <si>
    <t>Pen observation, trough space, condition scores.</t>
  </si>
  <si>
    <t>6.3 Shade, shelter and lying area</t>
  </si>
  <si>
    <t>Housing or grazing systems provide shade, dryness and weather protection appropriate to the season.</t>
  </si>
  <si>
    <t>Facility tour, pen conditions, bedding check.</t>
  </si>
  <si>
    <t>6.4 Stocking density and pen comfort</t>
  </si>
  <si>
    <t>Space allowance allows lying, rising, movement and low injury risk.</t>
  </si>
  <si>
    <t>Pen counts, dimensions, behavioural observation.</t>
  </si>
  <si>
    <t>6.5 Lameness, injury and sickness control</t>
  </si>
  <si>
    <t>Lame, injured or sick sheep are separated and treated promptly.</t>
  </si>
  <si>
    <t>Hospital pen, lameness log, treatment records.</t>
  </si>
  <si>
    <t>6.6 Biosecurity and disease prevention</t>
  </si>
  <si>
    <t>Visitors, vehicles, market returns and equipment are controlled to reduce disease spread.</t>
  </si>
  <si>
    <t>Entry controls, disinfectant points, quarantine discipline.</t>
  </si>
  <si>
    <t>6.7 Painful procedures and husbandry</t>
  </si>
  <si>
    <t>Any castration, tail docking or other interventions are justified, humane and competently performed.</t>
  </si>
  <si>
    <t>Procedure policy, training evidence, age limits.</t>
  </si>
  <si>
    <t>6.8 Loading and transport welfare</t>
  </si>
  <si>
    <t>Loading density, journey planning, ramp design, handling and travel timing protect sheep welfare.</t>
  </si>
  <si>
    <t>Vehicle inspection, transport log, observation.</t>
  </si>
  <si>
    <t>6.9 Emergency response and mortality handling</t>
  </si>
  <si>
    <t>There is a clear response for heat stress, disease outbreaks, road delay, injury and dead stock disposal.</t>
  </si>
  <si>
    <t>Emergency plan, contacts, mortality disposal records.</t>
  </si>
  <si>
    <t>7.1 Cost awareness</t>
  </si>
  <si>
    <t>Management can state current feed cost, medicine cost, labour cost and cost per kg gain or per marketed sheep.</t>
  </si>
  <si>
    <t>Budget sheets, cost tracker, interview.</t>
  </si>
  <si>
    <t>7.2 Loss mapping</t>
  </si>
  <si>
    <t>Main avoidable losses are quantified: mortality, lamb losses, theft, feed spoilage, rejection and condemnation.</t>
  </si>
  <si>
    <t>Loss register, reconciliation reports.</t>
  </si>
  <si>
    <t>7.3 Margin review by batch or cycle</t>
  </si>
  <si>
    <t>Enterprise reviews buying price, feed cost, weight gain and sale price by batch or cycle.</t>
  </si>
  <si>
    <t>Batch profitability sheet, sale summaries.</t>
  </si>
  <si>
    <t>7.4 Cull and replacement discipline</t>
  </si>
  <si>
    <t>Unproductive animals are identified and removed in time; replacement policy is defined.</t>
  </si>
  <si>
    <t>Cull list, breeding review, replacement plan.</t>
  </si>
  <si>
    <t>7.5 Seasonal risk planning</t>
  </si>
  <si>
    <t>Drought, disease peaks, market price swings and transport disruption are considered in planning.</t>
  </si>
  <si>
    <t>Seasonal risk register, contingency stock plan.</t>
  </si>
  <si>
    <t>7.6 Staff competence and labour efficiency</t>
  </si>
  <si>
    <t>Roles are defined and staff are trained to reduce avoidable operational mistakes.</t>
  </si>
  <si>
    <t>Training matrix, SOP sign-off, supervision notes.</t>
  </si>
  <si>
    <t>7.7 Corrective action closure</t>
  </si>
  <si>
    <t>Repeated findings are trended and closed with evidence of financial or operational improvement.</t>
  </si>
  <si>
    <t>CAPA log, repeat-audit history.</t>
  </si>
  <si>
    <t>Finding no.</t>
  </si>
  <si>
    <t>Area</t>
  </si>
  <si>
    <t>Reference</t>
  </si>
  <si>
    <t>Root cause</t>
  </si>
  <si>
    <t>Immediate correction</t>
  </si>
  <si>
    <t>Owner</t>
  </si>
  <si>
    <t>Closed?</t>
  </si>
  <si>
    <t>Auditor Conclusion</t>
  </si>
  <si>
    <t>Overall judgement</t>
  </si>
  <si>
    <t>Top 3 strengths</t>
  </si>
  <si>
    <t>Top 3 major risks</t>
  </si>
  <si>
    <t>Decision on approval / continuation</t>
  </si>
  <si>
    <t>Auditor name</t>
  </si>
  <si>
    <t>Date</t>
  </si>
  <si>
    <t>Poor Housing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</si>
</sst>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b/>
      <sz val="11"/>
      <color rgb="FF000000"/>
      <name val="Calibri"/>
    </font>
    <font>
      <sz val="11"/>
      <color rgb="FF80808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GovernanceTable" displayName="GovernanceTable" ref="A1:L7">
  <autoFilter ref="A1:L7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roductivityTable" displayName="ProductivityTable" ref="A1:L8">
  <autoFilter ref="A1:L8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FoodSafetyTable" displayName="FoodSafetyTable" ref="A1:L9">
  <autoFilter ref="A1:L9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WelfareTable" displayName="WelfareTable" ref="A1:L10">
  <autoFilter ref="A1:L10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rofitabilityTable" displayName="ProfitabilityTable" ref="A1:L8">
  <autoFilter ref="A1:L8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CorrectiveActionsTable" displayName="CorrectiveActionsTable" ref="A1:J31">
  <autoFilter ref="A1:J31"/>
  <tableColumns count="10">
    <tableColumn id="1" name="Finding no."/>
    <tableColumn id="2" name="Area"/>
    <tableColumn id="3" name="Reference"/>
    <tableColumn id="4" name="Root cause"/>
    <tableColumn id="5" name="Immediate correction"/>
    <tableColumn id="6" name="Priority"/>
    <tableColumn id="7" name="Owner"/>
    <tableColumn id="8" name="Due date"/>
    <tableColumn id="9" name="Closure evidence"/>
    <tableColumn id="10" name="Closed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4.4"/>
  <cols>
    <col min="1" max="6" width="16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>
      <c r="A3">
        <v>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</row>
    <row r="4" spans="1:6">
      <c r="A4">
        <v>1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</row>
    <row r="5" spans="1:6">
      <c r="A5">
        <v>2</v>
      </c>
      <c r="D5" t="s">
        <v>21</v>
      </c>
    </row>
    <row r="6" spans="1:6">
      <c r="A6">
        <v>3</v>
      </c>
    </row>
    <row r="7" spans="1:6">
      <c r="A7">
        <v>4</v>
      </c>
    </row>
    <row r="8" spans="1:6">
      <c r="A8">
        <v>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/>
  </sheetViews>
  <sheetFormatPr defaultRowHeight="14.4"/>
  <cols>
    <col min="1" max="1" width="12" customWidth="1"/>
    <col min="2" max="2" width="18" customWidth="1"/>
    <col min="3" max="3" width="10" customWidth="1"/>
    <col min="4" max="4" width="28" customWidth="1"/>
    <col min="5" max="5" width="24" customWidth="1"/>
    <col min="6" max="6" width="12" customWidth="1"/>
    <col min="7" max="7" width="16" customWidth="1"/>
    <col min="8" max="8" width="14" customWidth="1"/>
    <col min="9" max="9" width="24" customWidth="1"/>
    <col min="10" max="10" width="10" customWidth="1"/>
  </cols>
  <sheetData>
    <row r="1" spans="1:10">
      <c r="A1" s="4" t="s">
        <v>214</v>
      </c>
      <c r="B1" s="4" t="s">
        <v>215</v>
      </c>
      <c r="C1" s="4" t="s">
        <v>216</v>
      </c>
      <c r="D1" s="4" t="s">
        <v>217</v>
      </c>
      <c r="E1" s="4" t="s">
        <v>218</v>
      </c>
      <c r="F1" s="4" t="s">
        <v>5</v>
      </c>
      <c r="G1" s="4" t="s">
        <v>219</v>
      </c>
      <c r="H1" s="4" t="s">
        <v>89</v>
      </c>
      <c r="I1" s="4" t="s">
        <v>101</v>
      </c>
      <c r="J1" s="4" t="s">
        <v>220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dataValidations count="2">
    <dataValidation type="list" allowBlank="1" sqref="F2 F3 F4 F5 F6 F7 F8 F9 F10 F11 F12 F13 F14 F15 F16 F17 F18 F19 F20 F21 F22 F23 F24 F25 F26 F27 F28 F29 F30 F31">
      <formula1>Priority</formula1>
    </dataValidation>
    <dataValidation type="list" allowBlank="1" sqref="J2 J3 J4 J5 J6 J7 J8 J9 J10 J11 J12 J13 J14 J15 J16 J17 J18 J19 J20 J21 J22 J23 J24 J25 J26 J27 J28 J29 J30 J31">
      <formula1>"Yes,No"</formula1>
    </dataValidation>
  </dataValidation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E23" sqref="E23"/>
    </sheetView>
  </sheetViews>
  <sheetFormatPr defaultRowHeight="14.4"/>
  <cols>
    <col min="1" max="1" width="28" customWidth="1"/>
    <col min="2" max="2" width="22" customWidth="1"/>
    <col min="3" max="6" width="20" customWidth="1"/>
  </cols>
  <sheetData>
    <row r="1" spans="1:6">
      <c r="A1" s="15" t="s">
        <v>221</v>
      </c>
      <c r="B1" s="16"/>
      <c r="C1" s="16"/>
      <c r="D1" s="16"/>
      <c r="E1" s="16"/>
      <c r="F1" s="17"/>
    </row>
    <row r="3" spans="1:6">
      <c r="A3" s="1" t="s">
        <v>222</v>
      </c>
      <c r="B3" s="18" t="str">
        <f>Summary!B22</f>
        <v>Fail</v>
      </c>
      <c r="C3" s="16"/>
      <c r="D3" s="16"/>
      <c r="E3" s="16"/>
      <c r="F3" s="17"/>
    </row>
    <row r="4" spans="1:6" ht="45" customHeight="1">
      <c r="A4" s="1" t="s">
        <v>223</v>
      </c>
      <c r="B4" s="18"/>
      <c r="C4" s="16"/>
      <c r="D4" s="16"/>
      <c r="E4" s="16"/>
      <c r="F4" s="17"/>
    </row>
    <row r="5" spans="1:6" ht="45" customHeight="1">
      <c r="A5" s="1" t="s">
        <v>224</v>
      </c>
      <c r="B5" s="18"/>
      <c r="C5" s="16"/>
      <c r="D5" s="16"/>
      <c r="E5" s="16"/>
      <c r="F5" s="17"/>
    </row>
    <row r="6" spans="1:6" ht="45" customHeight="1">
      <c r="A6" s="1" t="s">
        <v>225</v>
      </c>
      <c r="B6" s="18"/>
      <c r="C6" s="16"/>
      <c r="D6" s="16"/>
      <c r="E6" s="16"/>
      <c r="F6" s="17"/>
    </row>
    <row r="7" spans="1:6">
      <c r="A7" s="1" t="s">
        <v>226</v>
      </c>
      <c r="B7" s="18"/>
      <c r="C7" s="16"/>
      <c r="D7" s="16"/>
      <c r="E7" s="16"/>
      <c r="F7" s="17"/>
    </row>
    <row r="8" spans="1:6">
      <c r="A8" s="1" t="s">
        <v>227</v>
      </c>
      <c r="B8" s="18"/>
      <c r="C8" s="16"/>
      <c r="D8" s="16"/>
      <c r="E8" s="16"/>
      <c r="F8" s="17"/>
    </row>
  </sheetData>
  <mergeCells count="7">
    <mergeCell ref="B8:F8"/>
    <mergeCell ref="B4:F4"/>
    <mergeCell ref="B7:F7"/>
    <mergeCell ref="B6:F6"/>
    <mergeCell ref="A1:F1"/>
    <mergeCell ref="B3:F3"/>
    <mergeCell ref="B5:F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A23" sqref="A23"/>
    </sheetView>
  </sheetViews>
  <sheetFormatPr defaultRowHeight="14.4"/>
  <cols>
    <col min="1" max="1" width="16" customWidth="1"/>
    <col min="2" max="2" width="20" customWidth="1"/>
    <col min="3" max="3" width="50" customWidth="1"/>
    <col min="4" max="4" width="24" customWidth="1"/>
    <col min="5" max="8" width="18" customWidth="1"/>
  </cols>
  <sheetData>
    <row r="1" spans="1:8">
      <c r="A1" s="19" t="s">
        <v>22</v>
      </c>
      <c r="B1" s="16"/>
      <c r="C1" s="16"/>
      <c r="D1" s="16"/>
      <c r="E1" s="16"/>
      <c r="F1" s="16"/>
      <c r="G1" s="16"/>
      <c r="H1" s="17"/>
    </row>
    <row r="3" spans="1:8">
      <c r="A3" s="1" t="s">
        <v>23</v>
      </c>
      <c r="B3" s="18" t="s">
        <v>24</v>
      </c>
      <c r="C3" s="16"/>
      <c r="D3" s="16"/>
      <c r="E3" s="16"/>
      <c r="F3" s="16"/>
      <c r="G3" s="16"/>
      <c r="H3" s="17"/>
    </row>
    <row r="5" spans="1:8">
      <c r="A5" s="1" t="s">
        <v>25</v>
      </c>
      <c r="B5" s="18" t="s">
        <v>26</v>
      </c>
      <c r="C5" s="16"/>
      <c r="D5" s="16"/>
      <c r="E5" s="16"/>
      <c r="F5" s="16"/>
      <c r="G5" s="16"/>
      <c r="H5" s="17"/>
    </row>
    <row r="7" spans="1:8">
      <c r="A7" s="1" t="s">
        <v>27</v>
      </c>
      <c r="B7" s="18" t="s">
        <v>28</v>
      </c>
      <c r="C7" s="16"/>
      <c r="D7" s="16"/>
      <c r="E7" s="16"/>
      <c r="F7" s="16"/>
      <c r="G7" s="16"/>
      <c r="H7" s="17"/>
    </row>
    <row r="9" spans="1:8">
      <c r="A9" s="1" t="s">
        <v>29</v>
      </c>
      <c r="B9" s="18" t="s">
        <v>30</v>
      </c>
      <c r="C9" s="16"/>
      <c r="D9" s="16"/>
      <c r="E9" s="16"/>
      <c r="F9" s="16"/>
      <c r="G9" s="16"/>
      <c r="H9" s="17"/>
    </row>
    <row r="11" spans="1:8">
      <c r="A11" s="1" t="s">
        <v>31</v>
      </c>
      <c r="B11" s="18" t="s">
        <v>32</v>
      </c>
      <c r="C11" s="16"/>
      <c r="D11" s="16"/>
      <c r="E11" s="16"/>
      <c r="F11" s="16"/>
      <c r="G11" s="16"/>
      <c r="H11" s="17"/>
    </row>
    <row r="14" spans="1:8">
      <c r="A14" s="15" t="s">
        <v>33</v>
      </c>
      <c r="B14" s="16"/>
      <c r="C14" s="16"/>
      <c r="D14" s="17"/>
    </row>
    <row r="15" spans="1:8">
      <c r="A15" s="5" t="s">
        <v>34</v>
      </c>
      <c r="B15" s="5" t="s">
        <v>35</v>
      </c>
      <c r="C15" s="5" t="s">
        <v>36</v>
      </c>
      <c r="D15" s="5" t="s">
        <v>37</v>
      </c>
    </row>
    <row r="16" spans="1:8">
      <c r="A16" s="2">
        <v>0</v>
      </c>
      <c r="B16" s="2" t="s">
        <v>38</v>
      </c>
      <c r="C16" s="2" t="s">
        <v>39</v>
      </c>
      <c r="D16" s="2" t="s">
        <v>40</v>
      </c>
    </row>
    <row r="17" spans="1:4">
      <c r="A17" s="2">
        <v>1</v>
      </c>
      <c r="B17" s="2" t="s">
        <v>41</v>
      </c>
      <c r="C17" s="2" t="s">
        <v>42</v>
      </c>
      <c r="D17" s="2" t="s">
        <v>43</v>
      </c>
    </row>
    <row r="18" spans="1:4">
      <c r="A18" s="2">
        <v>2</v>
      </c>
      <c r="B18" s="2" t="s">
        <v>44</v>
      </c>
      <c r="C18" s="2" t="s">
        <v>45</v>
      </c>
      <c r="D18" s="2" t="s">
        <v>46</v>
      </c>
    </row>
    <row r="19" spans="1:4">
      <c r="A19" s="2">
        <v>3</v>
      </c>
      <c r="B19" s="2" t="s">
        <v>47</v>
      </c>
      <c r="C19" s="2" t="s">
        <v>48</v>
      </c>
      <c r="D19" s="2" t="s">
        <v>49</v>
      </c>
    </row>
    <row r="20" spans="1:4">
      <c r="A20" s="2">
        <v>4</v>
      </c>
      <c r="B20" s="2" t="s">
        <v>50</v>
      </c>
      <c r="C20" s="2" t="s">
        <v>51</v>
      </c>
      <c r="D20" s="2" t="s">
        <v>52</v>
      </c>
    </row>
    <row r="21" spans="1:4">
      <c r="A21" s="2">
        <v>5</v>
      </c>
      <c r="B21" s="2" t="s">
        <v>53</v>
      </c>
      <c r="C21" s="2" t="s">
        <v>54</v>
      </c>
      <c r="D21" s="2" t="s">
        <v>55</v>
      </c>
    </row>
  </sheetData>
  <mergeCells count="7">
    <mergeCell ref="A14:D14"/>
    <mergeCell ref="B9:H9"/>
    <mergeCell ref="B7:H7"/>
    <mergeCell ref="A1:H1"/>
    <mergeCell ref="B11:H11"/>
    <mergeCell ref="B3:H3"/>
    <mergeCell ref="B5:H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pane ySplit="7" topLeftCell="A8" activePane="bottomLeft" state="frozen"/>
      <selection pane="bottomLeft" sqref="A1:H1"/>
    </sheetView>
  </sheetViews>
  <sheetFormatPr defaultRowHeight="14.4"/>
  <cols>
    <col min="1" max="1" width="26" customWidth="1"/>
    <col min="2" max="2" width="24" customWidth="1"/>
    <col min="3" max="4" width="14" customWidth="1"/>
    <col min="5" max="5" width="18" customWidth="1"/>
    <col min="6" max="6" width="16" customWidth="1"/>
    <col min="7" max="7" width="18" customWidth="1"/>
    <col min="8" max="8" width="16" customWidth="1"/>
  </cols>
  <sheetData>
    <row r="1" spans="1:8">
      <c r="A1" s="15" t="s">
        <v>56</v>
      </c>
      <c r="B1" s="16"/>
      <c r="C1" s="16"/>
      <c r="D1" s="16"/>
      <c r="E1" s="16"/>
      <c r="F1" s="16"/>
      <c r="G1" s="16"/>
      <c r="H1" s="17"/>
    </row>
    <row r="3" spans="1:8">
      <c r="A3" s="1" t="s">
        <v>57</v>
      </c>
      <c r="B3" s="3"/>
      <c r="D3" s="1" t="s">
        <v>58</v>
      </c>
      <c r="E3" s="3"/>
    </row>
    <row r="4" spans="1:8">
      <c r="A4" s="1" t="s">
        <v>59</v>
      </c>
      <c r="B4" s="3"/>
      <c r="D4" s="1" t="s">
        <v>60</v>
      </c>
      <c r="E4" s="3"/>
    </row>
    <row r="5" spans="1:8">
      <c r="A5" s="1" t="s">
        <v>61</v>
      </c>
      <c r="B5" s="3"/>
      <c r="D5" s="1" t="s">
        <v>62</v>
      </c>
      <c r="E5" s="3"/>
    </row>
    <row r="6" spans="1:8">
      <c r="A6" s="1" t="s">
        <v>58</v>
      </c>
      <c r="B6" s="3"/>
      <c r="D6" s="1" t="s">
        <v>63</v>
      </c>
      <c r="E6" s="3"/>
    </row>
    <row r="7" spans="1:8">
      <c r="A7" s="1" t="s">
        <v>60</v>
      </c>
      <c r="B7" s="3"/>
      <c r="D7" s="1" t="s">
        <v>64</v>
      </c>
      <c r="E7" s="3"/>
    </row>
    <row r="8" spans="1:8">
      <c r="A8" s="1" t="s">
        <v>62</v>
      </c>
      <c r="B8" s="3"/>
      <c r="D8" s="1" t="s">
        <v>65</v>
      </c>
      <c r="E8" s="3"/>
    </row>
    <row r="10" spans="1:8" ht="28.8">
      <c r="A10" s="6" t="s">
        <v>66</v>
      </c>
      <c r="B10" s="6" t="s">
        <v>67</v>
      </c>
      <c r="C10" s="6" t="s">
        <v>68</v>
      </c>
      <c r="D10" s="6" t="s">
        <v>69</v>
      </c>
      <c r="E10" s="6" t="s">
        <v>70</v>
      </c>
      <c r="F10" s="6" t="s">
        <v>71</v>
      </c>
      <c r="G10" s="6" t="s">
        <v>72</v>
      </c>
      <c r="H10" s="6" t="s">
        <v>73</v>
      </c>
    </row>
    <row r="11" spans="1:8">
      <c r="A11" s="7" t="s">
        <v>74</v>
      </c>
      <c r="B11" s="7">
        <f>COUNTA(Governance!A:A)-1</f>
        <v>6</v>
      </c>
      <c r="C11" s="7">
        <f>SUMIFS(Governance!E:E,Governance!H:H,"&lt;&gt;N/A")</f>
        <v>30</v>
      </c>
      <c r="D11" s="7">
        <f>SUM(Governance!F:F)</f>
        <v>0</v>
      </c>
      <c r="E11" s="8">
        <f t="shared" ref="E11:E16" si="0">IFERROR(D11/C11,0)</f>
        <v>0</v>
      </c>
      <c r="F11" s="7">
        <f>SUM(Governance!G:G)</f>
        <v>0</v>
      </c>
      <c r="G11" s="8">
        <f t="shared" ref="G11:G16" si="1">IFERROR(F11/C11,0)</f>
        <v>0</v>
      </c>
      <c r="H11" s="7">
        <f>COUNTIF(Governance!H:H,"Open")</f>
        <v>6</v>
      </c>
    </row>
    <row r="12" spans="1:8">
      <c r="A12" s="7" t="s">
        <v>75</v>
      </c>
      <c r="B12" s="7">
        <f>COUNTA(Productivity!A:A)-1</f>
        <v>7</v>
      </c>
      <c r="C12" s="7">
        <f>SUMIFS(Productivity!E:E,Productivity!H:H,"&lt;&gt;N/A")</f>
        <v>35</v>
      </c>
      <c r="D12" s="7">
        <f>SUM(Productivity!F:F)</f>
        <v>0</v>
      </c>
      <c r="E12" s="8">
        <f t="shared" si="0"/>
        <v>0</v>
      </c>
      <c r="F12" s="7">
        <f>SUM(Productivity!G:G)</f>
        <v>0</v>
      </c>
      <c r="G12" s="8">
        <f t="shared" si="1"/>
        <v>0</v>
      </c>
      <c r="H12" s="7">
        <f>COUNTIF(Productivity!H:H,"Open")</f>
        <v>7</v>
      </c>
    </row>
    <row r="13" spans="1:8">
      <c r="A13" s="7" t="s">
        <v>76</v>
      </c>
      <c r="B13" s="7">
        <f>COUNTA('Food Safety'!A:A)-1</f>
        <v>8</v>
      </c>
      <c r="C13" s="7">
        <f>SUMIFS('Food Safety'!E:E,'Food Safety'!H:H,"&lt;&gt;N/A")</f>
        <v>40</v>
      </c>
      <c r="D13" s="7">
        <f>SUM('Food Safety'!F:F)</f>
        <v>0</v>
      </c>
      <c r="E13" s="8">
        <f t="shared" si="0"/>
        <v>0</v>
      </c>
      <c r="F13" s="7">
        <f>SUM('Food Safety'!G:G)</f>
        <v>0</v>
      </c>
      <c r="G13" s="8">
        <f t="shared" si="1"/>
        <v>0</v>
      </c>
      <c r="H13" s="7">
        <f>COUNTIF('Food Safety'!H:H,"Open")</f>
        <v>8</v>
      </c>
    </row>
    <row r="14" spans="1:8">
      <c r="A14" s="7" t="s">
        <v>77</v>
      </c>
      <c r="B14" s="7">
        <f>COUNTA(Welfare!A:A)-1</f>
        <v>9</v>
      </c>
      <c r="C14" s="7">
        <f>SUMIFS(Welfare!E:E,Welfare!H:H,"&lt;&gt;N/A")</f>
        <v>45</v>
      </c>
      <c r="D14" s="7">
        <f>SUM(Welfare!F:F)</f>
        <v>0</v>
      </c>
      <c r="E14" s="8">
        <f t="shared" si="0"/>
        <v>0</v>
      </c>
      <c r="F14" s="7">
        <f>SUM(Welfare!G:G)</f>
        <v>0</v>
      </c>
      <c r="G14" s="8">
        <f t="shared" si="1"/>
        <v>0</v>
      </c>
      <c r="H14" s="7">
        <f>COUNTIF(Welfare!H:H,"Open")</f>
        <v>9</v>
      </c>
    </row>
    <row r="15" spans="1:8">
      <c r="A15" s="7" t="s">
        <v>78</v>
      </c>
      <c r="B15" s="7">
        <f>COUNTA(Profitability!A:A)-1</f>
        <v>7</v>
      </c>
      <c r="C15" s="7">
        <f>SUMIFS(Profitability!E:E,Profitability!H:H,"&lt;&gt;N/A")</f>
        <v>35</v>
      </c>
      <c r="D15" s="7">
        <f>SUM(Profitability!F:F)</f>
        <v>0</v>
      </c>
      <c r="E15" s="8">
        <f t="shared" si="0"/>
        <v>0</v>
      </c>
      <c r="F15" s="7">
        <f>SUM(Profitability!G:G)</f>
        <v>0</v>
      </c>
      <c r="G15" s="8">
        <f t="shared" si="1"/>
        <v>0</v>
      </c>
      <c r="H15" s="7">
        <f>COUNTIF(Profitability!H:H,"Open")</f>
        <v>7</v>
      </c>
    </row>
    <row r="16" spans="1:8">
      <c r="A16" s="9" t="s">
        <v>79</v>
      </c>
      <c r="B16" s="9">
        <f>SUM(B11:B15)</f>
        <v>37</v>
      </c>
      <c r="C16" s="9">
        <f>SUM(C11:C15)</f>
        <v>185</v>
      </c>
      <c r="D16" s="9">
        <f>SUM(D11:D15)</f>
        <v>0</v>
      </c>
      <c r="E16" s="10">
        <f t="shared" si="0"/>
        <v>0</v>
      </c>
      <c r="F16" s="9">
        <f>SUM(F11:F15)</f>
        <v>0</v>
      </c>
      <c r="G16" s="10">
        <f t="shared" si="1"/>
        <v>0</v>
      </c>
      <c r="H16" s="9">
        <f>SUM(H11:H15)</f>
        <v>37</v>
      </c>
    </row>
    <row r="19" spans="1:2">
      <c r="A19" s="1" t="s">
        <v>80</v>
      </c>
      <c r="B19" s="3" t="str">
        <f>IF(E16&gt;=0.85,"Strong",IF(E16&gt;=0.7,"Acceptable with improvements",IF(E16&gt;=0.5,"Conditional","Unacceptable risk")))</f>
        <v>Unacceptable risk</v>
      </c>
    </row>
    <row r="20" spans="1:2">
      <c r="A20" s="1" t="s">
        <v>81</v>
      </c>
      <c r="B20" s="3" t="str">
        <f>IF(G16&gt;=0.85,"Strong",IF(G16&gt;=0.7,"Acceptable with improvements",IF(G16&gt;=0.5,"Conditional","Unacceptable risk")))</f>
        <v>Unacceptable risk</v>
      </c>
    </row>
    <row r="21" spans="1:2">
      <c r="A21" s="1" t="s">
        <v>82</v>
      </c>
      <c r="B21" s="3">
        <f>COUNTIF('Critical Triggers'!B3:B102,"Yes")</f>
        <v>0</v>
      </c>
    </row>
    <row r="22" spans="1:2">
      <c r="A22" s="1" t="s">
        <v>83</v>
      </c>
      <c r="B22" s="3" t="str">
        <f>IF(OR(B21&gt;0,G16&lt;0.5),"Fail",IF(G16&lt;0.7,"Conditional pass","Pass"))</f>
        <v>Fail</v>
      </c>
    </row>
  </sheetData>
  <mergeCells count="1">
    <mergeCell ref="A1:H1"/>
  </mergeCells>
  <dataValidations count="3">
    <dataValidation type="list" allowBlank="1" sqref="E4">
      <formula1>Models</formula1>
    </dataValidation>
    <dataValidation type="list" allowBlank="1" sqref="E5">
      <formula1>AuditType</formula1>
    </dataValidation>
    <dataValidation type="list" allowBlank="1" sqref="B3">
      <formula1>Judgement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A4" sqref="A4"/>
    </sheetView>
  </sheetViews>
  <sheetFormatPr defaultRowHeight="14.4"/>
  <cols>
    <col min="1" max="1" width="52" customWidth="1"/>
    <col min="2" max="2" width="12" customWidth="1"/>
    <col min="3" max="4" width="28" customWidth="1"/>
    <col min="5" max="5" width="18" customWidth="1"/>
    <col min="6" max="6" width="14" customWidth="1"/>
  </cols>
  <sheetData>
    <row r="1" spans="1:6">
      <c r="A1" s="4" t="s">
        <v>84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</row>
    <row r="2" spans="1:6">
      <c r="A2" s="4"/>
      <c r="B2" s="4"/>
      <c r="C2" s="4"/>
      <c r="D2" s="4"/>
      <c r="E2" s="4"/>
      <c r="F2" s="4"/>
    </row>
    <row r="3" spans="1:6" ht="28.8">
      <c r="A3" s="11" t="s">
        <v>90</v>
      </c>
      <c r="B3" s="3"/>
      <c r="C3" s="3"/>
      <c r="D3" s="3"/>
      <c r="E3" s="3"/>
      <c r="F3" s="3"/>
    </row>
    <row r="4" spans="1:6">
      <c r="A4" s="11" t="s">
        <v>228</v>
      </c>
      <c r="B4" s="3"/>
      <c r="C4" s="3"/>
      <c r="D4" s="3"/>
      <c r="E4" s="3"/>
      <c r="F4" s="3"/>
    </row>
    <row r="5" spans="1:6" ht="28.8">
      <c r="A5" s="11" t="s">
        <v>91</v>
      </c>
      <c r="B5" s="3"/>
      <c r="C5" s="3"/>
      <c r="D5" s="3"/>
      <c r="E5" s="3"/>
      <c r="F5" s="3"/>
    </row>
    <row r="6" spans="1:6" ht="28.8">
      <c r="A6" s="11" t="s">
        <v>92</v>
      </c>
      <c r="B6" s="3"/>
      <c r="C6" s="3"/>
      <c r="D6" s="3"/>
      <c r="E6" s="3"/>
      <c r="F6" s="3"/>
    </row>
    <row r="7" spans="1:6" ht="28.8">
      <c r="A7" s="11" t="s">
        <v>93</v>
      </c>
      <c r="B7" s="3"/>
      <c r="C7" s="3"/>
      <c r="D7" s="3"/>
      <c r="E7" s="3"/>
      <c r="F7" s="3"/>
    </row>
    <row r="8" spans="1:6" ht="28.8">
      <c r="A8" s="11" t="s">
        <v>94</v>
      </c>
      <c r="B8" s="3"/>
      <c r="C8" s="3"/>
      <c r="D8" s="3"/>
      <c r="E8" s="3"/>
      <c r="F8" s="3"/>
    </row>
  </sheetData>
  <dataValidations count="1">
    <dataValidation type="list" allowBlank="1" sqref="B3:B4 B5 B6 B7 B8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showGridLines="0" workbookViewId="0">
      <pane ySplit="1" topLeftCell="A2" activePane="bottomLeft" state="frozen"/>
      <selection pane="bottomLeft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95</v>
      </c>
      <c r="B1" s="4" t="s">
        <v>96</v>
      </c>
      <c r="C1" s="4" t="s">
        <v>97</v>
      </c>
      <c r="D1" s="4" t="s">
        <v>98</v>
      </c>
      <c r="E1" s="12" t="s">
        <v>68</v>
      </c>
      <c r="F1" s="12" t="s">
        <v>69</v>
      </c>
      <c r="G1" s="12" t="s">
        <v>71</v>
      </c>
      <c r="H1" s="4" t="s">
        <v>1</v>
      </c>
      <c r="I1" s="4" t="s">
        <v>99</v>
      </c>
      <c r="J1" s="4" t="s">
        <v>100</v>
      </c>
      <c r="K1" s="4" t="s">
        <v>89</v>
      </c>
      <c r="L1" s="4" t="s">
        <v>101</v>
      </c>
    </row>
    <row r="2" spans="1:12" ht="72">
      <c r="A2" s="2" t="s">
        <v>102</v>
      </c>
      <c r="B2" s="2" t="s">
        <v>103</v>
      </c>
      <c r="C2" s="2" t="s">
        <v>104</v>
      </c>
      <c r="D2" s="2" t="s">
        <v>105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72">
      <c r="A3" s="2" t="s">
        <v>106</v>
      </c>
      <c r="B3" s="2" t="s">
        <v>107</v>
      </c>
      <c r="C3" s="2" t="s">
        <v>108</v>
      </c>
      <c r="D3" s="2" t="s">
        <v>105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43.2">
      <c r="A4" s="2" t="s">
        <v>109</v>
      </c>
      <c r="B4" s="2" t="s">
        <v>110</v>
      </c>
      <c r="C4" s="2" t="s">
        <v>111</v>
      </c>
      <c r="D4" s="2" t="s">
        <v>105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57.6">
      <c r="A5" s="2" t="s">
        <v>112</v>
      </c>
      <c r="B5" s="2" t="s">
        <v>113</v>
      </c>
      <c r="C5" s="2" t="s">
        <v>114</v>
      </c>
      <c r="D5" s="2" t="s">
        <v>105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57.6">
      <c r="A6" s="2" t="s">
        <v>115</v>
      </c>
      <c r="B6" s="2" t="s">
        <v>116</v>
      </c>
      <c r="C6" s="2" t="s">
        <v>117</v>
      </c>
      <c r="D6" s="2" t="s">
        <v>105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43.2">
      <c r="A7" s="2" t="s">
        <v>118</v>
      </c>
      <c r="B7" s="2" t="s">
        <v>119</v>
      </c>
      <c r="C7" s="2" t="s">
        <v>120</v>
      </c>
      <c r="D7" s="2" t="s">
        <v>105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</sheetData>
  <conditionalFormatting sqref="F2:G7">
    <cfRule type="cellIs" dxfId="19" priority="1" operator="lessThanOrEqual">
      <formula>1</formula>
    </cfRule>
    <cfRule type="cellIs" dxfId="18" priority="2" operator="between">
      <formula>2</formula>
      <formula>3</formula>
    </cfRule>
    <cfRule type="cellIs" dxfId="17" priority="3" operator="greaterThanOrEqual">
      <formula>4</formula>
    </cfRule>
  </conditionalFormatting>
  <conditionalFormatting sqref="H2:H7">
    <cfRule type="expression" dxfId="16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showGridLines="0" workbookViewId="0">
      <pane ySplit="1" topLeftCell="A3" activePane="bottomLeft" state="frozen"/>
      <selection pane="bottomLeft" activeCell="A13" sqref="A13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95</v>
      </c>
      <c r="B1" s="4" t="s">
        <v>96</v>
      </c>
      <c r="C1" s="4" t="s">
        <v>97</v>
      </c>
      <c r="D1" s="4" t="s">
        <v>98</v>
      </c>
      <c r="E1" s="12" t="s">
        <v>68</v>
      </c>
      <c r="F1" s="12" t="s">
        <v>69</v>
      </c>
      <c r="G1" s="12" t="s">
        <v>71</v>
      </c>
      <c r="H1" s="4" t="s">
        <v>1</v>
      </c>
      <c r="I1" s="4" t="s">
        <v>99</v>
      </c>
      <c r="J1" s="4" t="s">
        <v>100</v>
      </c>
      <c r="K1" s="4" t="s">
        <v>89</v>
      </c>
      <c r="L1" s="4" t="s">
        <v>101</v>
      </c>
    </row>
    <row r="2" spans="1:12" ht="43.2">
      <c r="A2" s="2" t="s">
        <v>121</v>
      </c>
      <c r="B2" s="2" t="s">
        <v>122</v>
      </c>
      <c r="C2" s="2" t="s">
        <v>123</v>
      </c>
      <c r="D2" s="2" t="s">
        <v>105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72">
      <c r="A3" s="2" t="s">
        <v>124</v>
      </c>
      <c r="B3" s="2" t="s">
        <v>125</v>
      </c>
      <c r="C3" s="2" t="s">
        <v>126</v>
      </c>
      <c r="D3" s="2" t="s">
        <v>105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57.6">
      <c r="A4" s="2" t="s">
        <v>127</v>
      </c>
      <c r="B4" s="2" t="s">
        <v>128</v>
      </c>
      <c r="C4" s="2" t="s">
        <v>129</v>
      </c>
      <c r="D4" s="2" t="s">
        <v>105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28.8">
      <c r="A5" s="2" t="s">
        <v>130</v>
      </c>
      <c r="B5" s="2" t="s">
        <v>131</v>
      </c>
      <c r="C5" s="2" t="s">
        <v>132</v>
      </c>
      <c r="D5" s="2" t="s">
        <v>105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72">
      <c r="A6" s="2" t="s">
        <v>133</v>
      </c>
      <c r="B6" s="2" t="s">
        <v>134</v>
      </c>
      <c r="C6" s="2" t="s">
        <v>135</v>
      </c>
      <c r="D6" s="2" t="s">
        <v>105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43.2">
      <c r="A7" s="2" t="s">
        <v>136</v>
      </c>
      <c r="B7" s="2" t="s">
        <v>137</v>
      </c>
      <c r="C7" s="2" t="s">
        <v>138</v>
      </c>
      <c r="D7" s="2" t="s">
        <v>105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72">
      <c r="A8" s="2" t="s">
        <v>139</v>
      </c>
      <c r="B8" s="2" t="s">
        <v>140</v>
      </c>
      <c r="C8" s="2" t="s">
        <v>141</v>
      </c>
      <c r="D8" s="2" t="s">
        <v>105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</sheetData>
  <conditionalFormatting sqref="F2:G8">
    <cfRule type="cellIs" dxfId="15" priority="1" operator="lessThanOrEqual">
      <formula>1</formula>
    </cfRule>
    <cfRule type="cellIs" dxfId="14" priority="2" operator="between">
      <formula>2</formula>
      <formula>3</formula>
    </cfRule>
    <cfRule type="cellIs" dxfId="13" priority="3" operator="greaterThanOrEqual">
      <formula>4</formula>
    </cfRule>
  </conditionalFormatting>
  <conditionalFormatting sqref="H2:H8">
    <cfRule type="expression" dxfId="12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showGridLines="0" workbookViewId="0">
      <pane ySplit="1" topLeftCell="A7" activePane="bottomLeft" state="frozen"/>
      <selection pane="bottomLeft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95</v>
      </c>
      <c r="B1" s="4" t="s">
        <v>96</v>
      </c>
      <c r="C1" s="4" t="s">
        <v>97</v>
      </c>
      <c r="D1" s="4" t="s">
        <v>98</v>
      </c>
      <c r="E1" s="12" t="s">
        <v>68</v>
      </c>
      <c r="F1" s="12" t="s">
        <v>69</v>
      </c>
      <c r="G1" s="12" t="s">
        <v>71</v>
      </c>
      <c r="H1" s="4" t="s">
        <v>1</v>
      </c>
      <c r="I1" s="4" t="s">
        <v>99</v>
      </c>
      <c r="J1" s="4" t="s">
        <v>100</v>
      </c>
      <c r="K1" s="4" t="s">
        <v>89</v>
      </c>
      <c r="L1" s="4" t="s">
        <v>101</v>
      </c>
    </row>
    <row r="2" spans="1:12" ht="28.8">
      <c r="A2" s="2" t="s">
        <v>142</v>
      </c>
      <c r="B2" s="2" t="s">
        <v>143</v>
      </c>
      <c r="C2" s="2" t="s">
        <v>144</v>
      </c>
      <c r="D2" s="2" t="s">
        <v>105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28.8">
      <c r="A3" s="2" t="s">
        <v>145</v>
      </c>
      <c r="B3" s="2" t="s">
        <v>146</v>
      </c>
      <c r="C3" s="2" t="s">
        <v>147</v>
      </c>
      <c r="D3" s="2" t="s">
        <v>105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57.6">
      <c r="A4" s="2" t="s">
        <v>148</v>
      </c>
      <c r="B4" s="2" t="s">
        <v>149</v>
      </c>
      <c r="C4" s="2" t="s">
        <v>150</v>
      </c>
      <c r="D4" s="2" t="s">
        <v>105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72">
      <c r="A5" s="2" t="s">
        <v>151</v>
      </c>
      <c r="B5" s="2" t="s">
        <v>152</v>
      </c>
      <c r="C5" s="2" t="s">
        <v>153</v>
      </c>
      <c r="D5" s="2" t="s">
        <v>105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57.6">
      <c r="A6" s="2" t="s">
        <v>154</v>
      </c>
      <c r="B6" s="2" t="s">
        <v>155</v>
      </c>
      <c r="C6" s="2" t="s">
        <v>156</v>
      </c>
      <c r="D6" s="2" t="s">
        <v>105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57.6">
      <c r="A7" s="2" t="s">
        <v>157</v>
      </c>
      <c r="B7" s="2" t="s">
        <v>158</v>
      </c>
      <c r="C7" s="2" t="s">
        <v>159</v>
      </c>
      <c r="D7" s="2" t="s">
        <v>105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57.6">
      <c r="A8" s="2" t="s">
        <v>160</v>
      </c>
      <c r="B8" s="2" t="s">
        <v>161</v>
      </c>
      <c r="C8" s="2" t="s">
        <v>162</v>
      </c>
      <c r="D8" s="2" t="s">
        <v>105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  <row r="9" spans="1:12" ht="72">
      <c r="A9" s="2" t="s">
        <v>163</v>
      </c>
      <c r="B9" s="2" t="s">
        <v>164</v>
      </c>
      <c r="C9" s="2" t="s">
        <v>165</v>
      </c>
      <c r="D9" s="2" t="s">
        <v>105</v>
      </c>
      <c r="E9" s="13">
        <v>5</v>
      </c>
      <c r="F9" s="14"/>
      <c r="G9" s="14"/>
      <c r="H9" s="2" t="s">
        <v>6</v>
      </c>
      <c r="I9" s="2"/>
      <c r="J9" s="2"/>
      <c r="K9" s="2"/>
      <c r="L9" s="2"/>
    </row>
  </sheetData>
  <conditionalFormatting sqref="F2:G9">
    <cfRule type="cellIs" dxfId="11" priority="1" operator="lessThanOrEqual">
      <formula>1</formula>
    </cfRule>
    <cfRule type="cellIs" dxfId="10" priority="2" operator="between">
      <formula>2</formula>
      <formula>3</formula>
    </cfRule>
    <cfRule type="cellIs" dxfId="9" priority="3" operator="greaterThanOrEqual">
      <formula>4</formula>
    </cfRule>
  </conditionalFormatting>
  <conditionalFormatting sqref="H2:H9">
    <cfRule type="expression" dxfId="8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workbookViewId="0">
      <pane ySplit="1" topLeftCell="A6" activePane="bottomLeft" state="frozen"/>
      <selection pane="bottomLeft" activeCell="A10" sqref="A10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95</v>
      </c>
      <c r="B1" s="4" t="s">
        <v>96</v>
      </c>
      <c r="C1" s="4" t="s">
        <v>97</v>
      </c>
      <c r="D1" s="4" t="s">
        <v>98</v>
      </c>
      <c r="E1" s="12" t="s">
        <v>68</v>
      </c>
      <c r="F1" s="12" t="s">
        <v>69</v>
      </c>
      <c r="G1" s="12" t="s">
        <v>71</v>
      </c>
      <c r="H1" s="4" t="s">
        <v>1</v>
      </c>
      <c r="I1" s="4" t="s">
        <v>99</v>
      </c>
      <c r="J1" s="4" t="s">
        <v>100</v>
      </c>
      <c r="K1" s="4" t="s">
        <v>89</v>
      </c>
      <c r="L1" s="4" t="s">
        <v>101</v>
      </c>
    </row>
    <row r="2" spans="1:12" ht="43.2">
      <c r="A2" s="2" t="s">
        <v>166</v>
      </c>
      <c r="B2" s="2" t="s">
        <v>167</v>
      </c>
      <c r="C2" s="2" t="s">
        <v>168</v>
      </c>
      <c r="D2" s="2" t="s">
        <v>105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72">
      <c r="A3" s="2" t="s">
        <v>169</v>
      </c>
      <c r="B3" s="2" t="s">
        <v>170</v>
      </c>
      <c r="C3" s="2" t="s">
        <v>171</v>
      </c>
      <c r="D3" s="2" t="s">
        <v>105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43.2">
      <c r="A4" s="2" t="s">
        <v>172</v>
      </c>
      <c r="B4" s="2" t="s">
        <v>173</v>
      </c>
      <c r="C4" s="2" t="s">
        <v>174</v>
      </c>
      <c r="D4" s="2" t="s">
        <v>105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72">
      <c r="A5" s="2" t="s">
        <v>175</v>
      </c>
      <c r="B5" s="2" t="s">
        <v>176</v>
      </c>
      <c r="C5" s="2" t="s">
        <v>177</v>
      </c>
      <c r="D5" s="2" t="s">
        <v>105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72">
      <c r="A6" s="2" t="s">
        <v>178</v>
      </c>
      <c r="B6" s="2" t="s">
        <v>179</v>
      </c>
      <c r="C6" s="2" t="s">
        <v>180</v>
      </c>
      <c r="D6" s="2" t="s">
        <v>105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72">
      <c r="A7" s="2" t="s">
        <v>181</v>
      </c>
      <c r="B7" s="2" t="s">
        <v>182</v>
      </c>
      <c r="C7" s="2" t="s">
        <v>183</v>
      </c>
      <c r="D7" s="2" t="s">
        <v>105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57.6">
      <c r="A8" s="2" t="s">
        <v>184</v>
      </c>
      <c r="B8" s="2" t="s">
        <v>185</v>
      </c>
      <c r="C8" s="2" t="s">
        <v>186</v>
      </c>
      <c r="D8" s="2" t="s">
        <v>105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  <row r="9" spans="1:12" ht="72">
      <c r="A9" s="2" t="s">
        <v>187</v>
      </c>
      <c r="B9" s="2" t="s">
        <v>188</v>
      </c>
      <c r="C9" s="2" t="s">
        <v>189</v>
      </c>
      <c r="D9" s="2" t="s">
        <v>105</v>
      </c>
      <c r="E9" s="13">
        <v>5</v>
      </c>
      <c r="F9" s="14"/>
      <c r="G9" s="14"/>
      <c r="H9" s="2" t="s">
        <v>6</v>
      </c>
      <c r="I9" s="2"/>
      <c r="J9" s="2"/>
      <c r="K9" s="2"/>
      <c r="L9" s="2"/>
    </row>
    <row r="10" spans="1:12" ht="86.4">
      <c r="A10" s="2" t="s">
        <v>190</v>
      </c>
      <c r="B10" s="2" t="s">
        <v>191</v>
      </c>
      <c r="C10" s="2" t="s">
        <v>192</v>
      </c>
      <c r="D10" s="2" t="s">
        <v>105</v>
      </c>
      <c r="E10" s="13">
        <v>5</v>
      </c>
      <c r="F10" s="14"/>
      <c r="G10" s="14"/>
      <c r="H10" s="2" t="s">
        <v>6</v>
      </c>
      <c r="I10" s="2"/>
      <c r="J10" s="2"/>
      <c r="K10" s="2"/>
      <c r="L10" s="2"/>
    </row>
  </sheetData>
  <conditionalFormatting sqref="F2:G10">
    <cfRule type="cellIs" dxfId="7" priority="1" operator="lessThanOrEqual">
      <formula>1</formula>
    </cfRule>
    <cfRule type="cellIs" dxfId="6" priority="2" operator="between">
      <formula>2</formula>
      <formula>3</formula>
    </cfRule>
    <cfRule type="cellIs" dxfId="5" priority="3" operator="greaterThanOrEqual">
      <formula>4</formula>
    </cfRule>
  </conditionalFormatting>
  <conditionalFormatting sqref="H2:H10">
    <cfRule type="expression" dxfId="4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showGridLines="0" workbookViewId="0">
      <pane ySplit="1" topLeftCell="A2" activePane="bottomLeft" state="frozen"/>
      <selection pane="bottomLeft" activeCell="B1" sqref="B1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95</v>
      </c>
      <c r="B1" s="4" t="s">
        <v>96</v>
      </c>
      <c r="C1" s="4" t="s">
        <v>97</v>
      </c>
      <c r="D1" s="4" t="s">
        <v>98</v>
      </c>
      <c r="E1" s="12" t="s">
        <v>68</v>
      </c>
      <c r="F1" s="12" t="s">
        <v>69</v>
      </c>
      <c r="G1" s="12" t="s">
        <v>71</v>
      </c>
      <c r="H1" s="4" t="s">
        <v>1</v>
      </c>
      <c r="I1" s="4" t="s">
        <v>99</v>
      </c>
      <c r="J1" s="4" t="s">
        <v>100</v>
      </c>
      <c r="K1" s="4" t="s">
        <v>89</v>
      </c>
      <c r="L1" s="4" t="s">
        <v>101</v>
      </c>
    </row>
    <row r="2" spans="1:12" ht="28.8">
      <c r="A2" s="2" t="s">
        <v>193</v>
      </c>
      <c r="B2" s="2" t="s">
        <v>194</v>
      </c>
      <c r="C2" s="2" t="s">
        <v>195</v>
      </c>
      <c r="D2" s="2" t="s">
        <v>105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28.8">
      <c r="A3" s="2" t="s">
        <v>196</v>
      </c>
      <c r="B3" s="2" t="s">
        <v>197</v>
      </c>
      <c r="C3" s="2" t="s">
        <v>198</v>
      </c>
      <c r="D3" s="2" t="s">
        <v>105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57.6">
      <c r="A4" s="2" t="s">
        <v>199</v>
      </c>
      <c r="B4" s="2" t="s">
        <v>200</v>
      </c>
      <c r="C4" s="2" t="s">
        <v>201</v>
      </c>
      <c r="D4" s="2" t="s">
        <v>105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72">
      <c r="A5" s="2" t="s">
        <v>202</v>
      </c>
      <c r="B5" s="2" t="s">
        <v>203</v>
      </c>
      <c r="C5" s="2" t="s">
        <v>204</v>
      </c>
      <c r="D5" s="2" t="s">
        <v>105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57.6">
      <c r="A6" s="2" t="s">
        <v>205</v>
      </c>
      <c r="B6" s="2" t="s">
        <v>206</v>
      </c>
      <c r="C6" s="2" t="s">
        <v>207</v>
      </c>
      <c r="D6" s="2" t="s">
        <v>105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72">
      <c r="A7" s="2" t="s">
        <v>208</v>
      </c>
      <c r="B7" s="2" t="s">
        <v>209</v>
      </c>
      <c r="C7" s="2" t="s">
        <v>210</v>
      </c>
      <c r="D7" s="2" t="s">
        <v>105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57.6">
      <c r="A8" s="2" t="s">
        <v>211</v>
      </c>
      <c r="B8" s="2" t="s">
        <v>212</v>
      </c>
      <c r="C8" s="2" t="s">
        <v>213</v>
      </c>
      <c r="D8" s="2" t="s">
        <v>105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</sheetData>
  <conditionalFormatting sqref="F2:G8">
    <cfRule type="cellIs" dxfId="3" priority="1" operator="lessThanOrEqual">
      <formula>1</formula>
    </cfRule>
    <cfRule type="cellIs" dxfId="2" priority="2" operator="between">
      <formula>2</formula>
      <formula>3</formula>
    </cfRule>
    <cfRule type="cellIs" dxfId="1" priority="3" operator="greaterThanOrEqual">
      <formula>4</formula>
    </cfRule>
  </conditionalFormatting>
  <conditionalFormatting sqref="H2:H8">
    <cfRule type="expression" dxfId="0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Lists</vt:lpstr>
      <vt:lpstr>Instructions</vt:lpstr>
      <vt:lpstr>Summary</vt:lpstr>
      <vt:lpstr>Critical Triggers</vt:lpstr>
      <vt:lpstr>Governance</vt:lpstr>
      <vt:lpstr>Productivity</vt:lpstr>
      <vt:lpstr>Food Safety</vt:lpstr>
      <vt:lpstr>Welfare</vt:lpstr>
      <vt:lpstr>Profitability</vt:lpstr>
      <vt:lpstr>Corrective Actions</vt:lpstr>
      <vt:lpstr>Auditor Conclusion</vt:lpstr>
      <vt:lpstr>Sheet1</vt:lpstr>
      <vt:lpstr>AuditType</vt:lpstr>
      <vt:lpstr>Judgement</vt:lpstr>
      <vt:lpstr>Models</vt:lpstr>
      <vt:lpstr>Priority</vt:lpstr>
      <vt:lpstr>Scores</vt:lpstr>
      <vt:lpstr>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2026-03-09T08:10:28Z</dcterms:created>
  <dcterms:modified xsi:type="dcterms:W3CDTF">2026-05-10T11:36:23Z</dcterms:modified>
</cp:coreProperties>
</file>