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20" yWindow="576" windowWidth="12156" windowHeight="7092" activeTab="3"/>
  </bookViews>
  <sheets>
    <sheet name="Dropdowns" sheetId="1" r:id="rId1"/>
    <sheet name="README" sheetId="2" r:id="rId2"/>
    <sheet name="Site Audit Setup" sheetId="3" r:id="rId3"/>
    <sheet name="Clause Master" sheetId="4" r:id="rId4"/>
    <sheet name="Self Assessment" sheetId="5" r:id="rId5"/>
    <sheet name="External Audit" sheetId="6" r:id="rId6"/>
    <sheet name="Evidence Register" sheetId="7" r:id="rId7"/>
    <sheet name="CAPA Tracker" sheetId="8" r:id="rId8"/>
    <sheet name="Audit Protocol" sheetId="9" r:id="rId9"/>
    <sheet name="Scorecard" sheetId="10" r:id="rId10"/>
    <sheet name="Sheet1" sheetId="11" r:id="rId11"/>
  </sheets>
  <definedNames>
    <definedName name="_xlnm._FilterDatabase" localSheetId="7" hidden="1">'CAPA Tracker'!$A$3:$P$203</definedName>
    <definedName name="_xlnm._FilterDatabase" localSheetId="3" hidden="1">'Clause Master'!$A$3:$K$108</definedName>
    <definedName name="_xlnm._FilterDatabase" localSheetId="6" hidden="1">'Evidence Register'!$A$3:$L$203</definedName>
    <definedName name="_xlnm._FilterDatabase" localSheetId="5" hidden="1">'External Audit'!$A$4:$X$109</definedName>
    <definedName name="_xlnm._FilterDatabase" localSheetId="4" hidden="1">'Self Assessment'!$A$4:$X$109</definedName>
  </definedNames>
  <calcPr calcId="144525"/>
</workbook>
</file>

<file path=xl/calcChain.xml><?xml version="1.0" encoding="utf-8"?>
<calcChain xmlns="http://schemas.openxmlformats.org/spreadsheetml/2006/main">
  <c r="F20" i="10" l="1"/>
  <c r="F19" i="10"/>
  <c r="F18" i="10"/>
  <c r="F17" i="10"/>
  <c r="F16" i="10"/>
  <c r="F15" i="10"/>
  <c r="F14" i="10"/>
  <c r="F13" i="10"/>
  <c r="C13" i="10"/>
  <c r="B13" i="10"/>
  <c r="F12" i="10"/>
  <c r="C12" i="10"/>
  <c r="B12" i="10"/>
  <c r="F11" i="10"/>
  <c r="C11" i="10"/>
  <c r="B11" i="10"/>
  <c r="F10" i="10"/>
  <c r="C10" i="10"/>
  <c r="B10" i="10"/>
  <c r="F9" i="10"/>
  <c r="C9" i="10"/>
  <c r="B9" i="10"/>
  <c r="F8" i="10"/>
  <c r="C8" i="10"/>
  <c r="B8" i="10"/>
  <c r="F7" i="10"/>
  <c r="C7" i="10"/>
  <c r="B7" i="10"/>
  <c r="F6" i="10"/>
  <c r="F5" i="10"/>
  <c r="C4" i="10"/>
  <c r="B4" i="10"/>
  <c r="S109" i="6"/>
  <c r="K109" i="6"/>
  <c r="L109" i="6" s="1"/>
  <c r="S108" i="6"/>
  <c r="L108" i="6"/>
  <c r="K108" i="6"/>
  <c r="S107" i="6"/>
  <c r="K107" i="6"/>
  <c r="L107" i="6" s="1"/>
  <c r="S106" i="6"/>
  <c r="L106" i="6"/>
  <c r="K106" i="6"/>
  <c r="S105" i="6"/>
  <c r="K105" i="6"/>
  <c r="L105" i="6" s="1"/>
  <c r="S104" i="6"/>
  <c r="L104" i="6"/>
  <c r="K104" i="6"/>
  <c r="S103" i="6"/>
  <c r="K103" i="6"/>
  <c r="L103" i="6" s="1"/>
  <c r="S102" i="6"/>
  <c r="L102" i="6"/>
  <c r="K102" i="6"/>
  <c r="S101" i="6"/>
  <c r="K101" i="6"/>
  <c r="L101" i="6" s="1"/>
  <c r="S100" i="6"/>
  <c r="L100" i="6"/>
  <c r="K100" i="6"/>
  <c r="S99" i="6"/>
  <c r="K99" i="6"/>
  <c r="L99" i="6" s="1"/>
  <c r="S98" i="6"/>
  <c r="L98" i="6"/>
  <c r="K98" i="6"/>
  <c r="S97" i="6"/>
  <c r="K97" i="6"/>
  <c r="L97" i="6" s="1"/>
  <c r="S96" i="6"/>
  <c r="L96" i="6"/>
  <c r="G18" i="10" s="1"/>
  <c r="H18" i="10" s="1"/>
  <c r="K96" i="6"/>
  <c r="S95" i="6"/>
  <c r="K95" i="6"/>
  <c r="L95" i="6" s="1"/>
  <c r="S94" i="6"/>
  <c r="L94" i="6"/>
  <c r="K94" i="6"/>
  <c r="S93" i="6"/>
  <c r="K93" i="6"/>
  <c r="L93" i="6" s="1"/>
  <c r="S92" i="6"/>
  <c r="L92" i="6"/>
  <c r="K92" i="6"/>
  <c r="S91" i="6"/>
  <c r="K91" i="6"/>
  <c r="L91" i="6" s="1"/>
  <c r="S90" i="6"/>
  <c r="L90" i="6"/>
  <c r="K90" i="6"/>
  <c r="S89" i="6"/>
  <c r="K89" i="6"/>
  <c r="L89" i="6" s="1"/>
  <c r="S88" i="6"/>
  <c r="L88" i="6"/>
  <c r="K88" i="6"/>
  <c r="S87" i="6"/>
  <c r="K87" i="6"/>
  <c r="L87" i="6" s="1"/>
  <c r="S86" i="6"/>
  <c r="L86" i="6"/>
  <c r="K86" i="6"/>
  <c r="S85" i="6"/>
  <c r="K85" i="6"/>
  <c r="L85" i="6" s="1"/>
  <c r="S84" i="6"/>
  <c r="L84" i="6"/>
  <c r="K84" i="6"/>
  <c r="S83" i="6"/>
  <c r="K83" i="6"/>
  <c r="L83" i="6" s="1"/>
  <c r="S82" i="6"/>
  <c r="L82" i="6"/>
  <c r="K82" i="6"/>
  <c r="S81" i="6"/>
  <c r="K81" i="6"/>
  <c r="L81" i="6" s="1"/>
  <c r="S80" i="6"/>
  <c r="L80" i="6"/>
  <c r="K80" i="6"/>
  <c r="S79" i="6"/>
  <c r="K79" i="6"/>
  <c r="L79" i="6" s="1"/>
  <c r="S78" i="6"/>
  <c r="L78" i="6"/>
  <c r="K78" i="6"/>
  <c r="S77" i="6"/>
  <c r="K77" i="6"/>
  <c r="L77" i="6" s="1"/>
  <c r="G14" i="10" s="1"/>
  <c r="H14" i="10" s="1"/>
  <c r="S76" i="6"/>
  <c r="L76" i="6"/>
  <c r="K76" i="6"/>
  <c r="S75" i="6"/>
  <c r="K75" i="6"/>
  <c r="L75" i="6" s="1"/>
  <c r="S74" i="6"/>
  <c r="L74" i="6"/>
  <c r="K74" i="6"/>
  <c r="S73" i="6"/>
  <c r="K73" i="6"/>
  <c r="L73" i="6" s="1"/>
  <c r="S72" i="6"/>
  <c r="L72" i="6"/>
  <c r="K72" i="6"/>
  <c r="S71" i="6"/>
  <c r="K71" i="6"/>
  <c r="L71" i="6" s="1"/>
  <c r="S70" i="6"/>
  <c r="L70" i="6"/>
  <c r="K70" i="6"/>
  <c r="S69" i="6"/>
  <c r="K69" i="6"/>
  <c r="L69" i="6" s="1"/>
  <c r="S68" i="6"/>
  <c r="L68" i="6"/>
  <c r="K68" i="6"/>
  <c r="S67" i="6"/>
  <c r="K67" i="6"/>
  <c r="L67" i="6" s="1"/>
  <c r="S66" i="6"/>
  <c r="L66" i="6"/>
  <c r="K66" i="6"/>
  <c r="S65" i="6"/>
  <c r="K65" i="6"/>
  <c r="L65" i="6" s="1"/>
  <c r="S64" i="6"/>
  <c r="L64" i="6"/>
  <c r="K64" i="6"/>
  <c r="S63" i="6"/>
  <c r="K63" i="6"/>
  <c r="L63" i="6" s="1"/>
  <c r="S62" i="6"/>
  <c r="L62" i="6"/>
  <c r="K62" i="6"/>
  <c r="S61" i="6"/>
  <c r="K61" i="6"/>
  <c r="L61" i="6" s="1"/>
  <c r="S60" i="6"/>
  <c r="L60" i="6"/>
  <c r="G11" i="10" s="1"/>
  <c r="H11" i="10" s="1"/>
  <c r="K60" i="6"/>
  <c r="S59" i="6"/>
  <c r="K59" i="6"/>
  <c r="L59" i="6" s="1"/>
  <c r="S58" i="6"/>
  <c r="L58" i="6"/>
  <c r="K58" i="6"/>
  <c r="S57" i="6"/>
  <c r="K57" i="6"/>
  <c r="L57" i="6" s="1"/>
  <c r="S56" i="6"/>
  <c r="L56" i="6"/>
  <c r="K56" i="6"/>
  <c r="S55" i="6"/>
  <c r="K55" i="6"/>
  <c r="L55" i="6" s="1"/>
  <c r="S54" i="6"/>
  <c r="L54" i="6"/>
  <c r="K54" i="6"/>
  <c r="S53" i="6"/>
  <c r="K53" i="6"/>
  <c r="L53" i="6" s="1"/>
  <c r="S52" i="6"/>
  <c r="L52" i="6"/>
  <c r="K52" i="6"/>
  <c r="S51" i="6"/>
  <c r="K51" i="6"/>
  <c r="L51" i="6" s="1"/>
  <c r="S50" i="6"/>
  <c r="L50" i="6"/>
  <c r="K50" i="6"/>
  <c r="S49" i="6"/>
  <c r="K49" i="6"/>
  <c r="L49" i="6" s="1"/>
  <c r="S48" i="6"/>
  <c r="L48" i="6"/>
  <c r="K48" i="6"/>
  <c r="S47" i="6"/>
  <c r="K47" i="6"/>
  <c r="L47" i="6" s="1"/>
  <c r="S46" i="6"/>
  <c r="L46" i="6"/>
  <c r="K46" i="6"/>
  <c r="S45" i="6"/>
  <c r="K45" i="6"/>
  <c r="L45" i="6" s="1"/>
  <c r="S44" i="6"/>
  <c r="L44" i="6"/>
  <c r="K44" i="6"/>
  <c r="S43" i="6"/>
  <c r="K43" i="6"/>
  <c r="L43" i="6" s="1"/>
  <c r="S42" i="6"/>
  <c r="L42" i="6"/>
  <c r="K42" i="6"/>
  <c r="S41" i="6"/>
  <c r="K41" i="6"/>
  <c r="L41" i="6" s="1"/>
  <c r="S40" i="6"/>
  <c r="L40" i="6"/>
  <c r="K40" i="6"/>
  <c r="S39" i="6"/>
  <c r="K39" i="6"/>
  <c r="L39" i="6" s="1"/>
  <c r="S38" i="6"/>
  <c r="L38" i="6"/>
  <c r="K38" i="6"/>
  <c r="S37" i="6"/>
  <c r="K37" i="6"/>
  <c r="L37" i="6" s="1"/>
  <c r="S36" i="6"/>
  <c r="L36" i="6"/>
  <c r="K36" i="6"/>
  <c r="S35" i="6"/>
  <c r="K35" i="6"/>
  <c r="L35" i="6" s="1"/>
  <c r="S34" i="6"/>
  <c r="L34" i="6"/>
  <c r="K34" i="6"/>
  <c r="S33" i="6"/>
  <c r="K33" i="6"/>
  <c r="L33" i="6" s="1"/>
  <c r="S32" i="6"/>
  <c r="L32" i="6"/>
  <c r="K32" i="6"/>
  <c r="S31" i="6"/>
  <c r="K31" i="6"/>
  <c r="L31" i="6" s="1"/>
  <c r="S30" i="6"/>
  <c r="L30" i="6"/>
  <c r="K30" i="6"/>
  <c r="S29" i="6"/>
  <c r="K29" i="6"/>
  <c r="L29" i="6" s="1"/>
  <c r="S28" i="6"/>
  <c r="L28" i="6"/>
  <c r="K28" i="6"/>
  <c r="S27" i="6"/>
  <c r="K27" i="6"/>
  <c r="L27" i="6" s="1"/>
  <c r="S26" i="6"/>
  <c r="L26" i="6"/>
  <c r="K26" i="6"/>
  <c r="S25" i="6"/>
  <c r="K25" i="6"/>
  <c r="L25" i="6" s="1"/>
  <c r="G8" i="10" s="1"/>
  <c r="H8" i="10" s="1"/>
  <c r="S24" i="6"/>
  <c r="L24" i="6"/>
  <c r="K24" i="6"/>
  <c r="S23" i="6"/>
  <c r="K23" i="6"/>
  <c r="L23" i="6" s="1"/>
  <c r="S22" i="6"/>
  <c r="L22" i="6"/>
  <c r="K22" i="6"/>
  <c r="S21" i="6"/>
  <c r="K21" i="6"/>
  <c r="L21" i="6" s="1"/>
  <c r="S20" i="6"/>
  <c r="L20" i="6"/>
  <c r="K20" i="6"/>
  <c r="S19" i="6"/>
  <c r="K19" i="6"/>
  <c r="L19" i="6" s="1"/>
  <c r="S18" i="6"/>
  <c r="L18" i="6"/>
  <c r="K18" i="6"/>
  <c r="S17" i="6"/>
  <c r="K17" i="6"/>
  <c r="L17" i="6" s="1"/>
  <c r="G7" i="10" s="1"/>
  <c r="H7" i="10" s="1"/>
  <c r="S16" i="6"/>
  <c r="L16" i="6"/>
  <c r="K16" i="6"/>
  <c r="S15" i="6"/>
  <c r="K15" i="6"/>
  <c r="L15" i="6" s="1"/>
  <c r="S14" i="6"/>
  <c r="L14" i="6"/>
  <c r="K14" i="6"/>
  <c r="S13" i="6"/>
  <c r="K13" i="6"/>
  <c r="L13" i="6" s="1"/>
  <c r="S12" i="6"/>
  <c r="L12" i="6"/>
  <c r="K12" i="6"/>
  <c r="S11" i="6"/>
  <c r="K11" i="6"/>
  <c r="L11" i="6" s="1"/>
  <c r="S10" i="6"/>
  <c r="L10" i="6"/>
  <c r="K10" i="6"/>
  <c r="S9" i="6"/>
  <c r="K9" i="6"/>
  <c r="L9" i="6" s="1"/>
  <c r="S8" i="6"/>
  <c r="L8" i="6"/>
  <c r="K8" i="6"/>
  <c r="S7" i="6"/>
  <c r="K7" i="6"/>
  <c r="L7" i="6" s="1"/>
  <c r="S6" i="6"/>
  <c r="L6" i="6"/>
  <c r="K6" i="6"/>
  <c r="S5" i="6"/>
  <c r="K5" i="6"/>
  <c r="L5" i="6" s="1"/>
  <c r="S109" i="5"/>
  <c r="L109" i="5"/>
  <c r="K109" i="5"/>
  <c r="S108" i="5"/>
  <c r="K108" i="5"/>
  <c r="L108" i="5" s="1"/>
  <c r="S107" i="5"/>
  <c r="L107" i="5"/>
  <c r="K107" i="5"/>
  <c r="S106" i="5"/>
  <c r="K106" i="5"/>
  <c r="L106" i="5" s="1"/>
  <c r="S105" i="5"/>
  <c r="L105" i="5"/>
  <c r="K105" i="5"/>
  <c r="S104" i="5"/>
  <c r="K104" i="5"/>
  <c r="L104" i="5" s="1"/>
  <c r="S103" i="5"/>
  <c r="L103" i="5"/>
  <c r="K103" i="5"/>
  <c r="S102" i="5"/>
  <c r="K102" i="5"/>
  <c r="L102" i="5" s="1"/>
  <c r="S101" i="5"/>
  <c r="L101" i="5"/>
  <c r="K101" i="5"/>
  <c r="S100" i="5"/>
  <c r="K100" i="5"/>
  <c r="L100" i="5" s="1"/>
  <c r="S99" i="5"/>
  <c r="L99" i="5"/>
  <c r="K99" i="5"/>
  <c r="S98" i="5"/>
  <c r="K98" i="5"/>
  <c r="L98" i="5" s="1"/>
  <c r="S97" i="5"/>
  <c r="L97" i="5"/>
  <c r="K97" i="5"/>
  <c r="S96" i="5"/>
  <c r="K96" i="5"/>
  <c r="L96" i="5" s="1"/>
  <c r="S95" i="5"/>
  <c r="L95" i="5"/>
  <c r="K95" i="5"/>
  <c r="S94" i="5"/>
  <c r="K94" i="5"/>
  <c r="L94" i="5" s="1"/>
  <c r="S93" i="5"/>
  <c r="L93" i="5"/>
  <c r="K93" i="5"/>
  <c r="S92" i="5"/>
  <c r="K92" i="5"/>
  <c r="L92" i="5" s="1"/>
  <c r="S91" i="5"/>
  <c r="L91" i="5"/>
  <c r="K91" i="5"/>
  <c r="S90" i="5"/>
  <c r="K90" i="5"/>
  <c r="L90" i="5" s="1"/>
  <c r="S89" i="5"/>
  <c r="L89" i="5"/>
  <c r="K89" i="5"/>
  <c r="S88" i="5"/>
  <c r="K88" i="5"/>
  <c r="L88" i="5" s="1"/>
  <c r="S87" i="5"/>
  <c r="L87" i="5"/>
  <c r="K87" i="5"/>
  <c r="S86" i="5"/>
  <c r="K86" i="5"/>
  <c r="L86" i="5" s="1"/>
  <c r="S85" i="5"/>
  <c r="L85" i="5"/>
  <c r="K85" i="5"/>
  <c r="S84" i="5"/>
  <c r="K84" i="5"/>
  <c r="L84" i="5" s="1"/>
  <c r="S83" i="5"/>
  <c r="L83" i="5"/>
  <c r="K83" i="5"/>
  <c r="S82" i="5"/>
  <c r="K82" i="5"/>
  <c r="L82" i="5" s="1"/>
  <c r="S81" i="5"/>
  <c r="L81" i="5"/>
  <c r="K81" i="5"/>
  <c r="S80" i="5"/>
  <c r="K80" i="5"/>
  <c r="L80" i="5" s="1"/>
  <c r="S79" i="5"/>
  <c r="L79" i="5"/>
  <c r="K79" i="5"/>
  <c r="S78" i="5"/>
  <c r="K78" i="5"/>
  <c r="L78" i="5" s="1"/>
  <c r="S77" i="5"/>
  <c r="L77" i="5"/>
  <c r="K77" i="5"/>
  <c r="S76" i="5"/>
  <c r="K76" i="5"/>
  <c r="L76" i="5" s="1"/>
  <c r="S75" i="5"/>
  <c r="L75" i="5"/>
  <c r="K75" i="5"/>
  <c r="S74" i="5"/>
  <c r="K74" i="5"/>
  <c r="L74" i="5" s="1"/>
  <c r="S73" i="5"/>
  <c r="L73" i="5"/>
  <c r="K73" i="5"/>
  <c r="S72" i="5"/>
  <c r="K72" i="5"/>
  <c r="L72" i="5" s="1"/>
  <c r="S71" i="5"/>
  <c r="L71" i="5"/>
  <c r="K71" i="5"/>
  <c r="S70" i="5"/>
  <c r="K70" i="5"/>
  <c r="L70" i="5" s="1"/>
  <c r="S69" i="5"/>
  <c r="L69" i="5"/>
  <c r="K69" i="5"/>
  <c r="S68" i="5"/>
  <c r="K68" i="5"/>
  <c r="L68" i="5" s="1"/>
  <c r="S67" i="5"/>
  <c r="L67" i="5"/>
  <c r="K67" i="5"/>
  <c r="S66" i="5"/>
  <c r="K66" i="5"/>
  <c r="L66" i="5" s="1"/>
  <c r="S65" i="5"/>
  <c r="L65" i="5"/>
  <c r="K65" i="5"/>
  <c r="S64" i="5"/>
  <c r="K64" i="5"/>
  <c r="L64" i="5" s="1"/>
  <c r="S63" i="5"/>
  <c r="L63" i="5"/>
  <c r="K63" i="5"/>
  <c r="S62" i="5"/>
  <c r="K62" i="5"/>
  <c r="L62" i="5" s="1"/>
  <c r="S61" i="5"/>
  <c r="L61" i="5"/>
  <c r="K61" i="5"/>
  <c r="S60" i="5"/>
  <c r="K60" i="5"/>
  <c r="L60" i="5" s="1"/>
  <c r="S59" i="5"/>
  <c r="L59" i="5"/>
  <c r="K59" i="5"/>
  <c r="S58" i="5"/>
  <c r="K58" i="5"/>
  <c r="L58" i="5" s="1"/>
  <c r="S57" i="5"/>
  <c r="L57" i="5"/>
  <c r="K57" i="5"/>
  <c r="S56" i="5"/>
  <c r="K56" i="5"/>
  <c r="L56" i="5" s="1"/>
  <c r="S55" i="5"/>
  <c r="L55" i="5"/>
  <c r="K55" i="5"/>
  <c r="S54" i="5"/>
  <c r="K54" i="5"/>
  <c r="L54" i="5" s="1"/>
  <c r="S53" i="5"/>
  <c r="L53" i="5"/>
  <c r="K53" i="5"/>
  <c r="S52" i="5"/>
  <c r="K52" i="5"/>
  <c r="L52" i="5" s="1"/>
  <c r="S51" i="5"/>
  <c r="L51" i="5"/>
  <c r="K51" i="5"/>
  <c r="S50" i="5"/>
  <c r="K50" i="5"/>
  <c r="L50" i="5" s="1"/>
  <c r="S49" i="5"/>
  <c r="L49" i="5"/>
  <c r="K49" i="5"/>
  <c r="S48" i="5"/>
  <c r="K48" i="5"/>
  <c r="L48" i="5" s="1"/>
  <c r="S47" i="5"/>
  <c r="L47" i="5"/>
  <c r="K47" i="5"/>
  <c r="S46" i="5"/>
  <c r="K46" i="5"/>
  <c r="L46" i="5" s="1"/>
  <c r="S45" i="5"/>
  <c r="L45" i="5"/>
  <c r="K45" i="5"/>
  <c r="S44" i="5"/>
  <c r="K44" i="5"/>
  <c r="L44" i="5" s="1"/>
  <c r="S43" i="5"/>
  <c r="L43" i="5"/>
  <c r="K43" i="5"/>
  <c r="S42" i="5"/>
  <c r="K42" i="5"/>
  <c r="L42" i="5" s="1"/>
  <c r="S41" i="5"/>
  <c r="L41" i="5"/>
  <c r="K41" i="5"/>
  <c r="S40" i="5"/>
  <c r="K40" i="5"/>
  <c r="L40" i="5" s="1"/>
  <c r="S39" i="5"/>
  <c r="L39" i="5"/>
  <c r="K39" i="5"/>
  <c r="S38" i="5"/>
  <c r="K38" i="5"/>
  <c r="L38" i="5" s="1"/>
  <c r="S37" i="5"/>
  <c r="L37" i="5"/>
  <c r="K37" i="5"/>
  <c r="S36" i="5"/>
  <c r="K36" i="5"/>
  <c r="L36" i="5" s="1"/>
  <c r="S35" i="5"/>
  <c r="L35" i="5"/>
  <c r="K35" i="5"/>
  <c r="S34" i="5"/>
  <c r="K34" i="5"/>
  <c r="L34" i="5" s="1"/>
  <c r="S33" i="5"/>
  <c r="L33" i="5"/>
  <c r="K33" i="5"/>
  <c r="S32" i="5"/>
  <c r="K32" i="5"/>
  <c r="L32" i="5" s="1"/>
  <c r="S31" i="5"/>
  <c r="L31" i="5"/>
  <c r="K31" i="5"/>
  <c r="S30" i="5"/>
  <c r="K30" i="5"/>
  <c r="L30" i="5" s="1"/>
  <c r="S29" i="5"/>
  <c r="L29" i="5"/>
  <c r="K29" i="5"/>
  <c r="S28" i="5"/>
  <c r="K28" i="5"/>
  <c r="L28" i="5" s="1"/>
  <c r="S27" i="5"/>
  <c r="L27" i="5"/>
  <c r="K27" i="5"/>
  <c r="S26" i="5"/>
  <c r="K26" i="5"/>
  <c r="L26" i="5" s="1"/>
  <c r="S25" i="5"/>
  <c r="L25" i="5"/>
  <c r="K25" i="5"/>
  <c r="S24" i="5"/>
  <c r="K24" i="5"/>
  <c r="L24" i="5" s="1"/>
  <c r="S23" i="5"/>
  <c r="L23" i="5"/>
  <c r="K23" i="5"/>
  <c r="S22" i="5"/>
  <c r="K22" i="5"/>
  <c r="L22" i="5" s="1"/>
  <c r="S21" i="5"/>
  <c r="L21" i="5"/>
  <c r="K21" i="5"/>
  <c r="S20" i="5"/>
  <c r="K20" i="5"/>
  <c r="L20" i="5" s="1"/>
  <c r="S19" i="5"/>
  <c r="L19" i="5"/>
  <c r="K19" i="5"/>
  <c r="S18" i="5"/>
  <c r="K18" i="5"/>
  <c r="L18" i="5" s="1"/>
  <c r="S17" i="5"/>
  <c r="L17" i="5"/>
  <c r="K17" i="5"/>
  <c r="S16" i="5"/>
  <c r="K16" i="5"/>
  <c r="L16" i="5" s="1"/>
  <c r="S15" i="5"/>
  <c r="L15" i="5"/>
  <c r="K15" i="5"/>
  <c r="S14" i="5"/>
  <c r="K14" i="5"/>
  <c r="L14" i="5" s="1"/>
  <c r="S13" i="5"/>
  <c r="L13" i="5"/>
  <c r="K13" i="5"/>
  <c r="S12" i="5"/>
  <c r="K12" i="5"/>
  <c r="L12" i="5" s="1"/>
  <c r="S11" i="5"/>
  <c r="L11" i="5"/>
  <c r="K11" i="5"/>
  <c r="S10" i="5"/>
  <c r="K10" i="5"/>
  <c r="L10" i="5" s="1"/>
  <c r="S9" i="5"/>
  <c r="L9" i="5"/>
  <c r="K9" i="5"/>
  <c r="S8" i="5"/>
  <c r="K8" i="5"/>
  <c r="L8" i="5" s="1"/>
  <c r="S7" i="5"/>
  <c r="L7" i="5"/>
  <c r="K7" i="5"/>
  <c r="S6" i="5"/>
  <c r="K6" i="5"/>
  <c r="L6" i="5" s="1"/>
  <c r="S5" i="5"/>
  <c r="L5" i="5"/>
  <c r="K5" i="5"/>
  <c r="C17" i="10" l="1"/>
  <c r="G5" i="10"/>
  <c r="H5" i="10" s="1"/>
  <c r="C5" i="10"/>
  <c r="C6" i="10" s="1"/>
  <c r="G13" i="10"/>
  <c r="H13" i="10" s="1"/>
  <c r="C18" i="10"/>
  <c r="B17" i="10"/>
  <c r="B5" i="10"/>
  <c r="B6" i="10" s="1"/>
  <c r="B18" i="10"/>
  <c r="G6" i="10"/>
  <c r="H6" i="10" s="1"/>
  <c r="G9" i="10"/>
  <c r="H9" i="10" s="1"/>
  <c r="G10" i="10"/>
  <c r="H10" i="10" s="1"/>
  <c r="G12" i="10"/>
  <c r="H12" i="10" s="1"/>
  <c r="G15" i="10"/>
  <c r="H15" i="10" s="1"/>
  <c r="G16" i="10"/>
  <c r="H16" i="10" s="1"/>
  <c r="G17" i="10"/>
  <c r="H17" i="10" s="1"/>
  <c r="G19" i="10"/>
  <c r="H19" i="10" s="1"/>
  <c r="G20" i="10"/>
  <c r="H20" i="10" s="1"/>
</calcChain>
</file>

<file path=xl/comments1.xml><?xml version="1.0" encoding="utf-8"?>
<comments xmlns="http://schemas.openxmlformats.org/spreadsheetml/2006/main">
  <authors>
    <author>OpenAI</author>
  </authors>
  <commentList>
    <comment ref="B6" authorId="0">
      <text>
        <r>
          <rPr>
            <sz val="11"/>
            <color theme="1"/>
            <rFont val="Calibri"/>
            <family val="2"/>
            <scheme val="minor"/>
          </rPr>
          <t>Weighted score formula: Achieved weighted score divided by applicable weight excluding N/A items.</t>
        </r>
      </text>
    </comment>
    <comment ref="C6" authorId="0">
      <text>
        <r>
          <rPr>
            <sz val="11"/>
            <color theme="1"/>
            <rFont val="Calibri"/>
            <family val="2"/>
            <scheme val="minor"/>
          </rPr>
          <t>Use as headline external audit score; review chapter-level weak areas before closure.</t>
        </r>
      </text>
    </comment>
  </commentList>
</comments>
</file>

<file path=xl/sharedStrings.xml><?xml version="1.0" encoding="utf-8"?>
<sst xmlns="http://schemas.openxmlformats.org/spreadsheetml/2006/main" count="2880" uniqueCount="546">
  <si>
    <t>Lists and Dropdown Values</t>
  </si>
  <si>
    <t>Status</t>
  </si>
  <si>
    <t>Conform</t>
  </si>
  <si>
    <t>Minor NC</t>
  </si>
  <si>
    <t>Major NC</t>
  </si>
  <si>
    <t>Critical NC</t>
  </si>
  <si>
    <t>Observation</t>
  </si>
  <si>
    <t>N/A</t>
  </si>
  <si>
    <t>Audit Type</t>
  </si>
  <si>
    <t>Self-Assessment</t>
  </si>
  <si>
    <t>Internal Audit</t>
  </si>
  <si>
    <t>External Audit</t>
  </si>
  <si>
    <t>Customer Audit</t>
  </si>
  <si>
    <t>Regulatory Audit</t>
  </si>
  <si>
    <t>Mock Audit</t>
  </si>
  <si>
    <t>Severity</t>
  </si>
  <si>
    <t>Minor</t>
  </si>
  <si>
    <t>Major</t>
  </si>
  <si>
    <t>Critical</t>
  </si>
  <si>
    <t>Method</t>
  </si>
  <si>
    <t>Document review</t>
  </si>
  <si>
    <t>Interview</t>
  </si>
  <si>
    <t>Trace exercise</t>
  </si>
  <si>
    <t>Measurement</t>
  </si>
  <si>
    <t>Mixed</t>
  </si>
  <si>
    <t>Verification</t>
  </si>
  <si>
    <t>Open</t>
  </si>
  <si>
    <t>Verified Effective</t>
  </si>
  <si>
    <t>Verified Ineffective</t>
  </si>
  <si>
    <t>Pending</t>
  </si>
  <si>
    <t>Priority</t>
  </si>
  <si>
    <t>Low</t>
  </si>
  <si>
    <t>Medium</t>
  </si>
  <si>
    <t>High</t>
  </si>
  <si>
    <t>Critical?</t>
  </si>
  <si>
    <t>Y</t>
  </si>
  <si>
    <t>N</t>
  </si>
  <si>
    <t>CAPA Status</t>
  </si>
  <si>
    <t>In Progress</t>
  </si>
  <si>
    <t>Implemented</t>
  </si>
  <si>
    <t>Closed</t>
  </si>
  <si>
    <t>On Hold</t>
  </si>
  <si>
    <t>Cancelled</t>
  </si>
  <si>
    <t>Granjero de Bauer Poultry Audit Checklist Workbook</t>
  </si>
  <si>
    <t>Workbook purpose</t>
  </si>
  <si>
    <t>This workbook provides a matching audit checklist for the Granjero de Bauer Comprehensive Poultry Standard and Post-Farm Operations Standard. It is designed for both self-assessment and external audits, with clause-level scoring, evidence capture, CAPA linkage, and management reporting.</t>
  </si>
  <si>
    <t>How to use</t>
  </si>
  <si>
    <t>1.</t>
  </si>
  <si>
    <t>2.</t>
  </si>
  <si>
    <t>3.</t>
  </si>
  <si>
    <t>4.</t>
  </si>
  <si>
    <t>4. Enter evidence references precisely: document number, photo reference, interviewee, logbook page, lot code, or trace test number.</t>
  </si>
  <si>
    <t>5.</t>
  </si>
  <si>
    <t>6.</t>
  </si>
  <si>
    <t>7.</t>
  </si>
  <si>
    <t>7. Suggested scoring: Conform=100%, Observation=50%, NCs=0%; N/A excludes weight from score denominator.</t>
  </si>
  <si>
    <t>Audit status definitions</t>
  </si>
  <si>
    <t>Requirement met with objective evidence.</t>
  </si>
  <si>
    <t>Not a non-conformance but improvement opportunity or weak control noted.</t>
  </si>
  <si>
    <t>Requirement partly unmet without immediate serious food safety, welfare, or legal risk.</t>
  </si>
  <si>
    <t>Significant failure of implementation or repeated breakdown likely to affect compliance.</t>
  </si>
  <si>
    <t>Severe failure creating immediate legal, welfare, food safety, or traceability risk.</t>
  </si>
  <si>
    <t>Requirement not applicable to the site, product, or audit scope.</t>
  </si>
  <si>
    <t>Site and Audit Setup</t>
  </si>
  <si>
    <t>Site name</t>
  </si>
  <si>
    <t>Audit sampling notes</t>
  </si>
  <si>
    <t>Farm / plant code</t>
  </si>
  <si>
    <t>Houses/lines covered</t>
  </si>
  <si>
    <t>Physical address</t>
  </si>
  <si>
    <t>Egg room / packing</t>
  </si>
  <si>
    <t>Production scope</t>
  </si>
  <si>
    <t>Layers / Broilers / Breeders / Processing / Packing</t>
  </si>
  <si>
    <t>Slaughter / dispatch</t>
  </si>
  <si>
    <t>Audit type</t>
  </si>
  <si>
    <t>Cold rooms</t>
  </si>
  <si>
    <t>Audit scope</t>
  </si>
  <si>
    <t>Stores / chemical room</t>
  </si>
  <si>
    <t>Audit date</t>
  </si>
  <si>
    <t>Vehicles</t>
  </si>
  <si>
    <t>Lead auditor</t>
  </si>
  <si>
    <t>Documents sampled</t>
  </si>
  <si>
    <t>Audit team</t>
  </si>
  <si>
    <t>Trace test reference</t>
  </si>
  <si>
    <t>Farm manager / auditee</t>
  </si>
  <si>
    <t>Interviews conducted</t>
  </si>
  <si>
    <t>Reference standards</t>
  </si>
  <si>
    <t>Granjero de Bauer Comprehensive Poultry Standard; Post-Farm Operations Standard</t>
  </si>
  <si>
    <t>Previous audit date</t>
  </si>
  <si>
    <t>Previous score</t>
  </si>
  <si>
    <t>Target score</t>
  </si>
  <si>
    <t>90%</t>
  </si>
  <si>
    <t>Clause Master</t>
  </si>
  <si>
    <t>ID</t>
  </si>
  <si>
    <t>Standard</t>
  </si>
  <si>
    <t>Chapter</t>
  </si>
  <si>
    <t>Clause Ref</t>
  </si>
  <si>
    <t>Requirement</t>
  </si>
  <si>
    <t>Audit Method</t>
  </si>
  <si>
    <t>Evidence Expected</t>
  </si>
  <si>
    <t>Weight</t>
  </si>
  <si>
    <t>Primary Record</t>
  </si>
  <si>
    <t>Frequency</t>
  </si>
  <si>
    <t>Poultry Standard</t>
  </si>
  <si>
    <t>1. Enterprise Planning &amp; Governance</t>
  </si>
  <si>
    <t>1.1</t>
  </si>
  <si>
    <t>A current farm business plan exists covering production model, markets, capacity, cost assumptions, and risk controls.</t>
  </si>
  <si>
    <t>Approved business plan; annual review record</t>
  </si>
  <si>
    <t>Farm_Master</t>
  </si>
  <si>
    <t>Annual</t>
  </si>
  <si>
    <t>1.2</t>
  </si>
  <si>
    <t>Site layout identifies clean/dirty zones, traffic flow, biosecurity barriers, utilities, waste points, and emergency exits.</t>
  </si>
  <si>
    <t>Document review / Observation</t>
  </si>
  <si>
    <t>Farm map or layout drawing posted and controlled</t>
  </si>
  <si>
    <t>Annual / when changed</t>
  </si>
  <si>
    <t>1.3</t>
  </si>
  <si>
    <t>Legal registrations, permits, and operating licences are current and accessible.</t>
  </si>
  <si>
    <t>Business registration; permits; licences; renewal tracker</t>
  </si>
  <si>
    <t>1.4</t>
  </si>
  <si>
    <t>A named management structure assigns responsibility for production, biosecurity, welfare, QA, food safety, and maintenance.</t>
  </si>
  <si>
    <t>Document review / Interview</t>
  </si>
  <si>
    <t>Organisation chart; role descriptions</t>
  </si>
  <si>
    <t>1.5</t>
  </si>
  <si>
    <t>Insurance or contingency arrangements cover fire, disease event, power failure, and major business interruption.</t>
  </si>
  <si>
    <t>Insurance policy or contingency plan</t>
  </si>
  <si>
    <t>1.6</t>
  </si>
  <si>
    <t>A supplier approval process exists for chicks, feed, medicines, packaging, and sanitation chemicals.</t>
  </si>
  <si>
    <t>Approved supplier list; evaluations</t>
  </si>
  <si>
    <t>2. Sourcing, Receiving &amp; Placement</t>
  </si>
  <si>
    <t>2.1</t>
  </si>
  <si>
    <t>Each flock placement has a unique Flock ID linked to source, breed/strain, sex, quantity, house, and date.</t>
  </si>
  <si>
    <t>Placement register; delivery note</t>
  </si>
  <si>
    <t>Flock_Placement</t>
  </si>
  <si>
    <t>Per placement</t>
  </si>
  <si>
    <t>2.2</t>
  </si>
  <si>
    <t>Chicks or pullets are sourced from approved suppliers with quality records and health/vaccination status.</t>
  </si>
  <si>
    <t>Supplier approval; hatchery cert; vaccine history</t>
  </si>
  <si>
    <t>2.3</t>
  </si>
  <si>
    <t>Receiving inspection checks liveliness, temperature stress, deformities, navels, uniformity, and box counts before acceptance.</t>
  </si>
  <si>
    <t>Receiving checklist; photos; rejection notes</t>
  </si>
  <si>
    <t>2.4</t>
  </si>
  <si>
    <t>Placement density is planned by bird type, house area, ventilation capacity, and seasonal conditions.</t>
  </si>
  <si>
    <t>Stocking plan; house capacity calculation</t>
  </si>
  <si>
    <t>2.5</t>
  </si>
  <si>
    <t>Dead-on-arrival, weak birds, and rejects are recorded and dispositioned.</t>
  </si>
  <si>
    <t>Placement record; mortality log</t>
  </si>
  <si>
    <t>2.6</t>
  </si>
  <si>
    <t>Brooder or house conditions are confirmed ready before birds arrive.</t>
  </si>
  <si>
    <t>Pre-placement readiness checklist</t>
  </si>
  <si>
    <t>3. Feed, Water &amp; Input Control</t>
  </si>
  <si>
    <t>3.1</t>
  </si>
  <si>
    <t>Feed deliveries are traceable by supplier, lot, manufacture date, expiry, and quantity received.</t>
  </si>
  <si>
    <t>Feed delivery log; invoice; COA</t>
  </si>
  <si>
    <t>Feed_Log</t>
  </si>
  <si>
    <t>Daily / per delivery</t>
  </si>
  <si>
    <t>3.2</t>
  </si>
  <si>
    <t>Feed is stored dry, off the floor, pest-protected, and segregated from chemicals and rejected materials.</t>
  </si>
  <si>
    <t>Store inspection; stock arrangement</t>
  </si>
  <si>
    <t>3.3</t>
  </si>
  <si>
    <t>Feed usage is recorded by flock/house to support FCR, wastage review, and cost control.</t>
  </si>
  <si>
    <t>Daily feed issue/use log</t>
  </si>
  <si>
    <t>3.4</t>
  </si>
  <si>
    <t>Water supply is potable or treated to specification and routinely tested.</t>
  </si>
  <si>
    <t>Water test reports; treatment records</t>
  </si>
  <si>
    <t>Water_Log</t>
  </si>
  <si>
    <t>3.5</t>
  </si>
  <si>
    <t>Water lines/drinkers are cleaned, flushed, and sanitised to schedule.</t>
  </si>
  <si>
    <t>Line flushing and sanitation records</t>
  </si>
  <si>
    <t>3.6</t>
  </si>
  <si>
    <t>Feed additives, medications, and supplements follow approval and withdrawal/residue controls.</t>
  </si>
  <si>
    <t>Medication authorisations; label checks; withdrawal records</t>
  </si>
  <si>
    <t>Health_Vax_Med</t>
  </si>
  <si>
    <t>3.7</t>
  </si>
  <si>
    <t>Prohibited substances are not present on site or in use.</t>
  </si>
  <si>
    <t>Inventory check; purchasing records; staff interview</t>
  </si>
  <si>
    <t>3.8</t>
  </si>
  <si>
    <t>Spillage, mould, caking, and feed spoilage are routinely inspected and corrected.</t>
  </si>
  <si>
    <t>Inspection records; corrective actions</t>
  </si>
  <si>
    <t>4. General Management</t>
  </si>
  <si>
    <t>4.1.1</t>
  </si>
  <si>
    <t>Housing protects birds from weather, predators, theft, and environmental stress while allowing efficient cleaning and supervision.</t>
  </si>
  <si>
    <t>Observation / Interview</t>
  </si>
  <si>
    <t>Housing condition; security controls</t>
  </si>
  <si>
    <t>Daily_House_Log</t>
  </si>
  <si>
    <t>Daily / weekly</t>
  </si>
  <si>
    <t>4.1.2</t>
  </si>
  <si>
    <t>Stocking density meets the farm standard for the production system and bird category.</t>
  </si>
  <si>
    <t>Observation / Document review</t>
  </si>
  <si>
    <t>Bird counts; area calculation; placement plan</t>
  </si>
  <si>
    <t>4.1.3</t>
  </si>
  <si>
    <t>Ventilation is adequate for age and climate, with no persistent ammonia, stale air, or dead spots.</t>
  </si>
  <si>
    <t>Environmental records; house walk evidence</t>
  </si>
  <si>
    <t>4.1.4</t>
  </si>
  <si>
    <t>Temperature and humidity are monitored and controlled according to bird age and system.</t>
  </si>
  <si>
    <t>Temperature/humidity logs; alarms</t>
  </si>
  <si>
    <t>4.1.5</t>
  </si>
  <si>
    <t>Lighting programme is defined and implemented for brooding, grow-out, or layers as applicable.</t>
  </si>
  <si>
    <t>Lighting schedule; timer settings</t>
  </si>
  <si>
    <t>4.1.6</t>
  </si>
  <si>
    <t>Backup power or contingency exists for critical ventilation, lighting, water, and brooding systems.</t>
  </si>
  <si>
    <t>Generator records; contingency checks</t>
  </si>
  <si>
    <t>4.2.1</t>
  </si>
  <si>
    <t>Litter or floor surface is dry, friable, and appropriate for the system with action taken on wet spots.</t>
  </si>
  <si>
    <t>Litter condition records</t>
  </si>
  <si>
    <t>Cleaning_Pest</t>
  </si>
  <si>
    <t>4.2.2</t>
  </si>
  <si>
    <t>Nests, perches, feeders, and drinkers are adequate, accessible, clean, and maintained where relevant.</t>
  </si>
  <si>
    <t>Equipment inspection log</t>
  </si>
  <si>
    <t>4.2.3</t>
  </si>
  <si>
    <t>Feeder space and height are adjusted to reduce wastage and ensure even access.</t>
  </si>
  <si>
    <t>House checks; adjustment records</t>
  </si>
  <si>
    <t>4.2.4</t>
  </si>
  <si>
    <t>Drinker height, pressure, and functionality are checked and adjusted to bird age.</t>
  </si>
  <si>
    <t>Water line checks</t>
  </si>
  <si>
    <t>4.3.1</t>
  </si>
  <si>
    <t>Brooder preparation includes preheating, chick paper/feed trays, water setup, guard/ring setup, and emergency backup.</t>
  </si>
  <si>
    <t>Brooding readiness checklist</t>
  </si>
  <si>
    <t>Brooding_Log</t>
  </si>
  <si>
    <t>4.3.2</t>
  </si>
  <si>
    <t>Chick placement verifies crop fill, spread, activity, and early mortality during the first 24 hours.</t>
  </si>
  <si>
    <t>Brooding observations; crop fill checks</t>
  </si>
  <si>
    <t>4.3.3</t>
  </si>
  <si>
    <t>First-week brooding records capture temperature, RH, feed intake, water intake, and mortality.</t>
  </si>
  <si>
    <t>Brooding log</t>
  </si>
  <si>
    <t>4.3.4</t>
  </si>
  <si>
    <t>Birds are transitioned through growth stages without avoidable stress, overcrowding, or abrupt feed/light changes.</t>
  </si>
  <si>
    <t>Transition plan; records</t>
  </si>
  <si>
    <t>4.4.1</t>
  </si>
  <si>
    <t>Daily cleaning routines are defined for houses, egg rooms, stores, and external surroundings.</t>
  </si>
  <si>
    <t>Cleaning SOP; checklists</t>
  </si>
  <si>
    <t>4.4.2</t>
  </si>
  <si>
    <t>Manure, litter, and waste are removed/stored to minimise odour, flies, runoff, and disease risk.</t>
  </si>
  <si>
    <t>Manure handling records</t>
  </si>
  <si>
    <t>4.4.3</t>
  </si>
  <si>
    <t>Pest control covers rodents, flies, wild birds, and predators using safe approved methods.</t>
  </si>
  <si>
    <t>Bait map; pest trend records</t>
  </si>
  <si>
    <t>4.5.1</t>
  </si>
  <si>
    <t>Free-range areas, if used, provide shade, shelter, drainage, predator protection, and controlled access.</t>
  </si>
  <si>
    <t>Range management records</t>
  </si>
  <si>
    <t>4.5.2</t>
  </si>
  <si>
    <t>Semi-intensive and intensive systems apply all-in/all-out or controlled batch management where feasible.</t>
  </si>
  <si>
    <t>Production cycle plan</t>
  </si>
  <si>
    <t>4.6.1</t>
  </si>
  <si>
    <t>House-level KPIs are reviewed routinely (mortality, feed intake, water intake, FCR, egg rate, rejects, condemnations).</t>
  </si>
  <si>
    <t>KPI review minutes; dashboard</t>
  </si>
  <si>
    <t>KPI_Dashboard</t>
  </si>
  <si>
    <t>4.6.2</t>
  </si>
  <si>
    <t>Profit leaks such as feed wastage, floor eggs, cracked eggs, downgrades, DOA, and cold-chain loss are monitored.</t>
  </si>
  <si>
    <t>Commercial review log</t>
  </si>
  <si>
    <t>Commercial_Log</t>
  </si>
  <si>
    <t>5. Biosecurity, Health &amp; Medication Control</t>
  </si>
  <si>
    <t>5.1</t>
  </si>
  <si>
    <t>Biosecurity zoning and entry rules are documented and implemented.</t>
  </si>
  <si>
    <t>Biosecurity SOP; signage</t>
  </si>
  <si>
    <t>Biosecurity_Visitors</t>
  </si>
  <si>
    <t>Per event / daily</t>
  </si>
  <si>
    <t>5.2</t>
  </si>
  <si>
    <t>Visitor access is controlled with logging, purpose, previous farm contact, and hygiene requirements.</t>
  </si>
  <si>
    <t>Visitor log</t>
  </si>
  <si>
    <t>5.3</t>
  </si>
  <si>
    <t>Vehicle, equipment, and footwear sanitation controls are in place and functioning.</t>
  </si>
  <si>
    <t>Wheel dip; spray log; footbath checks</t>
  </si>
  <si>
    <t>5.4</t>
  </si>
  <si>
    <t>A vaccination plan exists by flock type and is executed as scheduled.</t>
  </si>
  <si>
    <t>Vaccination schedule; records</t>
  </si>
  <si>
    <t>5.5</t>
  </si>
  <si>
    <t>Disease signs, morbidity, mortality, and abnormal production are investigated promptly.</t>
  </si>
  <si>
    <t>Vet case notes; mortality trend review</t>
  </si>
  <si>
    <t>5.6</t>
  </si>
  <si>
    <t>Medicines are approved, labelled, in date, secured, and used under authorised instructions.</t>
  </si>
  <si>
    <t>Medicine inventory; prescriptions</t>
  </si>
  <si>
    <t>5.7</t>
  </si>
  <si>
    <t>Withdrawal periods for eggs and meat are identified, recorded, and respected.</t>
  </si>
  <si>
    <t>Withdrawal register; release authorisation</t>
  </si>
  <si>
    <t>5.8</t>
  </si>
  <si>
    <t>Dead birds are removed promptly and disposed of safely in line with farm procedure.</t>
  </si>
  <si>
    <t>Mortality disposal records</t>
  </si>
  <si>
    <t>5.9</t>
  </si>
  <si>
    <t>Antimicrobial stewardship is applied with justification and review of antibiotic use.</t>
  </si>
  <si>
    <t>Vet approvals; review summary</t>
  </si>
  <si>
    <t>6. Welfare, Handling &amp; Transport</t>
  </si>
  <si>
    <t>6.1</t>
  </si>
  <si>
    <t>Routine welfare assessment covers lameness, feather condition, cleanliness, behaviour, culls, and mortality patterns.</t>
  </si>
  <si>
    <t>Welfare score sheets</t>
  </si>
  <si>
    <t>Welfare_Handling</t>
  </si>
  <si>
    <t>Per event / weekly</t>
  </si>
  <si>
    <t>6.2</t>
  </si>
  <si>
    <t>Bird catching, handling, and loading minimise injury, distress, overheating, and rough treatment.</t>
  </si>
  <si>
    <t>Loading checklist; staff training</t>
  </si>
  <si>
    <t>6.3</t>
  </si>
  <si>
    <t>Euthanasia methods are humane, defined, and performed by trained personnel only.</t>
  </si>
  <si>
    <t>SOP; training records; euthanasia log</t>
  </si>
  <si>
    <t>6.4</t>
  </si>
  <si>
    <t>Transport crates/modules are clean, fit for purpose, not overcrowded, and protect birds during movement.</t>
  </si>
  <si>
    <t>Crate inspection; loading density</t>
  </si>
  <si>
    <t>6.5</t>
  </si>
  <si>
    <t>Transport duration, waiting time, weather exposure, and losses are monitored and acted upon.</t>
  </si>
  <si>
    <t>Dispatch/loading records</t>
  </si>
  <si>
    <t>7. Worker Safety, Utilities &amp; Emergency Preparedness</t>
  </si>
  <si>
    <t>7.1</t>
  </si>
  <si>
    <t>Staff have appropriate PPE for farm, sanitation, chemical, medication, and processing tasks.</t>
  </si>
  <si>
    <t>PPE issue log; use observation</t>
  </si>
  <si>
    <t>Audit_Log</t>
  </si>
  <si>
    <t>Monthly / per event</t>
  </si>
  <si>
    <t>7.2</t>
  </si>
  <si>
    <t>Electrical systems, gas brooders/heaters, and generators are inspected and maintained.</t>
  </si>
  <si>
    <t>Maintenance records</t>
  </si>
  <si>
    <t>7.3</t>
  </si>
  <si>
    <t>Fire prevention, extinguishers, alarms, and evacuation arrangements are provided and checked.</t>
  </si>
  <si>
    <t>Fire checklist; service tags; drills</t>
  </si>
  <si>
    <t>7.4</t>
  </si>
  <si>
    <t>Emergency plans address disease outbreak, power failure, heat stress, water interruption, chemical spill, and fire.</t>
  </si>
  <si>
    <t>Emergency response plan; drill records</t>
  </si>
  <si>
    <t>7.5</t>
  </si>
  <si>
    <t>First aid, incident reporting, and corrective action processes are functioning.</t>
  </si>
  <si>
    <t>Incident log; first aid supplies</t>
  </si>
  <si>
    <t>7.6</t>
  </si>
  <si>
    <t>Farm security controls prevent theft, tampering, and unauthorised entry.</t>
  </si>
  <si>
    <t>Security logs; perimeter inspection</t>
  </si>
  <si>
    <t>8. Product Safety, Traceability &amp; Improvement</t>
  </si>
  <si>
    <t>8.1</t>
  </si>
  <si>
    <t>Egg collection, sorting, rejection, and packaging records are complete and lot traceable.</t>
  </si>
  <si>
    <t>Egg pack log; lot coding</t>
  </si>
  <si>
    <t>Egg_Pack_Log</t>
  </si>
  <si>
    <t>Per lot / monthly</t>
  </si>
  <si>
    <t>8.2</t>
  </si>
  <si>
    <t>Slaughter/livestock dispatch records are complete and link live flock to processed lot.</t>
  </si>
  <si>
    <t>Slaughter or dispatch log</t>
  </si>
  <si>
    <t>Slaughter_Log</t>
  </si>
  <si>
    <t>8.3</t>
  </si>
  <si>
    <t>Cold-chain temperatures are monitored with action on deviations.</t>
  </si>
  <si>
    <t>Cold chain log; alarms; deviation records</t>
  </si>
  <si>
    <t>ColdChain_Log</t>
  </si>
  <si>
    <t>8.4</t>
  </si>
  <si>
    <t>Food safety hazards, CCPs/OPRPs, monitoring, and verification are documented and implemented.</t>
  </si>
  <si>
    <t>HACCP plan; monitoring forms</t>
  </si>
  <si>
    <t>FoodSafety_HACCP</t>
  </si>
  <si>
    <t>8.5</t>
  </si>
  <si>
    <t>Traceability can identify one step back and one step forward within target time.</t>
  </si>
  <si>
    <t>Trace exercise / Document review</t>
  </si>
  <si>
    <t>Mock recall results; trace logs</t>
  </si>
  <si>
    <t>Traceability_Recall</t>
  </si>
  <si>
    <t>8.6</t>
  </si>
  <si>
    <t>Complaints, food safety incidents, recalls, and CAPA are recorded and closed effectively.</t>
  </si>
  <si>
    <t>Complaints log; recall log; CAPA</t>
  </si>
  <si>
    <t>8.7</t>
  </si>
  <si>
    <t>Management reviews performance, audit outcomes, and CAPA closure at defined intervals.</t>
  </si>
  <si>
    <t>Review meeting minutes</t>
  </si>
  <si>
    <t>Post-Farm Operations Standard</t>
  </si>
  <si>
    <t>PF1. Pre-Slaughter Dispatch &amp; Live Bird Transfer</t>
  </si>
  <si>
    <t>PF1.1</t>
  </si>
  <si>
    <t>Bird fasting/feed withdrawal is defined to support welfare, hygiene, and process yield without excessive deprivation.</t>
  </si>
  <si>
    <t>Dispatch SOP; loading records</t>
  </si>
  <si>
    <t>Per load</t>
  </si>
  <si>
    <t>PF1.2</t>
  </si>
  <si>
    <t>Live bird loading areas are clean, shaded where needed, and designed to avoid crushing and escape.</t>
  </si>
  <si>
    <t>Loading area inspection</t>
  </si>
  <si>
    <t>PF1.3</t>
  </si>
  <si>
    <t>Transport vehicles are cleaned, fit for use, and prevent heat stress, injury, and contamination.</t>
  </si>
  <si>
    <t>Vehicle sanitation log</t>
  </si>
  <si>
    <t>PF1.4</t>
  </si>
  <si>
    <t>Journey time, waiting time, and arrival condition are recorded and reviewed.</t>
  </si>
  <si>
    <t>Transport records; DOA analysis</t>
  </si>
  <si>
    <t>PF2. Processing Facility, Layout &amp; Utilities</t>
  </si>
  <si>
    <t>PF2.1</t>
  </si>
  <si>
    <t>Processing flow separates dirty and clean areas to prevent cross-contamination.</t>
  </si>
  <si>
    <t>Facility layout; zoning map</t>
  </si>
  <si>
    <t>Daily / monthly</t>
  </si>
  <si>
    <t>PF2.2</t>
  </si>
  <si>
    <t>Walls, floors, drains, ceilings, and contact surfaces are cleanable and maintained.</t>
  </si>
  <si>
    <t>Maintenance inspection</t>
  </si>
  <si>
    <t>PF2.3</t>
  </si>
  <si>
    <t>Potable water, ice, steam, and air used in processing are suitable and monitored.</t>
  </si>
  <si>
    <t>Water/ice test records; utility checks</t>
  </si>
  <si>
    <t>PF2.4</t>
  </si>
  <si>
    <t>Calibration exists for thermometers, scales, pH meters, and monitoring devices.</t>
  </si>
  <si>
    <t>Calibration certificates</t>
  </si>
  <si>
    <t>PF2.5</t>
  </si>
  <si>
    <t>Personnel flows, handwash points, and hygiene barriers are adequate for the process.</t>
  </si>
  <si>
    <t>Hygiene station inspection</t>
  </si>
  <si>
    <t>PF3. Humane Slaughter &amp; Dressing</t>
  </si>
  <si>
    <t>PF3.1</t>
  </si>
  <si>
    <t>Slaughter methods follow recognised humane handling and stunning/bleeding expectations where applied.</t>
  </si>
  <si>
    <t>SOP; training records</t>
  </si>
  <si>
    <t>Per lot</t>
  </si>
  <si>
    <t>PF3.2</t>
  </si>
  <si>
    <t>Bird shackling or restraint time is controlled to minimise distress.</t>
  </si>
  <si>
    <t>Line observation notes</t>
  </si>
  <si>
    <t>PF3.3</t>
  </si>
  <si>
    <t>Scalding, defeathering, and evisceration are controlled to avoid faecal contamination and carcass damage.</t>
  </si>
  <si>
    <t>Process control records</t>
  </si>
  <si>
    <t>PF3.4</t>
  </si>
  <si>
    <t>Condemnations and trim losses are recorded by reason and reviewed.</t>
  </si>
  <si>
    <t>Condemnation log</t>
  </si>
  <si>
    <t>PF4. Carcass Chilling, Storage &amp; Dispatch</t>
  </si>
  <si>
    <t>PF4.1</t>
  </si>
  <si>
    <t>Carcass chilling meets defined time/temperature limits to achieve safe internal temperature reduction.</t>
  </si>
  <si>
    <t>Chilling records</t>
  </si>
  <si>
    <t>Per lot / daily</t>
  </si>
  <si>
    <t>PF4.2</t>
  </si>
  <si>
    <t>Raw carcasses, giblets, and RTE areas/products are segregated to prevent cross-contamination.</t>
  </si>
  <si>
    <t>Storage layout; segregation checks</t>
  </si>
  <si>
    <t>PF4.3</t>
  </si>
  <si>
    <t>Cold rooms/freezers operate within specified temperature ranges and are alarmed/monitored.</t>
  </si>
  <si>
    <t>Temperature logs; alarm checks</t>
  </si>
  <si>
    <t>PF4.4</t>
  </si>
  <si>
    <t>Product rotation uses FEFO/FIFO as appropriate and expired/held products are clearly segregated.</t>
  </si>
  <si>
    <t>Stock rotation records</t>
  </si>
  <si>
    <t>PF4.5</t>
  </si>
  <si>
    <t>Dispatch vehicles are pre-cooled/fit for product, clean, and temperatures are verified before loading.</t>
  </si>
  <si>
    <t>Vehicle release checks</t>
  </si>
  <si>
    <t>PF5. Egg Handling, Packing &amp; Storage</t>
  </si>
  <si>
    <t>PF5.1</t>
  </si>
  <si>
    <t>Egg collection frequency and handling minimise floor eggs, cracks, dirt, and temperature abuse.</t>
  </si>
  <si>
    <t>Collection schedule; pack log</t>
  </si>
  <si>
    <t>PF5.2</t>
  </si>
  <si>
    <t>Dirty, cracked, leakers, bloods, and rejects are segregated and dispositioned to procedure.</t>
  </si>
  <si>
    <t>Reject records</t>
  </si>
  <si>
    <t>PF5.3</t>
  </si>
  <si>
    <t>Packing materials are clean, food-grade, protected, and traceable by lot where applicable.</t>
  </si>
  <si>
    <t>Packaging inventory; supplier certs</t>
  </si>
  <si>
    <t>PF5.4</t>
  </si>
  <si>
    <t>Packed eggs carry required identification, date coding, and traceability information.</t>
  </si>
  <si>
    <t>Label check; finished goods records</t>
  </si>
  <si>
    <t>PF5.5</t>
  </si>
  <si>
    <t>Egg storage conditions (time, temperature, humidity, stacking) meet the defined farm standard and legal market requirements.</t>
  </si>
  <si>
    <t>Store condition logs</t>
  </si>
  <si>
    <t>PF6. Food Safety System (Codex/ISO-aligned)</t>
  </si>
  <si>
    <t>PF6.1</t>
  </si>
  <si>
    <t>A documented prerequisite programme covers sanitation, personal hygiene, pest control, maintenance, glass/brittle plastic, waste, and supplier control.</t>
  </si>
  <si>
    <t>PRP procedures and records</t>
  </si>
  <si>
    <t>Daily / per lot / annual</t>
  </si>
  <si>
    <t>PF6.2</t>
  </si>
  <si>
    <t>A hazard analysis identifies biological, chemical, physical, and allergen risks for each process step.</t>
  </si>
  <si>
    <t>Hazard analysis worksheet</t>
  </si>
  <si>
    <t>PF6.3</t>
  </si>
  <si>
    <t>CCPs/OPRPs are defined with limits, monitoring, actions, and verification.</t>
  </si>
  <si>
    <t>PF6.4</t>
  </si>
  <si>
    <t>Environmental and product sampling plans are defined where applicable and results are trended.</t>
  </si>
  <si>
    <t>Sampling plan; lab reports; trending</t>
  </si>
  <si>
    <t>PF6.5</t>
  </si>
  <si>
    <t>Cleaning and sanitation validation/verification is performed for high-risk equipment and areas.</t>
  </si>
  <si>
    <t>ATP/swab results; sanitation verification</t>
  </si>
  <si>
    <t>PF6.6</t>
  </si>
  <si>
    <t>Non-conforming product is identified, isolated, and dispositioned under authority.</t>
  </si>
  <si>
    <t>Hold/release log</t>
  </si>
  <si>
    <t>PF6.7</t>
  </si>
  <si>
    <t>Recall, withdrawal, and crisis management procedures are tested periodically.</t>
  </si>
  <si>
    <t>Mock recall; crisis drill</t>
  </si>
  <si>
    <t>PF7. Personnel Hygiene &amp; Training</t>
  </si>
  <si>
    <t>PF7.1</t>
  </si>
  <si>
    <t>Personnel hygiene rules cover handwashing, illness reporting, protective clothing, jewellery, and movement control.</t>
  </si>
  <si>
    <t>Hygiene policy; induction records</t>
  </si>
  <si>
    <t>Annual / per event</t>
  </si>
  <si>
    <t>PF7.2</t>
  </si>
  <si>
    <t>Training is provided for food safety, welfare, sanitation chemicals, equipment operation, and traceability.</t>
  </si>
  <si>
    <t>Training matrix; attendance</t>
  </si>
  <si>
    <t>PF7.3</t>
  </si>
  <si>
    <t>Medical fitness or return-to-work controls exist where legally required or risk-based.</t>
  </si>
  <si>
    <t>Medical declaration records</t>
  </si>
  <si>
    <t>PF8. Commercial Control, Yield &amp; Data Integrity</t>
  </si>
  <si>
    <t>PF8.1</t>
  </si>
  <si>
    <t>Yield, grade-out, shrink, breakage, condemnations, and returns are measured and reviewed for profitability.</t>
  </si>
  <si>
    <t>Commercial and production review</t>
  </si>
  <si>
    <t>Monthly / quarterly</t>
  </si>
  <si>
    <t>PF8.2</t>
  </si>
  <si>
    <t>Inventory and production records reconcile across live birds, eggs, carcasses, packaging, and dispatch.</t>
  </si>
  <si>
    <t>Mass balance / reconciliation</t>
  </si>
  <si>
    <t>PF8.3</t>
  </si>
  <si>
    <t>Manual and digital records are legible, timely, protected, and authorised against alteration.</t>
  </si>
  <si>
    <t>Record control procedure; access control</t>
  </si>
  <si>
    <t>PF8.4</t>
  </si>
  <si>
    <t>Internal audits, supplier verification, customer feedback, and CAPA drive continuous improvement.</t>
  </si>
  <si>
    <t>Internal audit plan; CAPA tracker</t>
  </si>
  <si>
    <t>CAPA_Log</t>
  </si>
  <si>
    <t>Self Assessment</t>
  </si>
  <si>
    <t>Filter/enter one row per requirement reviewed. Use N/A only where genuinely out of scope. Link CAPA for all NCs requiring action.</t>
  </si>
  <si>
    <t>Score Factor</t>
  </si>
  <si>
    <t>Weighted Score</t>
  </si>
  <si>
    <t>Auditor</t>
  </si>
  <si>
    <t>Audit Date</t>
  </si>
  <si>
    <t>Area / House / Process</t>
  </si>
  <si>
    <t>Evidence Ref</t>
  </si>
  <si>
    <t>Finding Summary</t>
  </si>
  <si>
    <t>NC Severity</t>
  </si>
  <si>
    <t>CAPA Ref</t>
  </si>
  <si>
    <t>Owner</t>
  </si>
  <si>
    <t>Due Date</t>
  </si>
  <si>
    <t>Comments</t>
  </si>
  <si>
    <t>Evidence Register</t>
  </si>
  <si>
    <t>Evidence ID</t>
  </si>
  <si>
    <t>Related Sheet</t>
  </si>
  <si>
    <t>Requirement ID</t>
  </si>
  <si>
    <t>Document / Photo / Sample</t>
  </si>
  <si>
    <t>Reference Number</t>
  </si>
  <si>
    <t>Date</t>
  </si>
  <si>
    <t>Storage Location / Link</t>
  </si>
  <si>
    <t>Retention</t>
  </si>
  <si>
    <t>Notes</t>
  </si>
  <si>
    <t>Corrective and Preventive Action Tracker</t>
  </si>
  <si>
    <t>Source Audit Type</t>
  </si>
  <si>
    <t>Risk / Impact</t>
  </si>
  <si>
    <t>Immediate Containment</t>
  </si>
  <si>
    <t>Root Cause</t>
  </si>
  <si>
    <t>Corrective Action</t>
  </si>
  <si>
    <t>Preventive Action</t>
  </si>
  <si>
    <t>Target Date</t>
  </si>
  <si>
    <t>Closure Date</t>
  </si>
  <si>
    <t>Effectiveness Verified?</t>
  </si>
  <si>
    <t>Audit Protocol and Scoring Logic</t>
  </si>
  <si>
    <t>Scoring approach</t>
  </si>
  <si>
    <t>Weighted percentage score based on clause risk weight. Conform = 100%, Observation = 50%, NCs = 0%, N/A excluded.</t>
  </si>
  <si>
    <t>Critical rule</t>
  </si>
  <si>
    <t>Any unresolved Critical NC should trigger audit failure / hold for release until risk is controlled.</t>
  </si>
  <si>
    <t>Major rule</t>
  </si>
  <si>
    <t>Two or more unresolved Major NCs in one high-risk chapter should trigger management review and corrective verification.</t>
  </si>
  <si>
    <t>Evidence standard</t>
  </si>
  <si>
    <t>Objective evidence may be documented records, direct observation, staff interview, live trace exercise, calibrated measurements, photos, lab reports, or lot coding verification.</t>
  </si>
  <si>
    <t>Sampling principle</t>
  </si>
  <si>
    <t>CAPA expectation</t>
  </si>
  <si>
    <t>All NCs should have clear containment, root cause, action owner, due date, and effectiveness verification.</t>
  </si>
  <si>
    <t>Recommended frequency</t>
  </si>
  <si>
    <t>Self-assessment monthly; internal audit quarterly; full external audit at least annually or by customer/regulator requirement.</t>
  </si>
  <si>
    <t>Audit Scorecard</t>
  </si>
  <si>
    <t>Metric</t>
  </si>
  <si>
    <t>Chapter Risk Summary (External Audit)</t>
  </si>
  <si>
    <t>Applicable Weight</t>
  </si>
  <si>
    <t>Achieved</t>
  </si>
  <si>
    <t>Score %</t>
  </si>
  <si>
    <t>Achieved Weighted Score</t>
  </si>
  <si>
    <t>Weighted % Score</t>
  </si>
  <si>
    <t>Conform Count</t>
  </si>
  <si>
    <t>Observation Count</t>
  </si>
  <si>
    <t>Minor NC Count</t>
  </si>
  <si>
    <t>Major NC Count</t>
  </si>
  <si>
    <t>Critical NC Count</t>
  </si>
  <si>
    <t>Open CAPA Count</t>
  </si>
  <si>
    <t>Verified Effective CAPA</t>
  </si>
  <si>
    <t>Score by Standard</t>
  </si>
  <si>
    <t>Self</t>
  </si>
  <si>
    <t>External</t>
  </si>
  <si>
    <t>2. Use Site Audit Setup to define site, audit type, scope, dates, and responsible persons before starting the audit.</t>
  </si>
  <si>
    <t>3. Complete either Self-Assessment or External Audit one line per requirement reviewed. Select a Status from the drop-down.</t>
  </si>
  <si>
    <t>5. Open CAPA Tracker for every non-conformance that requires action. Link CAPA numbers back to the audit sheets.</t>
  </si>
  <si>
    <t>6. Use Evidence Register for attached/source documents and Scorecard for management review.</t>
  </si>
  <si>
    <t>Auditors should sample multiple houses/lines/lots, different dates/shifts, and other conditions. Increase sample size where weak controls are identified.</t>
  </si>
  <si>
    <t>1. Review Clause Master to understand every auditable requirement, expected evidence, risk weighting, and suggested record source.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</si>
</sst>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yyyy\-mm\-dd"/>
    <numFmt numFmtId="166" formatCode="0.0%"/>
  </numFmts>
  <fonts count="8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b/>
      <sz val="11"/>
      <color rgb="FF1F5E49"/>
      <name val="Calibri"/>
    </font>
    <font>
      <b/>
      <sz val="11"/>
      <name val="Calibri"/>
    </font>
    <font>
      <sz val="10"/>
      <color rgb="FF0000FF"/>
      <name val="Calibri"/>
    </font>
    <font>
      <b/>
      <sz val="11"/>
      <color rgb="FFFFFFFF"/>
      <name val="Calibri"/>
    </font>
    <font>
      <sz val="10"/>
      <color rgb="FF008000"/>
      <name val="Calibri"/>
    </font>
    <font>
      <b/>
      <sz val="11"/>
      <color rgb="FF1F5E4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F5E49"/>
      </patternFill>
    </fill>
    <fill>
      <patternFill patternType="solid">
        <fgColor rgb="FFE9F1FB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4" fillId="3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4" fillId="0" borderId="1" xfId="0" applyFont="1" applyBorder="1"/>
    <xf numFmtId="9" fontId="0" fillId="0" borderId="1" xfId="0" applyNumberFormat="1" applyBorder="1"/>
    <xf numFmtId="0" fontId="7" fillId="0" borderId="0" xfId="0" applyFont="1"/>
    <xf numFmtId="0" fontId="3" fillId="4" borderId="0" xfId="0" applyFont="1" applyFill="1"/>
    <xf numFmtId="164" fontId="0" fillId="0" borderId="1" xfId="0" applyNumberFormat="1" applyBorder="1"/>
    <xf numFmtId="165" fontId="4" fillId="0" borderId="1" xfId="0" applyNumberFormat="1" applyFont="1" applyBorder="1"/>
    <xf numFmtId="166" fontId="0" fillId="0" borderId="0" xfId="0" applyNumberFormat="1"/>
    <xf numFmtId="166" fontId="0" fillId="0" borderId="1" xfId="0" applyNumberFormat="1" applyBorder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Normal" xfId="0" builtinId="0"/>
  </cellStyles>
  <dxfs count="10">
    <dxf>
      <fill>
        <patternFill patternType="solid">
          <fgColor rgb="FFEA9999"/>
        </patternFill>
      </fill>
    </dxf>
    <dxf>
      <fill>
        <patternFill patternType="solid">
          <fgColor rgb="FFF4CCCC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EA9999"/>
        </patternFill>
      </fill>
    </dxf>
    <dxf>
      <fill>
        <patternFill patternType="solid">
          <fgColor rgb="FFF4CCCC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opLeftCell="A34" workbookViewId="0">
      <selection activeCell="A64" sqref="A64"/>
    </sheetView>
  </sheetViews>
  <sheetFormatPr defaultRowHeight="14.4"/>
  <cols>
    <col min="1" max="1" width="22" customWidth="1"/>
    <col min="2" max="2" width="24" customWidth="1"/>
    <col min="3" max="4" width="5" customWidth="1"/>
  </cols>
  <sheetData>
    <row r="1" spans="1:4" ht="28.05" customHeight="1">
      <c r="A1" s="18" t="s">
        <v>0</v>
      </c>
      <c r="B1" s="19"/>
      <c r="C1" s="19"/>
      <c r="D1" s="19"/>
    </row>
    <row r="3" spans="1:4">
      <c r="A3" s="1" t="s">
        <v>1</v>
      </c>
      <c r="B3" t="s">
        <v>2</v>
      </c>
    </row>
    <row r="4" spans="1:4">
      <c r="B4" t="s">
        <v>3</v>
      </c>
    </row>
    <row r="5" spans="1:4">
      <c r="B5" t="s">
        <v>4</v>
      </c>
    </row>
    <row r="6" spans="1:4">
      <c r="B6" t="s">
        <v>5</v>
      </c>
    </row>
    <row r="7" spans="1:4">
      <c r="B7" t="s">
        <v>6</v>
      </c>
    </row>
    <row r="8" spans="1:4">
      <c r="B8" t="s">
        <v>7</v>
      </c>
    </row>
    <row r="11" spans="1:4">
      <c r="A11" s="1" t="s">
        <v>8</v>
      </c>
      <c r="B11" t="s">
        <v>9</v>
      </c>
    </row>
    <row r="12" spans="1:4">
      <c r="B12" t="s">
        <v>10</v>
      </c>
    </row>
    <row r="13" spans="1:4">
      <c r="B13" t="s">
        <v>11</v>
      </c>
    </row>
    <row r="14" spans="1:4">
      <c r="B14" t="s">
        <v>12</v>
      </c>
    </row>
    <row r="15" spans="1:4">
      <c r="B15" t="s">
        <v>13</v>
      </c>
    </row>
    <row r="16" spans="1:4">
      <c r="B16" t="s">
        <v>14</v>
      </c>
    </row>
    <row r="19" spans="1:2">
      <c r="A19" s="1" t="s">
        <v>15</v>
      </c>
      <c r="B19" t="s">
        <v>6</v>
      </c>
    </row>
    <row r="20" spans="1:2">
      <c r="B20" t="s">
        <v>16</v>
      </c>
    </row>
    <row r="21" spans="1:2">
      <c r="B21" t="s">
        <v>17</v>
      </c>
    </row>
    <row r="22" spans="1:2">
      <c r="B22" t="s">
        <v>18</v>
      </c>
    </row>
    <row r="25" spans="1:2">
      <c r="A25" s="1" t="s">
        <v>19</v>
      </c>
      <c r="B25" t="s">
        <v>20</v>
      </c>
    </row>
    <row r="26" spans="1:2">
      <c r="B26" t="s">
        <v>6</v>
      </c>
    </row>
    <row r="27" spans="1:2">
      <c r="B27" t="s">
        <v>21</v>
      </c>
    </row>
    <row r="28" spans="1:2">
      <c r="B28" t="s">
        <v>22</v>
      </c>
    </row>
    <row r="29" spans="1:2">
      <c r="B29" t="s">
        <v>23</v>
      </c>
    </row>
    <row r="30" spans="1:2">
      <c r="B30" t="s">
        <v>24</v>
      </c>
    </row>
    <row r="33" spans="1:2">
      <c r="A33" s="1" t="s">
        <v>25</v>
      </c>
      <c r="B33" t="s">
        <v>26</v>
      </c>
    </row>
    <row r="34" spans="1:2">
      <c r="B34" t="s">
        <v>27</v>
      </c>
    </row>
    <row r="35" spans="1:2">
      <c r="B35" t="s">
        <v>28</v>
      </c>
    </row>
    <row r="36" spans="1:2">
      <c r="B36" t="s">
        <v>29</v>
      </c>
    </row>
    <row r="39" spans="1:2">
      <c r="A39" s="1" t="s">
        <v>30</v>
      </c>
      <c r="B39" t="s">
        <v>31</v>
      </c>
    </row>
    <row r="40" spans="1:2">
      <c r="B40" t="s">
        <v>32</v>
      </c>
    </row>
    <row r="41" spans="1:2">
      <c r="B41" t="s">
        <v>33</v>
      </c>
    </row>
    <row r="42" spans="1:2">
      <c r="B42" t="s">
        <v>18</v>
      </c>
    </row>
    <row r="45" spans="1:2">
      <c r="A45" s="1" t="s">
        <v>34</v>
      </c>
      <c r="B45" t="s">
        <v>35</v>
      </c>
    </row>
    <row r="46" spans="1:2">
      <c r="B46" t="s">
        <v>36</v>
      </c>
    </row>
    <row r="49" spans="1:2">
      <c r="A49" s="1" t="s">
        <v>37</v>
      </c>
      <c r="B49" t="s">
        <v>26</v>
      </c>
    </row>
    <row r="50" spans="1:2">
      <c r="B50" t="s">
        <v>38</v>
      </c>
    </row>
    <row r="51" spans="1:2">
      <c r="B51" t="s">
        <v>39</v>
      </c>
    </row>
    <row r="52" spans="1:2">
      <c r="B52" t="s">
        <v>40</v>
      </c>
    </row>
    <row r="53" spans="1:2">
      <c r="B53" t="s">
        <v>41</v>
      </c>
    </row>
    <row r="54" spans="1:2">
      <c r="B54" t="s">
        <v>42</v>
      </c>
    </row>
  </sheetData>
  <mergeCells count="1">
    <mergeCell ref="A1:D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0"/>
  <sheetViews>
    <sheetView workbookViewId="0">
      <pane ySplit="3" topLeftCell="A4" activePane="bottomLeft" state="frozen"/>
      <selection pane="bottomLeft" activeCell="F5" sqref="F5"/>
    </sheetView>
  </sheetViews>
  <sheetFormatPr defaultRowHeight="14.4"/>
  <cols>
    <col min="1" max="1" width="32" customWidth="1"/>
    <col min="2" max="3" width="18" customWidth="1"/>
    <col min="4" max="4" width="5" customWidth="1"/>
    <col min="5" max="5" width="34" customWidth="1"/>
    <col min="6" max="6" width="16" customWidth="1"/>
    <col min="7" max="8" width="12" customWidth="1"/>
  </cols>
  <sheetData>
    <row r="1" spans="1:8" ht="28.05" customHeight="1">
      <c r="A1" s="18" t="s">
        <v>522</v>
      </c>
      <c r="B1" s="19"/>
      <c r="C1" s="19"/>
      <c r="D1" s="19"/>
      <c r="E1" s="19"/>
      <c r="F1" s="19"/>
      <c r="G1" s="19"/>
      <c r="H1" s="19"/>
    </row>
    <row r="3" spans="1:8" ht="31.95" customHeight="1">
      <c r="A3" s="5" t="s">
        <v>523</v>
      </c>
      <c r="B3" s="5" t="s">
        <v>9</v>
      </c>
      <c r="C3" s="5" t="s">
        <v>11</v>
      </c>
      <c r="E3" s="1" t="s">
        <v>524</v>
      </c>
    </row>
    <row r="4" spans="1:8">
      <c r="A4" s="6" t="s">
        <v>525</v>
      </c>
      <c r="B4" s="6">
        <f>SUMIF('Self Assessment'!J:J,"&lt;&gt;N/A",'Self Assessment'!F:F)</f>
        <v>467</v>
      </c>
      <c r="C4" s="6">
        <f>SUMIF('External Audit'!J:J,"&lt;&gt;N/A",'External Audit'!F:F)</f>
        <v>467</v>
      </c>
      <c r="E4" s="13" t="s">
        <v>94</v>
      </c>
      <c r="F4" s="13" t="s">
        <v>525</v>
      </c>
      <c r="G4" s="13" t="s">
        <v>526</v>
      </c>
      <c r="H4" s="13" t="s">
        <v>527</v>
      </c>
    </row>
    <row r="5" spans="1:8">
      <c r="A5" s="6" t="s">
        <v>528</v>
      </c>
      <c r="B5" s="6">
        <f>SUM('Self Assessment'!L:L)</f>
        <v>0</v>
      </c>
      <c r="C5" s="6">
        <f>SUM('External Audit'!L:L)</f>
        <v>0</v>
      </c>
      <c r="E5" t="s">
        <v>103</v>
      </c>
      <c r="F5">
        <f>SUMIFS('External Audit'!F:F,'External Audit'!C:C,E5,'External Audit'!J:J,"&lt;&gt;N/A")</f>
        <v>22</v>
      </c>
      <c r="G5">
        <f>SUMIFS('External Audit'!L:L,'External Audit'!C:C,E5)</f>
        <v>0</v>
      </c>
      <c r="H5" s="16">
        <f t="shared" ref="H5:H20" si="0">IFERROR(G5/F5,0)</f>
        <v>0</v>
      </c>
    </row>
    <row r="6" spans="1:8">
      <c r="A6" s="6" t="s">
        <v>529</v>
      </c>
      <c r="B6" s="17">
        <f>IFERROR(B5/B4,0)</f>
        <v>0</v>
      </c>
      <c r="C6" s="17">
        <f>IFERROR(C5/C4,0)</f>
        <v>0</v>
      </c>
      <c r="E6" t="s">
        <v>127</v>
      </c>
      <c r="F6">
        <f>SUMIFS('External Audit'!F:F,'External Audit'!C:C,E6,'External Audit'!J:J,"&lt;&gt;N/A")</f>
        <v>25</v>
      </c>
      <c r="G6">
        <f>SUMIFS('External Audit'!L:L,'External Audit'!C:C,E6)</f>
        <v>0</v>
      </c>
      <c r="H6" s="16">
        <f t="shared" si="0"/>
        <v>0</v>
      </c>
    </row>
    <row r="7" spans="1:8">
      <c r="A7" s="6" t="s">
        <v>530</v>
      </c>
      <c r="B7" s="6">
        <f>COUNTIF('Self Assessment'!J:J,"Conform")</f>
        <v>0</v>
      </c>
      <c r="C7" s="6">
        <f>COUNTIF('External Audit'!J:J,"Conform")</f>
        <v>0</v>
      </c>
      <c r="E7" t="s">
        <v>148</v>
      </c>
      <c r="F7">
        <f>SUMIFS('External Audit'!F:F,'External Audit'!C:C,E7,'External Audit'!J:J,"&lt;&gt;N/A")</f>
        <v>35</v>
      </c>
      <c r="G7">
        <f>SUMIFS('External Audit'!L:L,'External Audit'!C:C,E7)</f>
        <v>0</v>
      </c>
      <c r="H7" s="16">
        <f t="shared" si="0"/>
        <v>0</v>
      </c>
    </row>
    <row r="8" spans="1:8">
      <c r="A8" s="6" t="s">
        <v>531</v>
      </c>
      <c r="B8" s="6">
        <f>COUNTIF('Self Assessment'!J:J,"Observation")</f>
        <v>0</v>
      </c>
      <c r="C8" s="6">
        <f>COUNTIF('External Audit'!J:J,"Observation")</f>
        <v>0</v>
      </c>
      <c r="E8" t="s">
        <v>177</v>
      </c>
      <c r="F8">
        <f>SUMIFS('External Audit'!F:F,'External Audit'!C:C,E8,'External Audit'!J:J,"&lt;&gt;N/A")</f>
        <v>91</v>
      </c>
      <c r="G8">
        <f>SUMIFS('External Audit'!L:L,'External Audit'!C:C,E8)</f>
        <v>0</v>
      </c>
      <c r="H8" s="16">
        <f t="shared" si="0"/>
        <v>0</v>
      </c>
    </row>
    <row r="9" spans="1:8">
      <c r="A9" s="6" t="s">
        <v>532</v>
      </c>
      <c r="B9" s="6">
        <f>COUNTIF('Self Assessment'!J:J,"Minor NC")</f>
        <v>0</v>
      </c>
      <c r="C9" s="6">
        <f>COUNTIF('External Audit'!J:J,"Minor NC")</f>
        <v>0</v>
      </c>
      <c r="E9" t="s">
        <v>249</v>
      </c>
      <c r="F9">
        <f>SUMIFS('External Audit'!F:F,'External Audit'!C:C,E9,'External Audit'!J:J,"&lt;&gt;N/A")</f>
        <v>44</v>
      </c>
      <c r="G9">
        <f>SUMIFS('External Audit'!L:L,'External Audit'!C:C,E9)</f>
        <v>0</v>
      </c>
      <c r="H9" s="16">
        <f t="shared" si="0"/>
        <v>0</v>
      </c>
    </row>
    <row r="10" spans="1:8">
      <c r="A10" s="6" t="s">
        <v>533</v>
      </c>
      <c r="B10" s="6">
        <f>COUNTIF('Self Assessment'!J:J,"Major NC")</f>
        <v>0</v>
      </c>
      <c r="C10" s="6">
        <f>COUNTIF('External Audit'!J:J,"Major NC")</f>
        <v>0</v>
      </c>
      <c r="E10" t="s">
        <v>279</v>
      </c>
      <c r="F10">
        <f>SUMIFS('External Audit'!F:F,'External Audit'!C:C,E10,'External Audit'!J:J,"&lt;&gt;N/A")</f>
        <v>23</v>
      </c>
      <c r="G10">
        <f>SUMIFS('External Audit'!L:L,'External Audit'!C:C,E10)</f>
        <v>0</v>
      </c>
      <c r="H10" s="16">
        <f t="shared" si="0"/>
        <v>0</v>
      </c>
    </row>
    <row r="11" spans="1:8">
      <c r="A11" s="6" t="s">
        <v>534</v>
      </c>
      <c r="B11" s="6">
        <f>COUNTIF('Self Assessment'!J:J,"Critical NC")</f>
        <v>0</v>
      </c>
      <c r="C11" s="6">
        <f>COUNTIF('External Audit'!J:J,"Critical NC")</f>
        <v>0</v>
      </c>
      <c r="E11" t="s">
        <v>297</v>
      </c>
      <c r="F11">
        <f>SUMIFS('External Audit'!F:F,'External Audit'!C:C,E11,'External Audit'!J:J,"&lt;&gt;N/A")</f>
        <v>26</v>
      </c>
      <c r="G11">
        <f>SUMIFS('External Audit'!L:L,'External Audit'!C:C,E11)</f>
        <v>0</v>
      </c>
      <c r="H11" s="16">
        <f t="shared" si="0"/>
        <v>0</v>
      </c>
    </row>
    <row r="12" spans="1:8">
      <c r="A12" s="6" t="s">
        <v>535</v>
      </c>
      <c r="B12" s="6">
        <f>COUNTIF('CAPA Tracker'!N:N,"Open")</f>
        <v>0</v>
      </c>
      <c r="C12" s="6">
        <f>COUNTIF('CAPA Tracker'!N:N,"Open")</f>
        <v>0</v>
      </c>
      <c r="E12" t="s">
        <v>318</v>
      </c>
      <c r="F12">
        <f>SUMIFS('External Audit'!F:F,'External Audit'!C:C,E12,'External Audit'!J:J,"&lt;&gt;N/A")</f>
        <v>34</v>
      </c>
      <c r="G12">
        <f>SUMIFS('External Audit'!L:L,'External Audit'!C:C,E12)</f>
        <v>0</v>
      </c>
      <c r="H12" s="16">
        <f t="shared" si="0"/>
        <v>0</v>
      </c>
    </row>
    <row r="13" spans="1:8">
      <c r="A13" s="6" t="s">
        <v>536</v>
      </c>
      <c r="B13" s="6">
        <f>COUNTIF('CAPA Tracker'!P:P,"Verified Effective")</f>
        <v>0</v>
      </c>
      <c r="C13" s="6">
        <f>COUNTIF('CAPA Tracker'!P:P,"Verified Effective")</f>
        <v>0</v>
      </c>
      <c r="E13" t="s">
        <v>348</v>
      </c>
      <c r="F13">
        <f>SUMIFS('External Audit'!F:F,'External Audit'!C:C,E13,'External Audit'!J:J,"&lt;&gt;N/A")</f>
        <v>18</v>
      </c>
      <c r="G13">
        <f>SUMIFS('External Audit'!L:L,'External Audit'!C:C,E13)</f>
        <v>0</v>
      </c>
      <c r="H13" s="16">
        <f t="shared" si="0"/>
        <v>0</v>
      </c>
    </row>
    <row r="14" spans="1:8">
      <c r="E14" t="s">
        <v>362</v>
      </c>
      <c r="F14">
        <f>SUMIFS('External Audit'!F:F,'External Audit'!C:C,E14,'External Audit'!J:J,"&lt;&gt;N/A")</f>
        <v>22</v>
      </c>
      <c r="G14">
        <f>SUMIFS('External Audit'!L:L,'External Audit'!C:C,E14)</f>
        <v>0</v>
      </c>
      <c r="H14" s="16">
        <f t="shared" si="0"/>
        <v>0</v>
      </c>
    </row>
    <row r="15" spans="1:8">
      <c r="E15" t="s">
        <v>379</v>
      </c>
      <c r="F15">
        <f>SUMIFS('External Audit'!F:F,'External Audit'!C:C,E15,'External Audit'!J:J,"&lt;&gt;N/A")</f>
        <v>18</v>
      </c>
      <c r="G15">
        <f>SUMIFS('External Audit'!L:L,'External Audit'!C:C,E15)</f>
        <v>0</v>
      </c>
      <c r="H15" s="16">
        <f t="shared" si="0"/>
        <v>0</v>
      </c>
    </row>
    <row r="16" spans="1:8">
      <c r="A16" s="1" t="s">
        <v>537</v>
      </c>
      <c r="B16" s="3" t="s">
        <v>538</v>
      </c>
      <c r="C16" s="3" t="s">
        <v>539</v>
      </c>
      <c r="E16" t="s">
        <v>393</v>
      </c>
      <c r="F16">
        <f>SUMIFS('External Audit'!F:F,'External Audit'!C:C,E16,'External Audit'!J:J,"&lt;&gt;N/A")</f>
        <v>23</v>
      </c>
      <c r="G16">
        <f>SUMIFS('External Audit'!L:L,'External Audit'!C:C,E16)</f>
        <v>0</v>
      </c>
      <c r="H16" s="16">
        <f t="shared" si="0"/>
        <v>0</v>
      </c>
    </row>
    <row r="17" spans="1:8">
      <c r="A17" t="s">
        <v>102</v>
      </c>
      <c r="B17" s="16">
        <f>IFERROR(SUMIFS('Self Assessment'!L:L,'Self Assessment'!B:B,"Poultry Standard")/SUMIFS('Self Assessment'!F:F,'Self Assessment'!B:B,"Poultry Standard",'Self Assessment'!J:J,"&lt;&gt;N/A"),0)</f>
        <v>0</v>
      </c>
      <c r="C17" s="16">
        <f>IFERROR(SUMIFS('External Audit'!L:L,'External Audit'!B:B,"Poultry Standard")/SUMIFS('External Audit'!F:F,'External Audit'!B:B,"Poultry Standard",'External Audit'!J:J,"&lt;&gt;N/A"),0)</f>
        <v>0</v>
      </c>
      <c r="E17" t="s">
        <v>410</v>
      </c>
      <c r="F17">
        <f>SUMIFS('External Audit'!F:F,'External Audit'!C:C,E17,'External Audit'!J:J,"&lt;&gt;N/A")</f>
        <v>23</v>
      </c>
      <c r="G17">
        <f>SUMIFS('External Audit'!L:L,'External Audit'!C:C,E17)</f>
        <v>0</v>
      </c>
      <c r="H17" s="16">
        <f t="shared" si="0"/>
        <v>0</v>
      </c>
    </row>
    <row r="18" spans="1:8">
      <c r="A18" t="s">
        <v>347</v>
      </c>
      <c r="B18" s="16">
        <f>IFERROR(SUMIFS('Self Assessment'!L:L,'Self Assessment'!B:B,"Post-Farm Operations Standard")/SUMIFS('Self Assessment'!F:F,'Self Assessment'!B:B,"Post-Farm Operations Standard",'Self Assessment'!J:J,"&lt;&gt;N/A"),0)</f>
        <v>0</v>
      </c>
      <c r="C18" s="16">
        <f>IFERROR(SUMIFS('External Audit'!L:L,'External Audit'!B:B,"Post-Farm Operations Standard")/SUMIFS('External Audit'!F:F,'External Audit'!B:B,"Post-Farm Operations Standard",'External Audit'!J:J,"&lt;&gt;N/A"),0)</f>
        <v>0</v>
      </c>
      <c r="E18" t="s">
        <v>426</v>
      </c>
      <c r="F18">
        <f>SUMIFS('External Audit'!F:F,'External Audit'!C:C,E18,'External Audit'!J:J,"&lt;&gt;N/A")</f>
        <v>34</v>
      </c>
      <c r="G18">
        <f>SUMIFS('External Audit'!L:L,'External Audit'!C:C,E18)</f>
        <v>0</v>
      </c>
      <c r="H18" s="16">
        <f t="shared" si="0"/>
        <v>0</v>
      </c>
    </row>
    <row r="19" spans="1:8">
      <c r="E19" t="s">
        <v>448</v>
      </c>
      <c r="F19">
        <f>SUMIFS('External Audit'!F:F,'External Audit'!C:C,E19,'External Audit'!J:J,"&lt;&gt;N/A")</f>
        <v>12</v>
      </c>
      <c r="G19">
        <f>SUMIFS('External Audit'!L:L,'External Audit'!C:C,E19)</f>
        <v>0</v>
      </c>
      <c r="H19" s="16">
        <f t="shared" si="0"/>
        <v>0</v>
      </c>
    </row>
    <row r="20" spans="1:8">
      <c r="E20" t="s">
        <v>459</v>
      </c>
      <c r="F20">
        <f>SUMIFS('External Audit'!F:F,'External Audit'!C:C,E20,'External Audit'!J:J,"&lt;&gt;N/A")</f>
        <v>17</v>
      </c>
      <c r="G20">
        <f>SUMIFS('External Audit'!L:L,'External Audit'!C:C,E20)</f>
        <v>0</v>
      </c>
      <c r="H20" s="16">
        <f t="shared" si="0"/>
        <v>0</v>
      </c>
    </row>
  </sheetData>
  <mergeCells count="1">
    <mergeCell ref="A1:H1"/>
  </mergeCells>
  <pageMargins left="0.75" right="0.75" top="1" bottom="1" header="0.5" footer="0.5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A16" sqref="A16"/>
    </sheetView>
  </sheetViews>
  <sheetFormatPr defaultRowHeight="14.4"/>
  <cols>
    <col min="1" max="1" width="20" customWidth="1"/>
    <col min="2" max="2" width="110" customWidth="1"/>
    <col min="3" max="8" width="5" customWidth="1"/>
  </cols>
  <sheetData>
    <row r="1" spans="1:8" ht="28.05" customHeight="1">
      <c r="A1" s="18" t="s">
        <v>43</v>
      </c>
      <c r="B1" s="19"/>
      <c r="C1" s="19"/>
      <c r="D1" s="19"/>
      <c r="E1" s="19"/>
      <c r="F1" s="19"/>
      <c r="G1" s="19"/>
      <c r="H1" s="19"/>
    </row>
    <row r="3" spans="1:8" ht="43.2">
      <c r="A3" s="1" t="s">
        <v>44</v>
      </c>
      <c r="B3" s="2" t="s">
        <v>45</v>
      </c>
    </row>
    <row r="6" spans="1:8">
      <c r="A6" s="1" t="s">
        <v>46</v>
      </c>
    </row>
    <row r="7" spans="1:8" ht="28.8">
      <c r="A7" t="s">
        <v>47</v>
      </c>
      <c r="B7" s="2" t="s">
        <v>545</v>
      </c>
    </row>
    <row r="8" spans="1:8">
      <c r="A8" t="s">
        <v>48</v>
      </c>
      <c r="B8" s="2" t="s">
        <v>540</v>
      </c>
    </row>
    <row r="9" spans="1:8">
      <c r="A9" t="s">
        <v>49</v>
      </c>
      <c r="B9" s="2" t="s">
        <v>541</v>
      </c>
    </row>
    <row r="10" spans="1:8" ht="28.8">
      <c r="A10" t="s">
        <v>50</v>
      </c>
      <c r="B10" s="2" t="s">
        <v>51</v>
      </c>
    </row>
    <row r="11" spans="1:8">
      <c r="A11" t="s">
        <v>52</v>
      </c>
      <c r="B11" s="2" t="s">
        <v>542</v>
      </c>
    </row>
    <row r="12" spans="1:8">
      <c r="A12" t="s">
        <v>53</v>
      </c>
      <c r="B12" s="2" t="s">
        <v>543</v>
      </c>
    </row>
    <row r="13" spans="1:8">
      <c r="A13" t="s">
        <v>54</v>
      </c>
      <c r="B13" s="2" t="s">
        <v>55</v>
      </c>
    </row>
    <row r="16" spans="1:8">
      <c r="A16" s="1" t="s">
        <v>56</v>
      </c>
    </row>
    <row r="17" spans="1:2">
      <c r="A17" s="3" t="s">
        <v>2</v>
      </c>
      <c r="B17" s="2" t="s">
        <v>57</v>
      </c>
    </row>
    <row r="18" spans="1:2">
      <c r="A18" s="3" t="s">
        <v>6</v>
      </c>
      <c r="B18" s="2" t="s">
        <v>58</v>
      </c>
    </row>
    <row r="19" spans="1:2">
      <c r="A19" s="3" t="s">
        <v>3</v>
      </c>
      <c r="B19" s="2" t="s">
        <v>59</v>
      </c>
    </row>
    <row r="20" spans="1:2">
      <c r="A20" s="3" t="s">
        <v>4</v>
      </c>
      <c r="B20" s="2" t="s">
        <v>60</v>
      </c>
    </row>
    <row r="21" spans="1:2">
      <c r="A21" s="3" t="s">
        <v>5</v>
      </c>
      <c r="B21" s="2" t="s">
        <v>61</v>
      </c>
    </row>
    <row r="22" spans="1:2">
      <c r="A22" s="3" t="s">
        <v>7</v>
      </c>
      <c r="B22" s="2" t="s">
        <v>62</v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sqref="A1:H1"/>
    </sheetView>
  </sheetViews>
  <sheetFormatPr defaultRowHeight="14.4"/>
  <cols>
    <col min="1" max="1" width="28" customWidth="1"/>
    <col min="2" max="2" width="40" customWidth="1"/>
    <col min="3" max="3" width="4" customWidth="1"/>
    <col min="4" max="4" width="24" customWidth="1"/>
    <col min="5" max="5" width="42" customWidth="1"/>
    <col min="6" max="8" width="5" customWidth="1"/>
  </cols>
  <sheetData>
    <row r="1" spans="1:8" ht="28.05" customHeight="1">
      <c r="A1" s="18" t="s">
        <v>63</v>
      </c>
      <c r="B1" s="19"/>
      <c r="C1" s="19"/>
      <c r="D1" s="19"/>
      <c r="E1" s="19"/>
      <c r="F1" s="19"/>
      <c r="G1" s="19"/>
      <c r="H1" s="19"/>
    </row>
    <row r="3" spans="1:8">
      <c r="A3" s="1" t="s">
        <v>64</v>
      </c>
      <c r="B3" s="4"/>
      <c r="D3" s="1" t="s">
        <v>65</v>
      </c>
    </row>
    <row r="4" spans="1:8">
      <c r="A4" s="1" t="s">
        <v>66</v>
      </c>
      <c r="B4" s="4"/>
      <c r="D4" t="s">
        <v>67</v>
      </c>
      <c r="E4" s="4"/>
    </row>
    <row r="5" spans="1:8">
      <c r="A5" s="1" t="s">
        <v>68</v>
      </c>
      <c r="B5" s="4"/>
      <c r="D5" t="s">
        <v>69</v>
      </c>
      <c r="E5" s="4"/>
    </row>
    <row r="6" spans="1:8">
      <c r="A6" s="1" t="s">
        <v>70</v>
      </c>
      <c r="B6" s="4" t="s">
        <v>71</v>
      </c>
      <c r="D6" t="s">
        <v>72</v>
      </c>
      <c r="E6" s="4"/>
    </row>
    <row r="7" spans="1:8">
      <c r="A7" s="1" t="s">
        <v>73</v>
      </c>
      <c r="B7" s="4"/>
      <c r="D7" t="s">
        <v>74</v>
      </c>
      <c r="E7" s="4"/>
    </row>
    <row r="8" spans="1:8">
      <c r="A8" s="1" t="s">
        <v>75</v>
      </c>
      <c r="B8" s="4"/>
      <c r="D8" t="s">
        <v>76</v>
      </c>
      <c r="E8" s="4"/>
    </row>
    <row r="9" spans="1:8">
      <c r="A9" s="1" t="s">
        <v>77</v>
      </c>
      <c r="B9" s="4"/>
      <c r="D9" t="s">
        <v>78</v>
      </c>
      <c r="E9" s="4"/>
    </row>
    <row r="10" spans="1:8">
      <c r="A10" s="1" t="s">
        <v>79</v>
      </c>
      <c r="B10" s="4"/>
      <c r="D10" t="s">
        <v>80</v>
      </c>
      <c r="E10" s="4"/>
    </row>
    <row r="11" spans="1:8">
      <c r="A11" s="1" t="s">
        <v>81</v>
      </c>
      <c r="B11" s="4"/>
      <c r="D11" t="s">
        <v>82</v>
      </c>
      <c r="E11" s="4"/>
    </row>
    <row r="12" spans="1:8">
      <c r="A12" s="1" t="s">
        <v>83</v>
      </c>
      <c r="B12" s="4"/>
      <c r="D12" t="s">
        <v>84</v>
      </c>
      <c r="E12" s="4"/>
    </row>
    <row r="13" spans="1:8">
      <c r="A13" s="1" t="s">
        <v>85</v>
      </c>
      <c r="B13" s="4" t="s">
        <v>86</v>
      </c>
    </row>
    <row r="14" spans="1:8">
      <c r="A14" s="1" t="s">
        <v>87</v>
      </c>
      <c r="B14" s="4"/>
    </row>
    <row r="15" spans="1:8">
      <c r="A15" s="1" t="s">
        <v>88</v>
      </c>
      <c r="B15" s="4"/>
    </row>
    <row r="16" spans="1:8">
      <c r="A16" s="1" t="s">
        <v>89</v>
      </c>
      <c r="B16" s="4" t="s">
        <v>90</v>
      </c>
    </row>
  </sheetData>
  <mergeCells count="1">
    <mergeCell ref="A1:H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Dropdowns!$B$11:$B$16</xm:f>
          </x14:formula1>
          <xm:sqref>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abSelected="1" workbookViewId="0">
      <pane ySplit="3" topLeftCell="A99" activePane="bottomLeft" state="frozen"/>
      <selection pane="bottomLeft" activeCell="D114" sqref="D114"/>
    </sheetView>
  </sheetViews>
  <sheetFormatPr defaultRowHeight="14.4"/>
  <cols>
    <col min="1" max="1" width="6" customWidth="1"/>
    <col min="2" max="2" width="28" customWidth="1"/>
    <col min="3" max="3" width="34" customWidth="1"/>
    <col min="4" max="4" width="12" customWidth="1"/>
    <col min="5" max="5" width="62" customWidth="1"/>
    <col min="6" max="6" width="22" customWidth="1"/>
    <col min="7" max="7" width="42" customWidth="1"/>
    <col min="8" max="8" width="8" customWidth="1"/>
    <col min="9" max="9" width="10" customWidth="1"/>
    <col min="10" max="10" width="24" customWidth="1"/>
    <col min="11" max="11" width="18" customWidth="1"/>
  </cols>
  <sheetData>
    <row r="1" spans="1:11" ht="28.05" customHeight="1">
      <c r="A1" s="18" t="s">
        <v>91</v>
      </c>
      <c r="B1" s="19"/>
      <c r="C1" s="19"/>
      <c r="D1" s="19"/>
      <c r="E1" s="19"/>
      <c r="F1" s="19"/>
      <c r="G1" s="19"/>
      <c r="H1" s="19"/>
      <c r="I1" s="19"/>
      <c r="J1" s="19"/>
    </row>
    <row r="3" spans="1:11" ht="31.95" customHeight="1">
      <c r="A3" s="5" t="s">
        <v>92</v>
      </c>
      <c r="B3" s="5" t="s">
        <v>93</v>
      </c>
      <c r="C3" s="5" t="s">
        <v>94</v>
      </c>
      <c r="D3" s="5" t="s">
        <v>95</v>
      </c>
      <c r="E3" s="5" t="s">
        <v>96</v>
      </c>
      <c r="F3" s="5" t="s">
        <v>97</v>
      </c>
      <c r="G3" s="5" t="s">
        <v>98</v>
      </c>
      <c r="H3" s="5" t="s">
        <v>99</v>
      </c>
      <c r="I3" s="5" t="s">
        <v>34</v>
      </c>
      <c r="J3" s="5" t="s">
        <v>100</v>
      </c>
      <c r="K3" s="5" t="s">
        <v>101</v>
      </c>
    </row>
    <row r="4" spans="1:11" ht="28.8">
      <c r="A4" s="6">
        <v>1</v>
      </c>
      <c r="B4" s="7" t="s">
        <v>102</v>
      </c>
      <c r="C4" s="6" t="s">
        <v>103</v>
      </c>
      <c r="D4" s="6" t="s">
        <v>104</v>
      </c>
      <c r="E4" s="8" t="s">
        <v>105</v>
      </c>
      <c r="F4" s="6" t="s">
        <v>20</v>
      </c>
      <c r="G4" s="8" t="s">
        <v>106</v>
      </c>
      <c r="H4" s="6">
        <v>4</v>
      </c>
      <c r="I4" s="6" t="s">
        <v>35</v>
      </c>
      <c r="J4" s="6" t="s">
        <v>107</v>
      </c>
      <c r="K4" s="6" t="s">
        <v>108</v>
      </c>
    </row>
    <row r="5" spans="1:11" ht="28.8">
      <c r="A5" s="6">
        <v>2</v>
      </c>
      <c r="B5" s="7" t="s">
        <v>102</v>
      </c>
      <c r="C5" s="6" t="s">
        <v>103</v>
      </c>
      <c r="D5" s="6" t="s">
        <v>109</v>
      </c>
      <c r="E5" s="8" t="s">
        <v>110</v>
      </c>
      <c r="F5" s="6" t="s">
        <v>111</v>
      </c>
      <c r="G5" s="8" t="s">
        <v>112</v>
      </c>
      <c r="H5" s="6">
        <v>4</v>
      </c>
      <c r="I5" s="6" t="s">
        <v>35</v>
      </c>
      <c r="J5" s="6" t="s">
        <v>107</v>
      </c>
      <c r="K5" s="6" t="s">
        <v>113</v>
      </c>
    </row>
    <row r="6" spans="1:11" ht="28.8">
      <c r="A6" s="6">
        <v>3</v>
      </c>
      <c r="B6" s="7" t="s">
        <v>102</v>
      </c>
      <c r="C6" s="6" t="s">
        <v>103</v>
      </c>
      <c r="D6" s="6" t="s">
        <v>114</v>
      </c>
      <c r="E6" s="8" t="s">
        <v>115</v>
      </c>
      <c r="F6" s="6" t="s">
        <v>20</v>
      </c>
      <c r="G6" s="8" t="s">
        <v>116</v>
      </c>
      <c r="H6" s="6">
        <v>4</v>
      </c>
      <c r="I6" s="6" t="s">
        <v>35</v>
      </c>
      <c r="J6" s="6" t="s">
        <v>107</v>
      </c>
      <c r="K6" s="6" t="s">
        <v>108</v>
      </c>
    </row>
    <row r="7" spans="1:11" ht="28.8">
      <c r="A7" s="6">
        <v>4</v>
      </c>
      <c r="B7" s="7" t="s">
        <v>102</v>
      </c>
      <c r="C7" s="6" t="s">
        <v>103</v>
      </c>
      <c r="D7" s="6" t="s">
        <v>117</v>
      </c>
      <c r="E7" s="8" t="s">
        <v>118</v>
      </c>
      <c r="F7" s="6" t="s">
        <v>119</v>
      </c>
      <c r="G7" s="8" t="s">
        <v>120</v>
      </c>
      <c r="H7" s="6">
        <v>3</v>
      </c>
      <c r="I7" s="6" t="s">
        <v>36</v>
      </c>
      <c r="J7" s="6" t="s">
        <v>107</v>
      </c>
      <c r="K7" s="6" t="s">
        <v>108</v>
      </c>
    </row>
    <row r="8" spans="1:11" ht="28.8">
      <c r="A8" s="6">
        <v>5</v>
      </c>
      <c r="B8" s="7" t="s">
        <v>102</v>
      </c>
      <c r="C8" s="6" t="s">
        <v>103</v>
      </c>
      <c r="D8" s="6" t="s">
        <v>121</v>
      </c>
      <c r="E8" s="8" t="s">
        <v>122</v>
      </c>
      <c r="F8" s="6" t="s">
        <v>20</v>
      </c>
      <c r="G8" s="8" t="s">
        <v>123</v>
      </c>
      <c r="H8" s="6">
        <v>3</v>
      </c>
      <c r="I8" s="6" t="s">
        <v>36</v>
      </c>
      <c r="J8" s="6" t="s">
        <v>107</v>
      </c>
      <c r="K8" s="6" t="s">
        <v>108</v>
      </c>
    </row>
    <row r="9" spans="1:11" ht="28.8">
      <c r="A9" s="6">
        <v>6</v>
      </c>
      <c r="B9" s="7" t="s">
        <v>102</v>
      </c>
      <c r="C9" s="6" t="s">
        <v>103</v>
      </c>
      <c r="D9" s="6" t="s">
        <v>124</v>
      </c>
      <c r="E9" s="8" t="s">
        <v>125</v>
      </c>
      <c r="F9" s="6" t="s">
        <v>20</v>
      </c>
      <c r="G9" s="8" t="s">
        <v>126</v>
      </c>
      <c r="H9" s="6">
        <v>4</v>
      </c>
      <c r="I9" s="6" t="s">
        <v>35</v>
      </c>
      <c r="J9" s="6" t="s">
        <v>107</v>
      </c>
      <c r="K9" s="6" t="s">
        <v>108</v>
      </c>
    </row>
    <row r="10" spans="1:11" ht="28.8">
      <c r="A10" s="6">
        <v>7</v>
      </c>
      <c r="B10" s="7" t="s">
        <v>102</v>
      </c>
      <c r="C10" s="6" t="s">
        <v>127</v>
      </c>
      <c r="D10" s="6" t="s">
        <v>128</v>
      </c>
      <c r="E10" s="8" t="s">
        <v>129</v>
      </c>
      <c r="F10" s="6" t="s">
        <v>111</v>
      </c>
      <c r="G10" s="8" t="s">
        <v>130</v>
      </c>
      <c r="H10" s="6">
        <v>4</v>
      </c>
      <c r="I10" s="6" t="s">
        <v>35</v>
      </c>
      <c r="J10" s="6" t="s">
        <v>131</v>
      </c>
      <c r="K10" s="6" t="s">
        <v>132</v>
      </c>
    </row>
    <row r="11" spans="1:11" ht="28.8">
      <c r="A11" s="6">
        <v>8</v>
      </c>
      <c r="B11" s="7" t="s">
        <v>102</v>
      </c>
      <c r="C11" s="6" t="s">
        <v>127</v>
      </c>
      <c r="D11" s="6" t="s">
        <v>133</v>
      </c>
      <c r="E11" s="8" t="s">
        <v>134</v>
      </c>
      <c r="F11" s="6" t="s">
        <v>111</v>
      </c>
      <c r="G11" s="8" t="s">
        <v>135</v>
      </c>
      <c r="H11" s="6">
        <v>4</v>
      </c>
      <c r="I11" s="6" t="s">
        <v>35</v>
      </c>
      <c r="J11" s="6" t="s">
        <v>131</v>
      </c>
      <c r="K11" s="6" t="s">
        <v>132</v>
      </c>
    </row>
    <row r="12" spans="1:11" ht="28.8">
      <c r="A12" s="6">
        <v>9</v>
      </c>
      <c r="B12" s="7" t="s">
        <v>102</v>
      </c>
      <c r="C12" s="6" t="s">
        <v>127</v>
      </c>
      <c r="D12" s="6" t="s">
        <v>136</v>
      </c>
      <c r="E12" s="8" t="s">
        <v>137</v>
      </c>
      <c r="F12" s="6" t="s">
        <v>111</v>
      </c>
      <c r="G12" s="8" t="s">
        <v>138</v>
      </c>
      <c r="H12" s="6">
        <v>4</v>
      </c>
      <c r="I12" s="6" t="s">
        <v>35</v>
      </c>
      <c r="J12" s="6" t="s">
        <v>131</v>
      </c>
      <c r="K12" s="6" t="s">
        <v>132</v>
      </c>
    </row>
    <row r="13" spans="1:11" ht="28.8">
      <c r="A13" s="6">
        <v>10</v>
      </c>
      <c r="B13" s="7" t="s">
        <v>102</v>
      </c>
      <c r="C13" s="6" t="s">
        <v>127</v>
      </c>
      <c r="D13" s="6" t="s">
        <v>139</v>
      </c>
      <c r="E13" s="8" t="s">
        <v>140</v>
      </c>
      <c r="F13" s="6" t="s">
        <v>111</v>
      </c>
      <c r="G13" s="8" t="s">
        <v>141</v>
      </c>
      <c r="H13" s="6">
        <v>4</v>
      </c>
      <c r="I13" s="6" t="s">
        <v>35</v>
      </c>
      <c r="J13" s="6" t="s">
        <v>131</v>
      </c>
      <c r="K13" s="6" t="s">
        <v>132</v>
      </c>
    </row>
    <row r="14" spans="1:11">
      <c r="A14" s="6">
        <v>11</v>
      </c>
      <c r="B14" s="7" t="s">
        <v>102</v>
      </c>
      <c r="C14" s="6" t="s">
        <v>127</v>
      </c>
      <c r="D14" s="6" t="s">
        <v>142</v>
      </c>
      <c r="E14" s="8" t="s">
        <v>143</v>
      </c>
      <c r="F14" s="6" t="s">
        <v>111</v>
      </c>
      <c r="G14" s="8" t="s">
        <v>144</v>
      </c>
      <c r="H14" s="6">
        <v>4</v>
      </c>
      <c r="I14" s="6" t="s">
        <v>35</v>
      </c>
      <c r="J14" s="6" t="s">
        <v>131</v>
      </c>
      <c r="K14" s="6" t="s">
        <v>132</v>
      </c>
    </row>
    <row r="15" spans="1:11">
      <c r="A15" s="6">
        <v>12</v>
      </c>
      <c r="B15" s="7" t="s">
        <v>102</v>
      </c>
      <c r="C15" s="6" t="s">
        <v>127</v>
      </c>
      <c r="D15" s="6" t="s">
        <v>145</v>
      </c>
      <c r="E15" s="8" t="s">
        <v>146</v>
      </c>
      <c r="F15" s="6" t="s">
        <v>111</v>
      </c>
      <c r="G15" s="8" t="s">
        <v>147</v>
      </c>
      <c r="H15" s="6">
        <v>5</v>
      </c>
      <c r="I15" s="6" t="s">
        <v>35</v>
      </c>
      <c r="J15" s="6" t="s">
        <v>131</v>
      </c>
      <c r="K15" s="6" t="s">
        <v>132</v>
      </c>
    </row>
    <row r="16" spans="1:11" ht="28.8">
      <c r="A16" s="6">
        <v>13</v>
      </c>
      <c r="B16" s="7" t="s">
        <v>102</v>
      </c>
      <c r="C16" s="6" t="s">
        <v>148</v>
      </c>
      <c r="D16" s="6" t="s">
        <v>149</v>
      </c>
      <c r="E16" s="8" t="s">
        <v>150</v>
      </c>
      <c r="F16" s="6" t="s">
        <v>111</v>
      </c>
      <c r="G16" s="8" t="s">
        <v>151</v>
      </c>
      <c r="H16" s="6">
        <v>5</v>
      </c>
      <c r="I16" s="6" t="s">
        <v>35</v>
      </c>
      <c r="J16" s="6" t="s">
        <v>152</v>
      </c>
      <c r="K16" s="6" t="s">
        <v>153</v>
      </c>
    </row>
    <row r="17" spans="1:11" ht="28.8">
      <c r="A17" s="6">
        <v>14</v>
      </c>
      <c r="B17" s="7" t="s">
        <v>102</v>
      </c>
      <c r="C17" s="6" t="s">
        <v>148</v>
      </c>
      <c r="D17" s="6" t="s">
        <v>154</v>
      </c>
      <c r="E17" s="8" t="s">
        <v>155</v>
      </c>
      <c r="F17" s="6" t="s">
        <v>111</v>
      </c>
      <c r="G17" s="8" t="s">
        <v>156</v>
      </c>
      <c r="H17" s="6">
        <v>4</v>
      </c>
      <c r="I17" s="6" t="s">
        <v>35</v>
      </c>
      <c r="J17" s="6" t="s">
        <v>152</v>
      </c>
      <c r="K17" s="6" t="s">
        <v>153</v>
      </c>
    </row>
    <row r="18" spans="1:11" ht="28.8">
      <c r="A18" s="6">
        <v>15</v>
      </c>
      <c r="B18" s="7" t="s">
        <v>102</v>
      </c>
      <c r="C18" s="6" t="s">
        <v>148</v>
      </c>
      <c r="D18" s="6" t="s">
        <v>157</v>
      </c>
      <c r="E18" s="8" t="s">
        <v>158</v>
      </c>
      <c r="F18" s="6" t="s">
        <v>111</v>
      </c>
      <c r="G18" s="8" t="s">
        <v>159</v>
      </c>
      <c r="H18" s="6">
        <v>4</v>
      </c>
      <c r="I18" s="6" t="s">
        <v>36</v>
      </c>
      <c r="J18" s="6" t="s">
        <v>152</v>
      </c>
      <c r="K18" s="6" t="s">
        <v>153</v>
      </c>
    </row>
    <row r="19" spans="1:11">
      <c r="A19" s="6">
        <v>16</v>
      </c>
      <c r="B19" s="7" t="s">
        <v>102</v>
      </c>
      <c r="C19" s="6" t="s">
        <v>148</v>
      </c>
      <c r="D19" s="6" t="s">
        <v>160</v>
      </c>
      <c r="E19" s="8" t="s">
        <v>161</v>
      </c>
      <c r="F19" s="6" t="s">
        <v>111</v>
      </c>
      <c r="G19" s="8" t="s">
        <v>162</v>
      </c>
      <c r="H19" s="6">
        <v>5</v>
      </c>
      <c r="I19" s="6" t="s">
        <v>35</v>
      </c>
      <c r="J19" s="6" t="s">
        <v>163</v>
      </c>
      <c r="K19" s="6" t="s">
        <v>153</v>
      </c>
    </row>
    <row r="20" spans="1:11">
      <c r="A20" s="6">
        <v>17</v>
      </c>
      <c r="B20" s="7" t="s">
        <v>102</v>
      </c>
      <c r="C20" s="6" t="s">
        <v>148</v>
      </c>
      <c r="D20" s="6" t="s">
        <v>164</v>
      </c>
      <c r="E20" s="8" t="s">
        <v>165</v>
      </c>
      <c r="F20" s="6" t="s">
        <v>111</v>
      </c>
      <c r="G20" s="8" t="s">
        <v>166</v>
      </c>
      <c r="H20" s="6">
        <v>4</v>
      </c>
      <c r="I20" s="6" t="s">
        <v>35</v>
      </c>
      <c r="J20" s="6" t="s">
        <v>163</v>
      </c>
      <c r="K20" s="6" t="s">
        <v>153</v>
      </c>
    </row>
    <row r="21" spans="1:11" ht="28.8">
      <c r="A21" s="6">
        <v>18</v>
      </c>
      <c r="B21" s="7" t="s">
        <v>102</v>
      </c>
      <c r="C21" s="6" t="s">
        <v>148</v>
      </c>
      <c r="D21" s="6" t="s">
        <v>167</v>
      </c>
      <c r="E21" s="8" t="s">
        <v>168</v>
      </c>
      <c r="F21" s="6" t="s">
        <v>111</v>
      </c>
      <c r="G21" s="8" t="s">
        <v>169</v>
      </c>
      <c r="H21" s="6">
        <v>5</v>
      </c>
      <c r="I21" s="6" t="s">
        <v>35</v>
      </c>
      <c r="J21" s="6" t="s">
        <v>170</v>
      </c>
      <c r="K21" s="6" t="s">
        <v>153</v>
      </c>
    </row>
    <row r="22" spans="1:11" ht="28.8">
      <c r="A22" s="6">
        <v>19</v>
      </c>
      <c r="B22" s="7" t="s">
        <v>102</v>
      </c>
      <c r="C22" s="6" t="s">
        <v>148</v>
      </c>
      <c r="D22" s="6" t="s">
        <v>171</v>
      </c>
      <c r="E22" s="8" t="s">
        <v>172</v>
      </c>
      <c r="F22" s="6" t="s">
        <v>111</v>
      </c>
      <c r="G22" s="8" t="s">
        <v>173</v>
      </c>
      <c r="H22" s="6">
        <v>5</v>
      </c>
      <c r="I22" s="6" t="s">
        <v>35</v>
      </c>
      <c r="J22" s="6" t="s">
        <v>152</v>
      </c>
      <c r="K22" s="6" t="s">
        <v>153</v>
      </c>
    </row>
    <row r="23" spans="1:11" ht="28.8">
      <c r="A23" s="6">
        <v>20</v>
      </c>
      <c r="B23" s="7" t="s">
        <v>102</v>
      </c>
      <c r="C23" s="6" t="s">
        <v>148</v>
      </c>
      <c r="D23" s="6" t="s">
        <v>174</v>
      </c>
      <c r="E23" s="8" t="s">
        <v>175</v>
      </c>
      <c r="F23" s="6" t="s">
        <v>111</v>
      </c>
      <c r="G23" s="8" t="s">
        <v>176</v>
      </c>
      <c r="H23" s="6">
        <v>3</v>
      </c>
      <c r="I23" s="6" t="s">
        <v>36</v>
      </c>
      <c r="J23" s="6" t="s">
        <v>152</v>
      </c>
      <c r="K23" s="6" t="s">
        <v>153</v>
      </c>
    </row>
    <row r="24" spans="1:11" ht="28.8">
      <c r="A24" s="6">
        <v>21</v>
      </c>
      <c r="B24" s="7" t="s">
        <v>102</v>
      </c>
      <c r="C24" s="6" t="s">
        <v>177</v>
      </c>
      <c r="D24" s="6" t="s">
        <v>178</v>
      </c>
      <c r="E24" s="8" t="s">
        <v>179</v>
      </c>
      <c r="F24" s="6" t="s">
        <v>180</v>
      </c>
      <c r="G24" s="8" t="s">
        <v>181</v>
      </c>
      <c r="H24" s="6">
        <v>4</v>
      </c>
      <c r="I24" s="6" t="s">
        <v>35</v>
      </c>
      <c r="J24" s="6" t="s">
        <v>182</v>
      </c>
      <c r="K24" s="6" t="s">
        <v>183</v>
      </c>
    </row>
    <row r="25" spans="1:11" ht="28.8">
      <c r="A25" s="6">
        <v>22</v>
      </c>
      <c r="B25" s="7" t="s">
        <v>102</v>
      </c>
      <c r="C25" s="6" t="s">
        <v>177</v>
      </c>
      <c r="D25" s="6" t="s">
        <v>184</v>
      </c>
      <c r="E25" s="8" t="s">
        <v>185</v>
      </c>
      <c r="F25" s="6" t="s">
        <v>186</v>
      </c>
      <c r="G25" s="8" t="s">
        <v>187</v>
      </c>
      <c r="H25" s="6">
        <v>5</v>
      </c>
      <c r="I25" s="6" t="s">
        <v>35</v>
      </c>
      <c r="J25" s="6" t="s">
        <v>182</v>
      </c>
      <c r="K25" s="6" t="s">
        <v>183</v>
      </c>
    </row>
    <row r="26" spans="1:11" ht="28.8">
      <c r="A26" s="6">
        <v>23</v>
      </c>
      <c r="B26" s="7" t="s">
        <v>102</v>
      </c>
      <c r="C26" s="6" t="s">
        <v>177</v>
      </c>
      <c r="D26" s="6" t="s">
        <v>188</v>
      </c>
      <c r="E26" s="8" t="s">
        <v>189</v>
      </c>
      <c r="F26" s="6" t="s">
        <v>180</v>
      </c>
      <c r="G26" s="8" t="s">
        <v>190</v>
      </c>
      <c r="H26" s="6">
        <v>5</v>
      </c>
      <c r="I26" s="6" t="s">
        <v>35</v>
      </c>
      <c r="J26" s="6" t="s">
        <v>182</v>
      </c>
      <c r="K26" s="6" t="s">
        <v>183</v>
      </c>
    </row>
    <row r="27" spans="1:11" ht="28.8">
      <c r="A27" s="6">
        <v>24</v>
      </c>
      <c r="B27" s="7" t="s">
        <v>102</v>
      </c>
      <c r="C27" s="6" t="s">
        <v>177</v>
      </c>
      <c r="D27" s="6" t="s">
        <v>191</v>
      </c>
      <c r="E27" s="8" t="s">
        <v>192</v>
      </c>
      <c r="F27" s="6" t="s">
        <v>111</v>
      </c>
      <c r="G27" s="8" t="s">
        <v>193</v>
      </c>
      <c r="H27" s="6">
        <v>5</v>
      </c>
      <c r="I27" s="6" t="s">
        <v>35</v>
      </c>
      <c r="J27" s="6" t="s">
        <v>182</v>
      </c>
      <c r="K27" s="6" t="s">
        <v>183</v>
      </c>
    </row>
    <row r="28" spans="1:11" ht="28.8">
      <c r="A28" s="6">
        <v>25</v>
      </c>
      <c r="B28" s="7" t="s">
        <v>102</v>
      </c>
      <c r="C28" s="6" t="s">
        <v>177</v>
      </c>
      <c r="D28" s="6" t="s">
        <v>194</v>
      </c>
      <c r="E28" s="8" t="s">
        <v>195</v>
      </c>
      <c r="F28" s="6" t="s">
        <v>111</v>
      </c>
      <c r="G28" s="8" t="s">
        <v>196</v>
      </c>
      <c r="H28" s="6">
        <v>4</v>
      </c>
      <c r="I28" s="6" t="s">
        <v>36</v>
      </c>
      <c r="J28" s="6" t="s">
        <v>182</v>
      </c>
      <c r="K28" s="6" t="s">
        <v>183</v>
      </c>
    </row>
    <row r="29" spans="1:11" ht="28.8">
      <c r="A29" s="6">
        <v>26</v>
      </c>
      <c r="B29" s="7" t="s">
        <v>102</v>
      </c>
      <c r="C29" s="6" t="s">
        <v>177</v>
      </c>
      <c r="D29" s="6" t="s">
        <v>197</v>
      </c>
      <c r="E29" s="8" t="s">
        <v>198</v>
      </c>
      <c r="F29" s="6" t="s">
        <v>186</v>
      </c>
      <c r="G29" s="8" t="s">
        <v>199</v>
      </c>
      <c r="H29" s="6">
        <v>5</v>
      </c>
      <c r="I29" s="6" t="s">
        <v>35</v>
      </c>
      <c r="J29" s="6" t="s">
        <v>107</v>
      </c>
      <c r="K29" s="6" t="s">
        <v>183</v>
      </c>
    </row>
    <row r="30" spans="1:11" ht="28.8">
      <c r="A30" s="6">
        <v>27</v>
      </c>
      <c r="B30" s="7" t="s">
        <v>102</v>
      </c>
      <c r="C30" s="6" t="s">
        <v>177</v>
      </c>
      <c r="D30" s="6" t="s">
        <v>200</v>
      </c>
      <c r="E30" s="8" t="s">
        <v>201</v>
      </c>
      <c r="F30" s="6" t="s">
        <v>6</v>
      </c>
      <c r="G30" s="8" t="s">
        <v>202</v>
      </c>
      <c r="H30" s="6">
        <v>5</v>
      </c>
      <c r="I30" s="6" t="s">
        <v>35</v>
      </c>
      <c r="J30" s="6" t="s">
        <v>203</v>
      </c>
      <c r="K30" s="6" t="s">
        <v>183</v>
      </c>
    </row>
    <row r="31" spans="1:11" ht="28.8">
      <c r="A31" s="6">
        <v>28</v>
      </c>
      <c r="B31" s="7" t="s">
        <v>102</v>
      </c>
      <c r="C31" s="6" t="s">
        <v>177</v>
      </c>
      <c r="D31" s="6" t="s">
        <v>204</v>
      </c>
      <c r="E31" s="8" t="s">
        <v>205</v>
      </c>
      <c r="F31" s="6" t="s">
        <v>6</v>
      </c>
      <c r="G31" s="8" t="s">
        <v>206</v>
      </c>
      <c r="H31" s="6">
        <v>4</v>
      </c>
      <c r="I31" s="6" t="s">
        <v>36</v>
      </c>
      <c r="J31" s="6" t="s">
        <v>182</v>
      </c>
      <c r="K31" s="6" t="s">
        <v>183</v>
      </c>
    </row>
    <row r="32" spans="1:11" ht="28.8">
      <c r="A32" s="6">
        <v>29</v>
      </c>
      <c r="B32" s="7" t="s">
        <v>102</v>
      </c>
      <c r="C32" s="6" t="s">
        <v>177</v>
      </c>
      <c r="D32" s="6" t="s">
        <v>207</v>
      </c>
      <c r="E32" s="8" t="s">
        <v>208</v>
      </c>
      <c r="F32" s="6" t="s">
        <v>180</v>
      </c>
      <c r="G32" s="8" t="s">
        <v>209</v>
      </c>
      <c r="H32" s="6">
        <v>4</v>
      </c>
      <c r="I32" s="6" t="s">
        <v>36</v>
      </c>
      <c r="J32" s="6" t="s">
        <v>182</v>
      </c>
      <c r="K32" s="6" t="s">
        <v>183</v>
      </c>
    </row>
    <row r="33" spans="1:11" ht="28.8">
      <c r="A33" s="6">
        <v>30</v>
      </c>
      <c r="B33" s="7" t="s">
        <v>102</v>
      </c>
      <c r="C33" s="6" t="s">
        <v>177</v>
      </c>
      <c r="D33" s="6" t="s">
        <v>210</v>
      </c>
      <c r="E33" s="8" t="s">
        <v>211</v>
      </c>
      <c r="F33" s="6" t="s">
        <v>186</v>
      </c>
      <c r="G33" s="8" t="s">
        <v>212</v>
      </c>
      <c r="H33" s="6">
        <v>4</v>
      </c>
      <c r="I33" s="6" t="s">
        <v>35</v>
      </c>
      <c r="J33" s="6" t="s">
        <v>163</v>
      </c>
      <c r="K33" s="6" t="s">
        <v>183</v>
      </c>
    </row>
    <row r="34" spans="1:11" ht="28.8">
      <c r="A34" s="6">
        <v>31</v>
      </c>
      <c r="B34" s="7" t="s">
        <v>102</v>
      </c>
      <c r="C34" s="6" t="s">
        <v>177</v>
      </c>
      <c r="D34" s="6" t="s">
        <v>213</v>
      </c>
      <c r="E34" s="8" t="s">
        <v>214</v>
      </c>
      <c r="F34" s="6" t="s">
        <v>186</v>
      </c>
      <c r="G34" s="8" t="s">
        <v>215</v>
      </c>
      <c r="H34" s="6">
        <v>5</v>
      </c>
      <c r="I34" s="6" t="s">
        <v>35</v>
      </c>
      <c r="J34" s="6" t="s">
        <v>216</v>
      </c>
      <c r="K34" s="6" t="s">
        <v>183</v>
      </c>
    </row>
    <row r="35" spans="1:11" ht="28.8">
      <c r="A35" s="6">
        <v>32</v>
      </c>
      <c r="B35" s="7" t="s">
        <v>102</v>
      </c>
      <c r="C35" s="6" t="s">
        <v>177</v>
      </c>
      <c r="D35" s="6" t="s">
        <v>217</v>
      </c>
      <c r="E35" s="8" t="s">
        <v>218</v>
      </c>
      <c r="F35" s="6" t="s">
        <v>20</v>
      </c>
      <c r="G35" s="8" t="s">
        <v>219</v>
      </c>
      <c r="H35" s="6">
        <v>5</v>
      </c>
      <c r="I35" s="6" t="s">
        <v>35</v>
      </c>
      <c r="J35" s="6" t="s">
        <v>216</v>
      </c>
      <c r="K35" s="6" t="s">
        <v>183</v>
      </c>
    </row>
    <row r="36" spans="1:11" ht="28.8">
      <c r="A36" s="6">
        <v>33</v>
      </c>
      <c r="B36" s="7" t="s">
        <v>102</v>
      </c>
      <c r="C36" s="6" t="s">
        <v>177</v>
      </c>
      <c r="D36" s="6" t="s">
        <v>220</v>
      </c>
      <c r="E36" s="8" t="s">
        <v>221</v>
      </c>
      <c r="F36" s="6" t="s">
        <v>20</v>
      </c>
      <c r="G36" s="8" t="s">
        <v>222</v>
      </c>
      <c r="H36" s="6">
        <v>5</v>
      </c>
      <c r="I36" s="6" t="s">
        <v>35</v>
      </c>
      <c r="J36" s="6" t="s">
        <v>216</v>
      </c>
      <c r="K36" s="6" t="s">
        <v>183</v>
      </c>
    </row>
    <row r="37" spans="1:11" ht="28.8">
      <c r="A37" s="6">
        <v>34</v>
      </c>
      <c r="B37" s="7" t="s">
        <v>102</v>
      </c>
      <c r="C37" s="6" t="s">
        <v>177</v>
      </c>
      <c r="D37" s="6" t="s">
        <v>223</v>
      </c>
      <c r="E37" s="8" t="s">
        <v>224</v>
      </c>
      <c r="F37" s="6" t="s">
        <v>180</v>
      </c>
      <c r="G37" s="8" t="s">
        <v>225</v>
      </c>
      <c r="H37" s="6">
        <v>4</v>
      </c>
      <c r="I37" s="6" t="s">
        <v>36</v>
      </c>
      <c r="J37" s="6" t="s">
        <v>182</v>
      </c>
      <c r="K37" s="6" t="s">
        <v>183</v>
      </c>
    </row>
    <row r="38" spans="1:11" ht="28.8">
      <c r="A38" s="6">
        <v>35</v>
      </c>
      <c r="B38" s="7" t="s">
        <v>102</v>
      </c>
      <c r="C38" s="6" t="s">
        <v>177</v>
      </c>
      <c r="D38" s="6" t="s">
        <v>226</v>
      </c>
      <c r="E38" s="8" t="s">
        <v>227</v>
      </c>
      <c r="F38" s="6" t="s">
        <v>111</v>
      </c>
      <c r="G38" s="8" t="s">
        <v>228</v>
      </c>
      <c r="H38" s="6">
        <v>4</v>
      </c>
      <c r="I38" s="6" t="s">
        <v>35</v>
      </c>
      <c r="J38" s="6" t="s">
        <v>203</v>
      </c>
      <c r="K38" s="6" t="s">
        <v>183</v>
      </c>
    </row>
    <row r="39" spans="1:11" ht="28.8">
      <c r="A39" s="6">
        <v>36</v>
      </c>
      <c r="B39" s="7" t="s">
        <v>102</v>
      </c>
      <c r="C39" s="6" t="s">
        <v>177</v>
      </c>
      <c r="D39" s="6" t="s">
        <v>229</v>
      </c>
      <c r="E39" s="8" t="s">
        <v>230</v>
      </c>
      <c r="F39" s="6" t="s">
        <v>6</v>
      </c>
      <c r="G39" s="8" t="s">
        <v>231</v>
      </c>
      <c r="H39" s="6">
        <v>4</v>
      </c>
      <c r="I39" s="6" t="s">
        <v>35</v>
      </c>
      <c r="J39" s="6" t="s">
        <v>203</v>
      </c>
      <c r="K39" s="6" t="s">
        <v>183</v>
      </c>
    </row>
    <row r="40" spans="1:11" ht="28.8">
      <c r="A40" s="6">
        <v>37</v>
      </c>
      <c r="B40" s="7" t="s">
        <v>102</v>
      </c>
      <c r="C40" s="6" t="s">
        <v>177</v>
      </c>
      <c r="D40" s="6" t="s">
        <v>232</v>
      </c>
      <c r="E40" s="8" t="s">
        <v>233</v>
      </c>
      <c r="F40" s="6" t="s">
        <v>186</v>
      </c>
      <c r="G40" s="8" t="s">
        <v>234</v>
      </c>
      <c r="H40" s="6">
        <v>4</v>
      </c>
      <c r="I40" s="6" t="s">
        <v>35</v>
      </c>
      <c r="J40" s="6" t="s">
        <v>203</v>
      </c>
      <c r="K40" s="6" t="s">
        <v>183</v>
      </c>
    </row>
    <row r="41" spans="1:11" ht="28.8">
      <c r="A41" s="6">
        <v>38</v>
      </c>
      <c r="B41" s="7" t="s">
        <v>102</v>
      </c>
      <c r="C41" s="6" t="s">
        <v>177</v>
      </c>
      <c r="D41" s="6" t="s">
        <v>235</v>
      </c>
      <c r="E41" s="8" t="s">
        <v>236</v>
      </c>
      <c r="F41" s="6" t="s">
        <v>6</v>
      </c>
      <c r="G41" s="8" t="s">
        <v>237</v>
      </c>
      <c r="H41" s="6">
        <v>3</v>
      </c>
      <c r="I41" s="6" t="s">
        <v>36</v>
      </c>
      <c r="J41" s="6" t="s">
        <v>182</v>
      </c>
      <c r="K41" s="6" t="s">
        <v>183</v>
      </c>
    </row>
    <row r="42" spans="1:11" ht="28.8">
      <c r="A42" s="6">
        <v>39</v>
      </c>
      <c r="B42" s="7" t="s">
        <v>102</v>
      </c>
      <c r="C42" s="6" t="s">
        <v>177</v>
      </c>
      <c r="D42" s="6" t="s">
        <v>238</v>
      </c>
      <c r="E42" s="8" t="s">
        <v>239</v>
      </c>
      <c r="F42" s="6" t="s">
        <v>119</v>
      </c>
      <c r="G42" s="8" t="s">
        <v>240</v>
      </c>
      <c r="H42" s="6">
        <v>4</v>
      </c>
      <c r="I42" s="6" t="s">
        <v>36</v>
      </c>
      <c r="J42" s="6" t="s">
        <v>182</v>
      </c>
      <c r="K42" s="6" t="s">
        <v>183</v>
      </c>
    </row>
    <row r="43" spans="1:11" ht="28.8">
      <c r="A43" s="6">
        <v>40</v>
      </c>
      <c r="B43" s="7" t="s">
        <v>102</v>
      </c>
      <c r="C43" s="6" t="s">
        <v>177</v>
      </c>
      <c r="D43" s="6" t="s">
        <v>241</v>
      </c>
      <c r="E43" s="8" t="s">
        <v>242</v>
      </c>
      <c r="F43" s="6" t="s">
        <v>20</v>
      </c>
      <c r="G43" s="8" t="s">
        <v>243</v>
      </c>
      <c r="H43" s="6">
        <v>4</v>
      </c>
      <c r="I43" s="6" t="s">
        <v>35</v>
      </c>
      <c r="J43" s="6" t="s">
        <v>244</v>
      </c>
      <c r="K43" s="6" t="s">
        <v>183</v>
      </c>
    </row>
    <row r="44" spans="1:11" ht="28.8">
      <c r="A44" s="6">
        <v>41</v>
      </c>
      <c r="B44" s="7" t="s">
        <v>102</v>
      </c>
      <c r="C44" s="6" t="s">
        <v>177</v>
      </c>
      <c r="D44" s="6" t="s">
        <v>245</v>
      </c>
      <c r="E44" s="8" t="s">
        <v>246</v>
      </c>
      <c r="F44" s="6" t="s">
        <v>20</v>
      </c>
      <c r="G44" s="8" t="s">
        <v>247</v>
      </c>
      <c r="H44" s="6">
        <v>4</v>
      </c>
      <c r="I44" s="6" t="s">
        <v>36</v>
      </c>
      <c r="J44" s="6" t="s">
        <v>248</v>
      </c>
      <c r="K44" s="6" t="s">
        <v>183</v>
      </c>
    </row>
    <row r="45" spans="1:11">
      <c r="A45" s="6">
        <v>42</v>
      </c>
      <c r="B45" s="7" t="s">
        <v>102</v>
      </c>
      <c r="C45" s="6" t="s">
        <v>249</v>
      </c>
      <c r="D45" s="6" t="s">
        <v>250</v>
      </c>
      <c r="E45" s="8" t="s">
        <v>251</v>
      </c>
      <c r="F45" s="6" t="s">
        <v>186</v>
      </c>
      <c r="G45" s="8" t="s">
        <v>252</v>
      </c>
      <c r="H45" s="6">
        <v>5</v>
      </c>
      <c r="I45" s="6" t="s">
        <v>35</v>
      </c>
      <c r="J45" s="6" t="s">
        <v>253</v>
      </c>
      <c r="K45" s="6" t="s">
        <v>254</v>
      </c>
    </row>
    <row r="46" spans="1:11" ht="28.8">
      <c r="A46" s="6">
        <v>43</v>
      </c>
      <c r="B46" s="7" t="s">
        <v>102</v>
      </c>
      <c r="C46" s="6" t="s">
        <v>249</v>
      </c>
      <c r="D46" s="6" t="s">
        <v>255</v>
      </c>
      <c r="E46" s="8" t="s">
        <v>256</v>
      </c>
      <c r="F46" s="6" t="s">
        <v>111</v>
      </c>
      <c r="G46" s="8" t="s">
        <v>257</v>
      </c>
      <c r="H46" s="6">
        <v>5</v>
      </c>
      <c r="I46" s="6" t="s">
        <v>35</v>
      </c>
      <c r="J46" s="6" t="s">
        <v>253</v>
      </c>
      <c r="K46" s="6" t="s">
        <v>254</v>
      </c>
    </row>
    <row r="47" spans="1:11" ht="28.8">
      <c r="A47" s="6">
        <v>44</v>
      </c>
      <c r="B47" s="7" t="s">
        <v>102</v>
      </c>
      <c r="C47" s="6" t="s">
        <v>249</v>
      </c>
      <c r="D47" s="6" t="s">
        <v>258</v>
      </c>
      <c r="E47" s="8" t="s">
        <v>259</v>
      </c>
      <c r="F47" s="6" t="s">
        <v>6</v>
      </c>
      <c r="G47" s="8" t="s">
        <v>260</v>
      </c>
      <c r="H47" s="6">
        <v>5</v>
      </c>
      <c r="I47" s="6" t="s">
        <v>35</v>
      </c>
      <c r="J47" s="6" t="s">
        <v>253</v>
      </c>
      <c r="K47" s="6" t="s">
        <v>254</v>
      </c>
    </row>
    <row r="48" spans="1:11">
      <c r="A48" s="6">
        <v>45</v>
      </c>
      <c r="B48" s="7" t="s">
        <v>102</v>
      </c>
      <c r="C48" s="6" t="s">
        <v>249</v>
      </c>
      <c r="D48" s="6" t="s">
        <v>261</v>
      </c>
      <c r="E48" s="8" t="s">
        <v>262</v>
      </c>
      <c r="F48" s="6" t="s">
        <v>20</v>
      </c>
      <c r="G48" s="8" t="s">
        <v>263</v>
      </c>
      <c r="H48" s="6">
        <v>5</v>
      </c>
      <c r="I48" s="6" t="s">
        <v>35</v>
      </c>
      <c r="J48" s="6" t="s">
        <v>170</v>
      </c>
      <c r="K48" s="6" t="s">
        <v>254</v>
      </c>
    </row>
    <row r="49" spans="1:11" ht="28.8">
      <c r="A49" s="6">
        <v>46</v>
      </c>
      <c r="B49" s="7" t="s">
        <v>102</v>
      </c>
      <c r="C49" s="6" t="s">
        <v>249</v>
      </c>
      <c r="D49" s="6" t="s">
        <v>264</v>
      </c>
      <c r="E49" s="8" t="s">
        <v>265</v>
      </c>
      <c r="F49" s="6" t="s">
        <v>119</v>
      </c>
      <c r="G49" s="8" t="s">
        <v>266</v>
      </c>
      <c r="H49" s="6">
        <v>5</v>
      </c>
      <c r="I49" s="6" t="s">
        <v>35</v>
      </c>
      <c r="J49" s="6" t="s">
        <v>170</v>
      </c>
      <c r="K49" s="6" t="s">
        <v>254</v>
      </c>
    </row>
    <row r="50" spans="1:11" ht="28.8">
      <c r="A50" s="6">
        <v>47</v>
      </c>
      <c r="B50" s="7" t="s">
        <v>102</v>
      </c>
      <c r="C50" s="6" t="s">
        <v>249</v>
      </c>
      <c r="D50" s="6" t="s">
        <v>267</v>
      </c>
      <c r="E50" s="8" t="s">
        <v>268</v>
      </c>
      <c r="F50" s="6" t="s">
        <v>186</v>
      </c>
      <c r="G50" s="8" t="s">
        <v>269</v>
      </c>
      <c r="H50" s="6">
        <v>5</v>
      </c>
      <c r="I50" s="6" t="s">
        <v>35</v>
      </c>
      <c r="J50" s="6" t="s">
        <v>170</v>
      </c>
      <c r="K50" s="6" t="s">
        <v>254</v>
      </c>
    </row>
    <row r="51" spans="1:11" ht="28.8">
      <c r="A51" s="6">
        <v>48</v>
      </c>
      <c r="B51" s="7" t="s">
        <v>102</v>
      </c>
      <c r="C51" s="6" t="s">
        <v>249</v>
      </c>
      <c r="D51" s="6" t="s">
        <v>270</v>
      </c>
      <c r="E51" s="8" t="s">
        <v>271</v>
      </c>
      <c r="F51" s="6" t="s">
        <v>20</v>
      </c>
      <c r="G51" s="8" t="s">
        <v>272</v>
      </c>
      <c r="H51" s="6">
        <v>5</v>
      </c>
      <c r="I51" s="6" t="s">
        <v>35</v>
      </c>
      <c r="J51" s="6" t="s">
        <v>170</v>
      </c>
      <c r="K51" s="6" t="s">
        <v>254</v>
      </c>
    </row>
    <row r="52" spans="1:11" ht="28.8">
      <c r="A52" s="6">
        <v>49</v>
      </c>
      <c r="B52" s="7" t="s">
        <v>102</v>
      </c>
      <c r="C52" s="6" t="s">
        <v>249</v>
      </c>
      <c r="D52" s="6" t="s">
        <v>273</v>
      </c>
      <c r="E52" s="8" t="s">
        <v>274</v>
      </c>
      <c r="F52" s="6" t="s">
        <v>180</v>
      </c>
      <c r="G52" s="8" t="s">
        <v>275</v>
      </c>
      <c r="H52" s="6">
        <v>5</v>
      </c>
      <c r="I52" s="6" t="s">
        <v>35</v>
      </c>
      <c r="J52" s="6" t="s">
        <v>170</v>
      </c>
      <c r="K52" s="6" t="s">
        <v>254</v>
      </c>
    </row>
    <row r="53" spans="1:11" ht="28.8">
      <c r="A53" s="6">
        <v>50</v>
      </c>
      <c r="B53" s="7" t="s">
        <v>102</v>
      </c>
      <c r="C53" s="6" t="s">
        <v>249</v>
      </c>
      <c r="D53" s="6" t="s">
        <v>276</v>
      </c>
      <c r="E53" s="8" t="s">
        <v>277</v>
      </c>
      <c r="F53" s="6" t="s">
        <v>20</v>
      </c>
      <c r="G53" s="8" t="s">
        <v>278</v>
      </c>
      <c r="H53" s="6">
        <v>4</v>
      </c>
      <c r="I53" s="6" t="s">
        <v>35</v>
      </c>
      <c r="J53" s="6" t="s">
        <v>170</v>
      </c>
      <c r="K53" s="6" t="s">
        <v>254</v>
      </c>
    </row>
    <row r="54" spans="1:11" ht="28.8">
      <c r="A54" s="6">
        <v>51</v>
      </c>
      <c r="B54" s="7" t="s">
        <v>102</v>
      </c>
      <c r="C54" s="6" t="s">
        <v>279</v>
      </c>
      <c r="D54" s="6" t="s">
        <v>280</v>
      </c>
      <c r="E54" s="8" t="s">
        <v>281</v>
      </c>
      <c r="F54" s="6" t="s">
        <v>111</v>
      </c>
      <c r="G54" s="8" t="s">
        <v>282</v>
      </c>
      <c r="H54" s="6">
        <v>5</v>
      </c>
      <c r="I54" s="6" t="s">
        <v>35</v>
      </c>
      <c r="J54" s="6" t="s">
        <v>283</v>
      </c>
      <c r="K54" s="6" t="s">
        <v>284</v>
      </c>
    </row>
    <row r="55" spans="1:11" ht="28.8">
      <c r="A55" s="6">
        <v>52</v>
      </c>
      <c r="B55" s="7" t="s">
        <v>102</v>
      </c>
      <c r="C55" s="6" t="s">
        <v>279</v>
      </c>
      <c r="D55" s="6" t="s">
        <v>285</v>
      </c>
      <c r="E55" s="8" t="s">
        <v>286</v>
      </c>
      <c r="F55" s="6" t="s">
        <v>180</v>
      </c>
      <c r="G55" s="8" t="s">
        <v>287</v>
      </c>
      <c r="H55" s="6">
        <v>5</v>
      </c>
      <c r="I55" s="6" t="s">
        <v>35</v>
      </c>
      <c r="J55" s="6" t="s">
        <v>283</v>
      </c>
      <c r="K55" s="6" t="s">
        <v>284</v>
      </c>
    </row>
    <row r="56" spans="1:11" ht="28.8">
      <c r="A56" s="6">
        <v>53</v>
      </c>
      <c r="B56" s="7" t="s">
        <v>102</v>
      </c>
      <c r="C56" s="6" t="s">
        <v>279</v>
      </c>
      <c r="D56" s="6" t="s">
        <v>288</v>
      </c>
      <c r="E56" s="8" t="s">
        <v>289</v>
      </c>
      <c r="F56" s="6" t="s">
        <v>119</v>
      </c>
      <c r="G56" s="8" t="s">
        <v>290</v>
      </c>
      <c r="H56" s="6">
        <v>5</v>
      </c>
      <c r="I56" s="6" t="s">
        <v>35</v>
      </c>
      <c r="J56" s="6" t="s">
        <v>283</v>
      </c>
      <c r="K56" s="6" t="s">
        <v>284</v>
      </c>
    </row>
    <row r="57" spans="1:11" ht="28.8">
      <c r="A57" s="6">
        <v>54</v>
      </c>
      <c r="B57" s="7" t="s">
        <v>102</v>
      </c>
      <c r="C57" s="6" t="s">
        <v>279</v>
      </c>
      <c r="D57" s="6" t="s">
        <v>291</v>
      </c>
      <c r="E57" s="8" t="s">
        <v>292</v>
      </c>
      <c r="F57" s="6" t="s">
        <v>6</v>
      </c>
      <c r="G57" s="8" t="s">
        <v>293</v>
      </c>
      <c r="H57" s="6">
        <v>4</v>
      </c>
      <c r="I57" s="6" t="s">
        <v>35</v>
      </c>
      <c r="J57" s="6" t="s">
        <v>283</v>
      </c>
      <c r="K57" s="6" t="s">
        <v>284</v>
      </c>
    </row>
    <row r="58" spans="1:11" ht="28.8">
      <c r="A58" s="6">
        <v>55</v>
      </c>
      <c r="B58" s="7" t="s">
        <v>102</v>
      </c>
      <c r="C58" s="6" t="s">
        <v>279</v>
      </c>
      <c r="D58" s="6" t="s">
        <v>294</v>
      </c>
      <c r="E58" s="8" t="s">
        <v>295</v>
      </c>
      <c r="F58" s="6" t="s">
        <v>20</v>
      </c>
      <c r="G58" s="8" t="s">
        <v>296</v>
      </c>
      <c r="H58" s="6">
        <v>4</v>
      </c>
      <c r="I58" s="6" t="s">
        <v>35</v>
      </c>
      <c r="J58" s="6" t="s">
        <v>283</v>
      </c>
      <c r="K58" s="6" t="s">
        <v>284</v>
      </c>
    </row>
    <row r="59" spans="1:11" ht="28.8">
      <c r="A59" s="6">
        <v>56</v>
      </c>
      <c r="B59" s="7" t="s">
        <v>102</v>
      </c>
      <c r="C59" s="6" t="s">
        <v>297</v>
      </c>
      <c r="D59" s="6" t="s">
        <v>298</v>
      </c>
      <c r="E59" s="8" t="s">
        <v>299</v>
      </c>
      <c r="F59" s="6" t="s">
        <v>186</v>
      </c>
      <c r="G59" s="8" t="s">
        <v>300</v>
      </c>
      <c r="H59" s="6">
        <v>4</v>
      </c>
      <c r="I59" s="6" t="s">
        <v>35</v>
      </c>
      <c r="J59" s="6" t="s">
        <v>301</v>
      </c>
      <c r="K59" s="6" t="s">
        <v>302</v>
      </c>
    </row>
    <row r="60" spans="1:11" ht="28.8">
      <c r="A60" s="6">
        <v>57</v>
      </c>
      <c r="B60" s="7" t="s">
        <v>102</v>
      </c>
      <c r="C60" s="6" t="s">
        <v>297</v>
      </c>
      <c r="D60" s="6" t="s">
        <v>303</v>
      </c>
      <c r="E60" s="8" t="s">
        <v>304</v>
      </c>
      <c r="F60" s="6" t="s">
        <v>111</v>
      </c>
      <c r="G60" s="8" t="s">
        <v>305</v>
      </c>
      <c r="H60" s="6">
        <v>5</v>
      </c>
      <c r="I60" s="6" t="s">
        <v>35</v>
      </c>
      <c r="J60" s="6" t="s">
        <v>107</v>
      </c>
      <c r="K60" s="6" t="s">
        <v>302</v>
      </c>
    </row>
    <row r="61" spans="1:11" ht="28.8">
      <c r="A61" s="6">
        <v>58</v>
      </c>
      <c r="B61" s="7" t="s">
        <v>102</v>
      </c>
      <c r="C61" s="6" t="s">
        <v>297</v>
      </c>
      <c r="D61" s="6" t="s">
        <v>306</v>
      </c>
      <c r="E61" s="8" t="s">
        <v>307</v>
      </c>
      <c r="F61" s="6" t="s">
        <v>186</v>
      </c>
      <c r="G61" s="8" t="s">
        <v>308</v>
      </c>
      <c r="H61" s="6">
        <v>5</v>
      </c>
      <c r="I61" s="6" t="s">
        <v>35</v>
      </c>
      <c r="J61" s="6" t="s">
        <v>301</v>
      </c>
      <c r="K61" s="6" t="s">
        <v>302</v>
      </c>
    </row>
    <row r="62" spans="1:11" ht="28.8">
      <c r="A62" s="6">
        <v>59</v>
      </c>
      <c r="B62" s="7" t="s">
        <v>102</v>
      </c>
      <c r="C62" s="6" t="s">
        <v>297</v>
      </c>
      <c r="D62" s="6" t="s">
        <v>309</v>
      </c>
      <c r="E62" s="8" t="s">
        <v>310</v>
      </c>
      <c r="F62" s="6" t="s">
        <v>119</v>
      </c>
      <c r="G62" s="8" t="s">
        <v>311</v>
      </c>
      <c r="H62" s="6">
        <v>5</v>
      </c>
      <c r="I62" s="6" t="s">
        <v>35</v>
      </c>
      <c r="J62" s="6" t="s">
        <v>301</v>
      </c>
      <c r="K62" s="6" t="s">
        <v>302</v>
      </c>
    </row>
    <row r="63" spans="1:11" ht="28.8">
      <c r="A63" s="6">
        <v>60</v>
      </c>
      <c r="B63" s="7" t="s">
        <v>102</v>
      </c>
      <c r="C63" s="6" t="s">
        <v>297</v>
      </c>
      <c r="D63" s="6" t="s">
        <v>312</v>
      </c>
      <c r="E63" s="8" t="s">
        <v>313</v>
      </c>
      <c r="F63" s="6" t="s">
        <v>20</v>
      </c>
      <c r="G63" s="8" t="s">
        <v>314</v>
      </c>
      <c r="H63" s="6">
        <v>4</v>
      </c>
      <c r="I63" s="6" t="s">
        <v>35</v>
      </c>
      <c r="J63" s="6" t="s">
        <v>301</v>
      </c>
      <c r="K63" s="6" t="s">
        <v>302</v>
      </c>
    </row>
    <row r="64" spans="1:11">
      <c r="A64" s="6">
        <v>61</v>
      </c>
      <c r="B64" s="7" t="s">
        <v>102</v>
      </c>
      <c r="C64" s="6" t="s">
        <v>297</v>
      </c>
      <c r="D64" s="6" t="s">
        <v>315</v>
      </c>
      <c r="E64" s="8" t="s">
        <v>316</v>
      </c>
      <c r="F64" s="6" t="s">
        <v>186</v>
      </c>
      <c r="G64" s="8" t="s">
        <v>317</v>
      </c>
      <c r="H64" s="6">
        <v>3</v>
      </c>
      <c r="I64" s="6" t="s">
        <v>36</v>
      </c>
      <c r="J64" s="6" t="s">
        <v>301</v>
      </c>
      <c r="K64" s="6" t="s">
        <v>302</v>
      </c>
    </row>
    <row r="65" spans="1:11" ht="28.8">
      <c r="A65" s="6">
        <v>62</v>
      </c>
      <c r="B65" s="7" t="s">
        <v>102</v>
      </c>
      <c r="C65" s="6" t="s">
        <v>318</v>
      </c>
      <c r="D65" s="6" t="s">
        <v>319</v>
      </c>
      <c r="E65" s="8" t="s">
        <v>320</v>
      </c>
      <c r="F65" s="6" t="s">
        <v>111</v>
      </c>
      <c r="G65" s="8" t="s">
        <v>321</v>
      </c>
      <c r="H65" s="6">
        <v>5</v>
      </c>
      <c r="I65" s="6" t="s">
        <v>35</v>
      </c>
      <c r="J65" s="6" t="s">
        <v>322</v>
      </c>
      <c r="K65" s="6" t="s">
        <v>323</v>
      </c>
    </row>
    <row r="66" spans="1:11" ht="28.8">
      <c r="A66" s="6">
        <v>63</v>
      </c>
      <c r="B66" s="7" t="s">
        <v>102</v>
      </c>
      <c r="C66" s="6" t="s">
        <v>318</v>
      </c>
      <c r="D66" s="6" t="s">
        <v>324</v>
      </c>
      <c r="E66" s="8" t="s">
        <v>325</v>
      </c>
      <c r="F66" s="6" t="s">
        <v>20</v>
      </c>
      <c r="G66" s="8" t="s">
        <v>326</v>
      </c>
      <c r="H66" s="6">
        <v>5</v>
      </c>
      <c r="I66" s="6" t="s">
        <v>35</v>
      </c>
      <c r="J66" s="6" t="s">
        <v>327</v>
      </c>
      <c r="K66" s="6" t="s">
        <v>323</v>
      </c>
    </row>
    <row r="67" spans="1:11">
      <c r="A67" s="6">
        <v>64</v>
      </c>
      <c r="B67" s="7" t="s">
        <v>102</v>
      </c>
      <c r="C67" s="6" t="s">
        <v>318</v>
      </c>
      <c r="D67" s="6" t="s">
        <v>328</v>
      </c>
      <c r="E67" s="8" t="s">
        <v>329</v>
      </c>
      <c r="F67" s="6" t="s">
        <v>111</v>
      </c>
      <c r="G67" s="8" t="s">
        <v>330</v>
      </c>
      <c r="H67" s="6">
        <v>5</v>
      </c>
      <c r="I67" s="6" t="s">
        <v>35</v>
      </c>
      <c r="J67" s="6" t="s">
        <v>331</v>
      </c>
      <c r="K67" s="6" t="s">
        <v>323</v>
      </c>
    </row>
    <row r="68" spans="1:11" ht="28.8">
      <c r="A68" s="6">
        <v>65</v>
      </c>
      <c r="B68" s="7" t="s">
        <v>102</v>
      </c>
      <c r="C68" s="6" t="s">
        <v>318</v>
      </c>
      <c r="D68" s="6" t="s">
        <v>332</v>
      </c>
      <c r="E68" s="8" t="s">
        <v>333</v>
      </c>
      <c r="F68" s="6" t="s">
        <v>20</v>
      </c>
      <c r="G68" s="8" t="s">
        <v>334</v>
      </c>
      <c r="H68" s="6">
        <v>5</v>
      </c>
      <c r="I68" s="6" t="s">
        <v>35</v>
      </c>
      <c r="J68" s="6" t="s">
        <v>335</v>
      </c>
      <c r="K68" s="6" t="s">
        <v>323</v>
      </c>
    </row>
    <row r="69" spans="1:11" ht="28.8">
      <c r="A69" s="6">
        <v>66</v>
      </c>
      <c r="B69" s="7" t="s">
        <v>102</v>
      </c>
      <c r="C69" s="6" t="s">
        <v>318</v>
      </c>
      <c r="D69" s="6" t="s">
        <v>336</v>
      </c>
      <c r="E69" s="8" t="s">
        <v>337</v>
      </c>
      <c r="F69" s="6" t="s">
        <v>338</v>
      </c>
      <c r="G69" s="8" t="s">
        <v>339</v>
      </c>
      <c r="H69" s="6">
        <v>5</v>
      </c>
      <c r="I69" s="6" t="s">
        <v>35</v>
      </c>
      <c r="J69" s="6" t="s">
        <v>340</v>
      </c>
      <c r="K69" s="6" t="s">
        <v>323</v>
      </c>
    </row>
    <row r="70" spans="1:11" ht="28.8">
      <c r="A70" s="6">
        <v>67</v>
      </c>
      <c r="B70" s="7" t="s">
        <v>102</v>
      </c>
      <c r="C70" s="6" t="s">
        <v>318</v>
      </c>
      <c r="D70" s="6" t="s">
        <v>341</v>
      </c>
      <c r="E70" s="8" t="s">
        <v>342</v>
      </c>
      <c r="F70" s="6" t="s">
        <v>20</v>
      </c>
      <c r="G70" s="8" t="s">
        <v>343</v>
      </c>
      <c r="H70" s="6">
        <v>5</v>
      </c>
      <c r="I70" s="6" t="s">
        <v>35</v>
      </c>
      <c r="J70" s="6" t="s">
        <v>340</v>
      </c>
      <c r="K70" s="6" t="s">
        <v>323</v>
      </c>
    </row>
    <row r="71" spans="1:11" ht="28.8">
      <c r="A71" s="6">
        <v>68</v>
      </c>
      <c r="B71" s="7" t="s">
        <v>102</v>
      </c>
      <c r="C71" s="6" t="s">
        <v>318</v>
      </c>
      <c r="D71" s="6" t="s">
        <v>344</v>
      </c>
      <c r="E71" s="8" t="s">
        <v>345</v>
      </c>
      <c r="F71" s="6" t="s">
        <v>20</v>
      </c>
      <c r="G71" s="8" t="s">
        <v>346</v>
      </c>
      <c r="H71" s="6">
        <v>4</v>
      </c>
      <c r="I71" s="6" t="s">
        <v>36</v>
      </c>
      <c r="J71" s="6" t="s">
        <v>244</v>
      </c>
      <c r="K71" s="6" t="s">
        <v>323</v>
      </c>
    </row>
    <row r="72" spans="1:11" ht="28.8">
      <c r="A72" s="6">
        <v>69</v>
      </c>
      <c r="B72" s="7" t="s">
        <v>347</v>
      </c>
      <c r="C72" s="6" t="s">
        <v>348</v>
      </c>
      <c r="D72" s="6" t="s">
        <v>349</v>
      </c>
      <c r="E72" s="8" t="s">
        <v>350</v>
      </c>
      <c r="F72" s="6" t="s">
        <v>111</v>
      </c>
      <c r="G72" s="8" t="s">
        <v>351</v>
      </c>
      <c r="H72" s="6">
        <v>4</v>
      </c>
      <c r="I72" s="6" t="s">
        <v>35</v>
      </c>
      <c r="J72" s="6" t="s">
        <v>327</v>
      </c>
      <c r="K72" s="6" t="s">
        <v>352</v>
      </c>
    </row>
    <row r="73" spans="1:11" ht="28.8">
      <c r="A73" s="6">
        <v>70</v>
      </c>
      <c r="B73" s="7" t="s">
        <v>347</v>
      </c>
      <c r="C73" s="6" t="s">
        <v>348</v>
      </c>
      <c r="D73" s="6" t="s">
        <v>353</v>
      </c>
      <c r="E73" s="8" t="s">
        <v>354</v>
      </c>
      <c r="F73" s="6" t="s">
        <v>6</v>
      </c>
      <c r="G73" s="8" t="s">
        <v>355</v>
      </c>
      <c r="H73" s="6">
        <v>4</v>
      </c>
      <c r="I73" s="6" t="s">
        <v>35</v>
      </c>
      <c r="J73" s="6" t="s">
        <v>327</v>
      </c>
      <c r="K73" s="6" t="s">
        <v>352</v>
      </c>
    </row>
    <row r="74" spans="1:11" ht="28.8">
      <c r="A74" s="6">
        <v>71</v>
      </c>
      <c r="B74" s="7" t="s">
        <v>347</v>
      </c>
      <c r="C74" s="6" t="s">
        <v>348</v>
      </c>
      <c r="D74" s="6" t="s">
        <v>356</v>
      </c>
      <c r="E74" s="8" t="s">
        <v>357</v>
      </c>
      <c r="F74" s="6" t="s">
        <v>186</v>
      </c>
      <c r="G74" s="8" t="s">
        <v>358</v>
      </c>
      <c r="H74" s="6">
        <v>5</v>
      </c>
      <c r="I74" s="6" t="s">
        <v>35</v>
      </c>
      <c r="J74" s="6" t="s">
        <v>327</v>
      </c>
      <c r="K74" s="6" t="s">
        <v>352</v>
      </c>
    </row>
    <row r="75" spans="1:11" ht="28.8">
      <c r="A75" s="6">
        <v>72</v>
      </c>
      <c r="B75" s="7" t="s">
        <v>347</v>
      </c>
      <c r="C75" s="6" t="s">
        <v>348</v>
      </c>
      <c r="D75" s="6" t="s">
        <v>359</v>
      </c>
      <c r="E75" s="8" t="s">
        <v>360</v>
      </c>
      <c r="F75" s="6" t="s">
        <v>20</v>
      </c>
      <c r="G75" s="8" t="s">
        <v>361</v>
      </c>
      <c r="H75" s="6">
        <v>5</v>
      </c>
      <c r="I75" s="6" t="s">
        <v>35</v>
      </c>
      <c r="J75" s="6" t="s">
        <v>327</v>
      </c>
      <c r="K75" s="6" t="s">
        <v>352</v>
      </c>
    </row>
    <row r="76" spans="1:11" ht="28.8">
      <c r="A76" s="6">
        <v>73</v>
      </c>
      <c r="B76" s="7" t="s">
        <v>347</v>
      </c>
      <c r="C76" s="6" t="s">
        <v>362</v>
      </c>
      <c r="D76" s="6" t="s">
        <v>363</v>
      </c>
      <c r="E76" s="8" t="s">
        <v>364</v>
      </c>
      <c r="F76" s="6" t="s">
        <v>6</v>
      </c>
      <c r="G76" s="8" t="s">
        <v>365</v>
      </c>
      <c r="H76" s="6">
        <v>5</v>
      </c>
      <c r="I76" s="6" t="s">
        <v>35</v>
      </c>
      <c r="J76" s="6" t="s">
        <v>335</v>
      </c>
      <c r="K76" s="6" t="s">
        <v>366</v>
      </c>
    </row>
    <row r="77" spans="1:11" ht="28.8">
      <c r="A77" s="6">
        <v>74</v>
      </c>
      <c r="B77" s="7" t="s">
        <v>347</v>
      </c>
      <c r="C77" s="6" t="s">
        <v>362</v>
      </c>
      <c r="D77" s="6" t="s">
        <v>367</v>
      </c>
      <c r="E77" s="8" t="s">
        <v>368</v>
      </c>
      <c r="F77" s="6" t="s">
        <v>6</v>
      </c>
      <c r="G77" s="8" t="s">
        <v>369</v>
      </c>
      <c r="H77" s="6">
        <v>4</v>
      </c>
      <c r="I77" s="6" t="s">
        <v>35</v>
      </c>
      <c r="J77" s="6" t="s">
        <v>335</v>
      </c>
      <c r="K77" s="6" t="s">
        <v>366</v>
      </c>
    </row>
    <row r="78" spans="1:11" ht="28.8">
      <c r="A78" s="6">
        <v>75</v>
      </c>
      <c r="B78" s="7" t="s">
        <v>347</v>
      </c>
      <c r="C78" s="6" t="s">
        <v>362</v>
      </c>
      <c r="D78" s="6" t="s">
        <v>370</v>
      </c>
      <c r="E78" s="8" t="s">
        <v>371</v>
      </c>
      <c r="F78" s="6" t="s">
        <v>20</v>
      </c>
      <c r="G78" s="8" t="s">
        <v>372</v>
      </c>
      <c r="H78" s="6">
        <v>5</v>
      </c>
      <c r="I78" s="6" t="s">
        <v>35</v>
      </c>
      <c r="J78" s="6" t="s">
        <v>335</v>
      </c>
      <c r="K78" s="6" t="s">
        <v>366</v>
      </c>
    </row>
    <row r="79" spans="1:11" ht="28.8">
      <c r="A79" s="6">
        <v>76</v>
      </c>
      <c r="B79" s="7" t="s">
        <v>347</v>
      </c>
      <c r="C79" s="6" t="s">
        <v>362</v>
      </c>
      <c r="D79" s="6" t="s">
        <v>373</v>
      </c>
      <c r="E79" s="8" t="s">
        <v>374</v>
      </c>
      <c r="F79" s="6" t="s">
        <v>20</v>
      </c>
      <c r="G79" s="8" t="s">
        <v>375</v>
      </c>
      <c r="H79" s="6">
        <v>4</v>
      </c>
      <c r="I79" s="6" t="s">
        <v>35</v>
      </c>
      <c r="J79" s="6" t="s">
        <v>335</v>
      </c>
      <c r="K79" s="6" t="s">
        <v>366</v>
      </c>
    </row>
    <row r="80" spans="1:11" ht="28.8">
      <c r="A80" s="6">
        <v>77</v>
      </c>
      <c r="B80" s="7" t="s">
        <v>347</v>
      </c>
      <c r="C80" s="6" t="s">
        <v>362</v>
      </c>
      <c r="D80" s="6" t="s">
        <v>376</v>
      </c>
      <c r="E80" s="8" t="s">
        <v>377</v>
      </c>
      <c r="F80" s="6" t="s">
        <v>6</v>
      </c>
      <c r="G80" s="8" t="s">
        <v>378</v>
      </c>
      <c r="H80" s="6">
        <v>4</v>
      </c>
      <c r="I80" s="6" t="s">
        <v>35</v>
      </c>
      <c r="J80" s="6" t="s">
        <v>335</v>
      </c>
      <c r="K80" s="6" t="s">
        <v>366</v>
      </c>
    </row>
    <row r="81" spans="1:11" ht="28.8">
      <c r="A81" s="6">
        <v>78</v>
      </c>
      <c r="B81" s="7" t="s">
        <v>347</v>
      </c>
      <c r="C81" s="6" t="s">
        <v>379</v>
      </c>
      <c r="D81" s="6" t="s">
        <v>380</v>
      </c>
      <c r="E81" s="8" t="s">
        <v>381</v>
      </c>
      <c r="F81" s="6" t="s">
        <v>180</v>
      </c>
      <c r="G81" s="8" t="s">
        <v>382</v>
      </c>
      <c r="H81" s="6">
        <v>5</v>
      </c>
      <c r="I81" s="6" t="s">
        <v>35</v>
      </c>
      <c r="J81" s="6" t="s">
        <v>327</v>
      </c>
      <c r="K81" s="6" t="s">
        <v>383</v>
      </c>
    </row>
    <row r="82" spans="1:11">
      <c r="A82" s="6">
        <v>79</v>
      </c>
      <c r="B82" s="7" t="s">
        <v>347</v>
      </c>
      <c r="C82" s="6" t="s">
        <v>379</v>
      </c>
      <c r="D82" s="6" t="s">
        <v>384</v>
      </c>
      <c r="E82" s="8" t="s">
        <v>385</v>
      </c>
      <c r="F82" s="6" t="s">
        <v>6</v>
      </c>
      <c r="G82" s="8" t="s">
        <v>386</v>
      </c>
      <c r="H82" s="6">
        <v>4</v>
      </c>
      <c r="I82" s="6" t="s">
        <v>35</v>
      </c>
      <c r="J82" s="6" t="s">
        <v>327</v>
      </c>
      <c r="K82" s="6" t="s">
        <v>383</v>
      </c>
    </row>
    <row r="83" spans="1:11" ht="28.8">
      <c r="A83" s="6">
        <v>80</v>
      </c>
      <c r="B83" s="7" t="s">
        <v>347</v>
      </c>
      <c r="C83" s="6" t="s">
        <v>379</v>
      </c>
      <c r="D83" s="6" t="s">
        <v>387</v>
      </c>
      <c r="E83" s="8" t="s">
        <v>388</v>
      </c>
      <c r="F83" s="6" t="s">
        <v>6</v>
      </c>
      <c r="G83" s="8" t="s">
        <v>389</v>
      </c>
      <c r="H83" s="6">
        <v>5</v>
      </c>
      <c r="I83" s="6" t="s">
        <v>35</v>
      </c>
      <c r="J83" s="6" t="s">
        <v>327</v>
      </c>
      <c r="K83" s="6" t="s">
        <v>383</v>
      </c>
    </row>
    <row r="84" spans="1:11">
      <c r="A84" s="6">
        <v>81</v>
      </c>
      <c r="B84" s="7" t="s">
        <v>347</v>
      </c>
      <c r="C84" s="6" t="s">
        <v>379</v>
      </c>
      <c r="D84" s="6" t="s">
        <v>390</v>
      </c>
      <c r="E84" s="8" t="s">
        <v>391</v>
      </c>
      <c r="F84" s="6" t="s">
        <v>20</v>
      </c>
      <c r="G84" s="8" t="s">
        <v>392</v>
      </c>
      <c r="H84" s="6">
        <v>4</v>
      </c>
      <c r="I84" s="6" t="s">
        <v>35</v>
      </c>
      <c r="J84" s="6" t="s">
        <v>327</v>
      </c>
      <c r="K84" s="6" t="s">
        <v>383</v>
      </c>
    </row>
    <row r="85" spans="1:11" ht="28.8">
      <c r="A85" s="6">
        <v>82</v>
      </c>
      <c r="B85" s="7" t="s">
        <v>347</v>
      </c>
      <c r="C85" s="6" t="s">
        <v>393</v>
      </c>
      <c r="D85" s="6" t="s">
        <v>394</v>
      </c>
      <c r="E85" s="8" t="s">
        <v>395</v>
      </c>
      <c r="F85" s="6" t="s">
        <v>111</v>
      </c>
      <c r="G85" s="8" t="s">
        <v>396</v>
      </c>
      <c r="H85" s="6">
        <v>5</v>
      </c>
      <c r="I85" s="6" t="s">
        <v>35</v>
      </c>
      <c r="J85" s="6" t="s">
        <v>331</v>
      </c>
      <c r="K85" s="6" t="s">
        <v>397</v>
      </c>
    </row>
    <row r="86" spans="1:11" ht="28.8">
      <c r="A86" s="6">
        <v>83</v>
      </c>
      <c r="B86" s="7" t="s">
        <v>347</v>
      </c>
      <c r="C86" s="6" t="s">
        <v>393</v>
      </c>
      <c r="D86" s="6" t="s">
        <v>398</v>
      </c>
      <c r="E86" s="8" t="s">
        <v>399</v>
      </c>
      <c r="F86" s="6" t="s">
        <v>6</v>
      </c>
      <c r="G86" s="8" t="s">
        <v>400</v>
      </c>
      <c r="H86" s="6">
        <v>5</v>
      </c>
      <c r="I86" s="6" t="s">
        <v>35</v>
      </c>
      <c r="J86" s="6" t="s">
        <v>331</v>
      </c>
      <c r="K86" s="6" t="s">
        <v>397</v>
      </c>
    </row>
    <row r="87" spans="1:11" ht="28.8">
      <c r="A87" s="6">
        <v>84</v>
      </c>
      <c r="B87" s="7" t="s">
        <v>347</v>
      </c>
      <c r="C87" s="6" t="s">
        <v>393</v>
      </c>
      <c r="D87" s="6" t="s">
        <v>401</v>
      </c>
      <c r="E87" s="8" t="s">
        <v>402</v>
      </c>
      <c r="F87" s="6" t="s">
        <v>111</v>
      </c>
      <c r="G87" s="8" t="s">
        <v>403</v>
      </c>
      <c r="H87" s="6">
        <v>5</v>
      </c>
      <c r="I87" s="6" t="s">
        <v>35</v>
      </c>
      <c r="J87" s="6" t="s">
        <v>331</v>
      </c>
      <c r="K87" s="6" t="s">
        <v>397</v>
      </c>
    </row>
    <row r="88" spans="1:11" ht="28.8">
      <c r="A88" s="6">
        <v>85</v>
      </c>
      <c r="B88" s="7" t="s">
        <v>347</v>
      </c>
      <c r="C88" s="6" t="s">
        <v>393</v>
      </c>
      <c r="D88" s="6" t="s">
        <v>404</v>
      </c>
      <c r="E88" s="8" t="s">
        <v>405</v>
      </c>
      <c r="F88" s="6" t="s">
        <v>186</v>
      </c>
      <c r="G88" s="8" t="s">
        <v>406</v>
      </c>
      <c r="H88" s="6">
        <v>4</v>
      </c>
      <c r="I88" s="6" t="s">
        <v>35</v>
      </c>
      <c r="J88" s="6" t="s">
        <v>331</v>
      </c>
      <c r="K88" s="6" t="s">
        <v>397</v>
      </c>
    </row>
    <row r="89" spans="1:11" ht="28.8">
      <c r="A89" s="6">
        <v>86</v>
      </c>
      <c r="B89" s="7" t="s">
        <v>347</v>
      </c>
      <c r="C89" s="6" t="s">
        <v>393</v>
      </c>
      <c r="D89" s="6" t="s">
        <v>407</v>
      </c>
      <c r="E89" s="8" t="s">
        <v>408</v>
      </c>
      <c r="F89" s="6" t="s">
        <v>186</v>
      </c>
      <c r="G89" s="8" t="s">
        <v>409</v>
      </c>
      <c r="H89" s="6">
        <v>4</v>
      </c>
      <c r="I89" s="6" t="s">
        <v>35</v>
      </c>
      <c r="J89" s="6" t="s">
        <v>331</v>
      </c>
      <c r="K89" s="6" t="s">
        <v>397</v>
      </c>
    </row>
    <row r="90" spans="1:11" ht="28.8">
      <c r="A90" s="6">
        <v>87</v>
      </c>
      <c r="B90" s="7" t="s">
        <v>347</v>
      </c>
      <c r="C90" s="6" t="s">
        <v>410</v>
      </c>
      <c r="D90" s="6" t="s">
        <v>411</v>
      </c>
      <c r="E90" s="8" t="s">
        <v>412</v>
      </c>
      <c r="F90" s="6" t="s">
        <v>186</v>
      </c>
      <c r="G90" s="8" t="s">
        <v>413</v>
      </c>
      <c r="H90" s="6">
        <v>4</v>
      </c>
      <c r="I90" s="6" t="s">
        <v>35</v>
      </c>
      <c r="J90" s="6" t="s">
        <v>322</v>
      </c>
      <c r="K90" s="6" t="s">
        <v>397</v>
      </c>
    </row>
    <row r="91" spans="1:11" ht="28.8">
      <c r="A91" s="6">
        <v>88</v>
      </c>
      <c r="B91" s="7" t="s">
        <v>347</v>
      </c>
      <c r="C91" s="6" t="s">
        <v>410</v>
      </c>
      <c r="D91" s="6" t="s">
        <v>414</v>
      </c>
      <c r="E91" s="8" t="s">
        <v>415</v>
      </c>
      <c r="F91" s="6" t="s">
        <v>186</v>
      </c>
      <c r="G91" s="8" t="s">
        <v>416</v>
      </c>
      <c r="H91" s="6">
        <v>5</v>
      </c>
      <c r="I91" s="6" t="s">
        <v>35</v>
      </c>
      <c r="J91" s="6" t="s">
        <v>322</v>
      </c>
      <c r="K91" s="6" t="s">
        <v>397</v>
      </c>
    </row>
    <row r="92" spans="1:11" ht="28.8">
      <c r="A92" s="6">
        <v>89</v>
      </c>
      <c r="B92" s="7" t="s">
        <v>347</v>
      </c>
      <c r="C92" s="6" t="s">
        <v>410</v>
      </c>
      <c r="D92" s="6" t="s">
        <v>417</v>
      </c>
      <c r="E92" s="8" t="s">
        <v>418</v>
      </c>
      <c r="F92" s="6" t="s">
        <v>186</v>
      </c>
      <c r="G92" s="8" t="s">
        <v>419</v>
      </c>
      <c r="H92" s="6">
        <v>4</v>
      </c>
      <c r="I92" s="6" t="s">
        <v>35</v>
      </c>
      <c r="J92" s="6" t="s">
        <v>322</v>
      </c>
      <c r="K92" s="6" t="s">
        <v>397</v>
      </c>
    </row>
    <row r="93" spans="1:11" ht="28.8">
      <c r="A93" s="6">
        <v>90</v>
      </c>
      <c r="B93" s="7" t="s">
        <v>347</v>
      </c>
      <c r="C93" s="6" t="s">
        <v>410</v>
      </c>
      <c r="D93" s="6" t="s">
        <v>420</v>
      </c>
      <c r="E93" s="8" t="s">
        <v>421</v>
      </c>
      <c r="F93" s="6" t="s">
        <v>186</v>
      </c>
      <c r="G93" s="8" t="s">
        <v>422</v>
      </c>
      <c r="H93" s="6">
        <v>5</v>
      </c>
      <c r="I93" s="6" t="s">
        <v>35</v>
      </c>
      <c r="J93" s="6" t="s">
        <v>322</v>
      </c>
      <c r="K93" s="6" t="s">
        <v>397</v>
      </c>
    </row>
    <row r="94" spans="1:11" ht="28.8">
      <c r="A94" s="6">
        <v>91</v>
      </c>
      <c r="B94" s="7" t="s">
        <v>347</v>
      </c>
      <c r="C94" s="6" t="s">
        <v>410</v>
      </c>
      <c r="D94" s="6" t="s">
        <v>423</v>
      </c>
      <c r="E94" s="8" t="s">
        <v>424</v>
      </c>
      <c r="F94" s="6" t="s">
        <v>186</v>
      </c>
      <c r="G94" s="8" t="s">
        <v>425</v>
      </c>
      <c r="H94" s="6">
        <v>5</v>
      </c>
      <c r="I94" s="6" t="s">
        <v>35</v>
      </c>
      <c r="J94" s="6" t="s">
        <v>331</v>
      </c>
      <c r="K94" s="6" t="s">
        <v>397</v>
      </c>
    </row>
    <row r="95" spans="1:11" ht="43.2">
      <c r="A95" s="6">
        <v>92</v>
      </c>
      <c r="B95" s="7" t="s">
        <v>347</v>
      </c>
      <c r="C95" s="6" t="s">
        <v>426</v>
      </c>
      <c r="D95" s="6" t="s">
        <v>427</v>
      </c>
      <c r="E95" s="8" t="s">
        <v>428</v>
      </c>
      <c r="F95" s="6" t="s">
        <v>20</v>
      </c>
      <c r="G95" s="8" t="s">
        <v>429</v>
      </c>
      <c r="H95" s="6">
        <v>5</v>
      </c>
      <c r="I95" s="6" t="s">
        <v>35</v>
      </c>
      <c r="J95" s="6" t="s">
        <v>335</v>
      </c>
      <c r="K95" s="6" t="s">
        <v>430</v>
      </c>
    </row>
    <row r="96" spans="1:11" ht="28.8">
      <c r="A96" s="6">
        <v>93</v>
      </c>
      <c r="B96" s="7" t="s">
        <v>347</v>
      </c>
      <c r="C96" s="6" t="s">
        <v>426</v>
      </c>
      <c r="D96" s="6" t="s">
        <v>431</v>
      </c>
      <c r="E96" s="8" t="s">
        <v>432</v>
      </c>
      <c r="F96" s="6" t="s">
        <v>20</v>
      </c>
      <c r="G96" s="8" t="s">
        <v>433</v>
      </c>
      <c r="H96" s="6">
        <v>5</v>
      </c>
      <c r="I96" s="6" t="s">
        <v>35</v>
      </c>
      <c r="J96" s="6" t="s">
        <v>335</v>
      </c>
      <c r="K96" s="6" t="s">
        <v>430</v>
      </c>
    </row>
    <row r="97" spans="1:11">
      <c r="A97" s="6">
        <v>94</v>
      </c>
      <c r="B97" s="7" t="s">
        <v>347</v>
      </c>
      <c r="C97" s="6" t="s">
        <v>426</v>
      </c>
      <c r="D97" s="6" t="s">
        <v>434</v>
      </c>
      <c r="E97" s="8" t="s">
        <v>435</v>
      </c>
      <c r="F97" s="6" t="s">
        <v>20</v>
      </c>
      <c r="G97" s="8" t="s">
        <v>334</v>
      </c>
      <c r="H97" s="6">
        <v>5</v>
      </c>
      <c r="I97" s="6" t="s">
        <v>35</v>
      </c>
      <c r="J97" s="6" t="s">
        <v>335</v>
      </c>
      <c r="K97" s="6" t="s">
        <v>430</v>
      </c>
    </row>
    <row r="98" spans="1:11" ht="28.8">
      <c r="A98" s="6">
        <v>95</v>
      </c>
      <c r="B98" s="7" t="s">
        <v>347</v>
      </c>
      <c r="C98" s="6" t="s">
        <v>426</v>
      </c>
      <c r="D98" s="6" t="s">
        <v>436</v>
      </c>
      <c r="E98" s="8" t="s">
        <v>437</v>
      </c>
      <c r="F98" s="6" t="s">
        <v>20</v>
      </c>
      <c r="G98" s="8" t="s">
        <v>438</v>
      </c>
      <c r="H98" s="6">
        <v>4</v>
      </c>
      <c r="I98" s="6" t="s">
        <v>35</v>
      </c>
      <c r="J98" s="6" t="s">
        <v>335</v>
      </c>
      <c r="K98" s="6" t="s">
        <v>430</v>
      </c>
    </row>
    <row r="99" spans="1:11" ht="28.8">
      <c r="A99" s="6">
        <v>96</v>
      </c>
      <c r="B99" s="7" t="s">
        <v>347</v>
      </c>
      <c r="C99" s="6" t="s">
        <v>426</v>
      </c>
      <c r="D99" s="6" t="s">
        <v>439</v>
      </c>
      <c r="E99" s="8" t="s">
        <v>440</v>
      </c>
      <c r="F99" s="6" t="s">
        <v>111</v>
      </c>
      <c r="G99" s="8" t="s">
        <v>441</v>
      </c>
      <c r="H99" s="6">
        <v>5</v>
      </c>
      <c r="I99" s="6" t="s">
        <v>35</v>
      </c>
      <c r="J99" s="6" t="s">
        <v>335</v>
      </c>
      <c r="K99" s="6" t="s">
        <v>430</v>
      </c>
    </row>
    <row r="100" spans="1:11" ht="28.8">
      <c r="A100" s="6">
        <v>97</v>
      </c>
      <c r="B100" s="7" t="s">
        <v>347</v>
      </c>
      <c r="C100" s="6" t="s">
        <v>426</v>
      </c>
      <c r="D100" s="6" t="s">
        <v>442</v>
      </c>
      <c r="E100" s="8" t="s">
        <v>443</v>
      </c>
      <c r="F100" s="6" t="s">
        <v>186</v>
      </c>
      <c r="G100" s="8" t="s">
        <v>444</v>
      </c>
      <c r="H100" s="6">
        <v>5</v>
      </c>
      <c r="I100" s="6" t="s">
        <v>35</v>
      </c>
      <c r="J100" s="6" t="s">
        <v>340</v>
      </c>
      <c r="K100" s="6" t="s">
        <v>430</v>
      </c>
    </row>
    <row r="101" spans="1:11" ht="28.8">
      <c r="A101" s="6">
        <v>98</v>
      </c>
      <c r="B101" s="7" t="s">
        <v>347</v>
      </c>
      <c r="C101" s="6" t="s">
        <v>426</v>
      </c>
      <c r="D101" s="6" t="s">
        <v>445</v>
      </c>
      <c r="E101" s="8" t="s">
        <v>446</v>
      </c>
      <c r="F101" s="6" t="s">
        <v>20</v>
      </c>
      <c r="G101" s="8" t="s">
        <v>447</v>
      </c>
      <c r="H101" s="6">
        <v>5</v>
      </c>
      <c r="I101" s="6" t="s">
        <v>35</v>
      </c>
      <c r="J101" s="6" t="s">
        <v>340</v>
      </c>
      <c r="K101" s="6" t="s">
        <v>430</v>
      </c>
    </row>
    <row r="102" spans="1:11" ht="28.8">
      <c r="A102" s="6">
        <v>99</v>
      </c>
      <c r="B102" s="7" t="s">
        <v>347</v>
      </c>
      <c r="C102" s="6" t="s">
        <v>448</v>
      </c>
      <c r="D102" s="6" t="s">
        <v>449</v>
      </c>
      <c r="E102" s="8" t="s">
        <v>450</v>
      </c>
      <c r="F102" s="6" t="s">
        <v>180</v>
      </c>
      <c r="G102" s="8" t="s">
        <v>451</v>
      </c>
      <c r="H102" s="6">
        <v>5</v>
      </c>
      <c r="I102" s="6" t="s">
        <v>35</v>
      </c>
      <c r="J102" s="6" t="s">
        <v>301</v>
      </c>
      <c r="K102" s="6" t="s">
        <v>452</v>
      </c>
    </row>
    <row r="103" spans="1:11" ht="28.8">
      <c r="A103" s="6">
        <v>100</v>
      </c>
      <c r="B103" s="7" t="s">
        <v>347</v>
      </c>
      <c r="C103" s="6" t="s">
        <v>448</v>
      </c>
      <c r="D103" s="6" t="s">
        <v>453</v>
      </c>
      <c r="E103" s="8" t="s">
        <v>454</v>
      </c>
      <c r="F103" s="6" t="s">
        <v>20</v>
      </c>
      <c r="G103" s="8" t="s">
        <v>455</v>
      </c>
      <c r="H103" s="6">
        <v>4</v>
      </c>
      <c r="I103" s="6" t="s">
        <v>35</v>
      </c>
      <c r="J103" s="6" t="s">
        <v>301</v>
      </c>
      <c r="K103" s="6" t="s">
        <v>452</v>
      </c>
    </row>
    <row r="104" spans="1:11" ht="28.8">
      <c r="A104" s="6">
        <v>101</v>
      </c>
      <c r="B104" s="7" t="s">
        <v>347</v>
      </c>
      <c r="C104" s="6" t="s">
        <v>448</v>
      </c>
      <c r="D104" s="6" t="s">
        <v>456</v>
      </c>
      <c r="E104" s="8" t="s">
        <v>457</v>
      </c>
      <c r="F104" s="6" t="s">
        <v>20</v>
      </c>
      <c r="G104" s="8" t="s">
        <v>458</v>
      </c>
      <c r="H104" s="6">
        <v>3</v>
      </c>
      <c r="I104" s="6" t="s">
        <v>36</v>
      </c>
      <c r="J104" s="6" t="s">
        <v>301</v>
      </c>
      <c r="K104" s="6" t="s">
        <v>452</v>
      </c>
    </row>
    <row r="105" spans="1:11" ht="28.8">
      <c r="A105" s="6">
        <v>102</v>
      </c>
      <c r="B105" s="7" t="s">
        <v>347</v>
      </c>
      <c r="C105" s="6" t="s">
        <v>459</v>
      </c>
      <c r="D105" s="6" t="s">
        <v>460</v>
      </c>
      <c r="E105" s="8" t="s">
        <v>461</v>
      </c>
      <c r="F105" s="6" t="s">
        <v>20</v>
      </c>
      <c r="G105" s="8" t="s">
        <v>462</v>
      </c>
      <c r="H105" s="6">
        <v>4</v>
      </c>
      <c r="I105" s="6" t="s">
        <v>36</v>
      </c>
      <c r="J105" s="6" t="s">
        <v>248</v>
      </c>
      <c r="K105" s="6" t="s">
        <v>463</v>
      </c>
    </row>
    <row r="106" spans="1:11" ht="28.8">
      <c r="A106" s="6">
        <v>103</v>
      </c>
      <c r="B106" s="7" t="s">
        <v>347</v>
      </c>
      <c r="C106" s="6" t="s">
        <v>459</v>
      </c>
      <c r="D106" s="6" t="s">
        <v>464</v>
      </c>
      <c r="E106" s="8" t="s">
        <v>465</v>
      </c>
      <c r="F106" s="6" t="s">
        <v>20</v>
      </c>
      <c r="G106" s="8" t="s">
        <v>466</v>
      </c>
      <c r="H106" s="6">
        <v>5</v>
      </c>
      <c r="I106" s="6" t="s">
        <v>35</v>
      </c>
      <c r="J106" s="6" t="s">
        <v>248</v>
      </c>
      <c r="K106" s="6" t="s">
        <v>463</v>
      </c>
    </row>
    <row r="107" spans="1:11" ht="28.8">
      <c r="A107" s="6">
        <v>104</v>
      </c>
      <c r="B107" s="7" t="s">
        <v>347</v>
      </c>
      <c r="C107" s="6" t="s">
        <v>459</v>
      </c>
      <c r="D107" s="6" t="s">
        <v>467</v>
      </c>
      <c r="E107" s="8" t="s">
        <v>468</v>
      </c>
      <c r="F107" s="6" t="s">
        <v>111</v>
      </c>
      <c r="G107" s="8" t="s">
        <v>469</v>
      </c>
      <c r="H107" s="6">
        <v>4</v>
      </c>
      <c r="I107" s="6" t="s">
        <v>35</v>
      </c>
      <c r="J107" s="6" t="s">
        <v>301</v>
      </c>
      <c r="K107" s="6" t="s">
        <v>463</v>
      </c>
    </row>
    <row r="108" spans="1:11" ht="28.8">
      <c r="A108" s="6">
        <v>105</v>
      </c>
      <c r="B108" s="7" t="s">
        <v>347</v>
      </c>
      <c r="C108" s="6" t="s">
        <v>459</v>
      </c>
      <c r="D108" s="6" t="s">
        <v>470</v>
      </c>
      <c r="E108" s="8" t="s">
        <v>471</v>
      </c>
      <c r="F108" s="6" t="s">
        <v>20</v>
      </c>
      <c r="G108" s="8" t="s">
        <v>472</v>
      </c>
      <c r="H108" s="6">
        <v>4</v>
      </c>
      <c r="I108" s="6" t="s">
        <v>35</v>
      </c>
      <c r="J108" s="6" t="s">
        <v>473</v>
      </c>
      <c r="K108" s="6" t="s">
        <v>463</v>
      </c>
    </row>
  </sheetData>
  <autoFilter ref="A3:K108"/>
  <mergeCells count="1">
    <mergeCell ref="A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workbookViewId="0">
      <pane ySplit="4" topLeftCell="A5" activePane="bottomLeft" state="frozen"/>
      <selection pane="bottomLeft" sqref="A1:X1"/>
    </sheetView>
  </sheetViews>
  <sheetFormatPr defaultRowHeight="14.4"/>
  <cols>
    <col min="1" max="1" width="16" customWidth="1"/>
    <col min="2" max="2" width="24" customWidth="1"/>
    <col min="3" max="3" width="26" customWidth="1"/>
    <col min="4" max="4" width="12" customWidth="1"/>
    <col min="5" max="5" width="50" customWidth="1"/>
    <col min="6" max="6" width="8" customWidth="1"/>
    <col min="7" max="7" width="9" customWidth="1"/>
    <col min="8" max="8" width="29.109375" bestFit="1" customWidth="1"/>
    <col min="9" max="9" width="32" customWidth="1"/>
    <col min="10" max="10" width="14" customWidth="1"/>
    <col min="11" max="11" width="11" customWidth="1"/>
    <col min="12" max="12" width="12" customWidth="1"/>
    <col min="13" max="13" width="16" customWidth="1"/>
    <col min="14" max="14" width="18" customWidth="1"/>
    <col min="15" max="15" width="12" customWidth="1"/>
    <col min="16" max="16" width="22" customWidth="1"/>
    <col min="17" max="17" width="20" customWidth="1"/>
    <col min="18" max="18" width="34" customWidth="1"/>
    <col min="19" max="20" width="12" customWidth="1"/>
    <col min="21" max="21" width="18" customWidth="1"/>
    <col min="22" max="22" width="12" customWidth="1"/>
    <col min="23" max="23" width="20" customWidth="1"/>
    <col min="24" max="24" width="28" customWidth="1"/>
  </cols>
  <sheetData>
    <row r="1" spans="1:24" ht="10.8" customHeight="1">
      <c r="A1" s="18" t="s">
        <v>474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43.8" customHeight="1">
      <c r="A2" s="20" t="s">
        <v>475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24" ht="58.8" hidden="1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24" ht="31.95" customHeight="1">
      <c r="A4" s="5" t="s">
        <v>92</v>
      </c>
      <c r="B4" s="5" t="s">
        <v>93</v>
      </c>
      <c r="C4" s="5" t="s">
        <v>94</v>
      </c>
      <c r="D4" s="5" t="s">
        <v>95</v>
      </c>
      <c r="E4" s="5" t="s">
        <v>96</v>
      </c>
      <c r="F4" s="5" t="s">
        <v>99</v>
      </c>
      <c r="G4" s="5" t="s">
        <v>34</v>
      </c>
      <c r="H4" s="5" t="s">
        <v>97</v>
      </c>
      <c r="I4" s="5" t="s">
        <v>98</v>
      </c>
      <c r="J4" s="5" t="s">
        <v>1</v>
      </c>
      <c r="K4" s="5" t="s">
        <v>476</v>
      </c>
      <c r="L4" s="5" t="s">
        <v>477</v>
      </c>
      <c r="M4" s="5" t="s">
        <v>8</v>
      </c>
      <c r="N4" s="5" t="s">
        <v>478</v>
      </c>
      <c r="O4" s="5" t="s">
        <v>479</v>
      </c>
      <c r="P4" s="5" t="s">
        <v>480</v>
      </c>
      <c r="Q4" s="5" t="s">
        <v>481</v>
      </c>
      <c r="R4" s="5" t="s">
        <v>482</v>
      </c>
      <c r="S4" s="5" t="s">
        <v>483</v>
      </c>
      <c r="T4" s="5" t="s">
        <v>484</v>
      </c>
      <c r="U4" s="5" t="s">
        <v>485</v>
      </c>
      <c r="V4" s="5" t="s">
        <v>486</v>
      </c>
      <c r="W4" s="5" t="s">
        <v>25</v>
      </c>
      <c r="X4" s="5" t="s">
        <v>487</v>
      </c>
    </row>
    <row r="5" spans="1:24" ht="43.2">
      <c r="A5" s="6">
        <v>1</v>
      </c>
      <c r="B5" s="6" t="s">
        <v>102</v>
      </c>
      <c r="C5" s="6" t="s">
        <v>103</v>
      </c>
      <c r="D5" s="6" t="s">
        <v>104</v>
      </c>
      <c r="E5" s="9" t="s">
        <v>105</v>
      </c>
      <c r="F5" s="6">
        <v>4</v>
      </c>
      <c r="G5" s="6" t="s">
        <v>35</v>
      </c>
      <c r="H5" s="6" t="s">
        <v>20</v>
      </c>
      <c r="I5" s="9" t="s">
        <v>106</v>
      </c>
      <c r="J5" s="10"/>
      <c r="K5" s="11">
        <f t="shared" ref="K5:K36" si="0">IF(J5="Conform",1,IF(J5="Observation",0.5,IF(J5="N/A","",0)))</f>
        <v>0</v>
      </c>
      <c r="L5" s="14">
        <f t="shared" ref="L5:L36" si="1">IF(K5="", "", F5*K5)</f>
        <v>0</v>
      </c>
      <c r="M5" s="10" t="s">
        <v>9</v>
      </c>
      <c r="N5" s="10"/>
      <c r="O5" s="15"/>
      <c r="P5" s="10"/>
      <c r="Q5" s="10"/>
      <c r="R5" s="10"/>
      <c r="S5" s="10" t="str">
        <f t="shared" ref="S5:S36" si="2">IF(J5="Minor NC","Minor",IF(J5="Major NC","Major",IF(J5="Critical NC","Critical",IF(J5="Observation","Observation",""))))</f>
        <v/>
      </c>
      <c r="T5" s="10"/>
      <c r="U5" s="10"/>
      <c r="V5" s="15"/>
      <c r="W5" s="10"/>
      <c r="X5" s="10"/>
    </row>
    <row r="6" spans="1:24" ht="43.2">
      <c r="A6" s="6">
        <v>2</v>
      </c>
      <c r="B6" s="6" t="s">
        <v>102</v>
      </c>
      <c r="C6" s="6" t="s">
        <v>103</v>
      </c>
      <c r="D6" s="6" t="s">
        <v>109</v>
      </c>
      <c r="E6" s="9" t="s">
        <v>110</v>
      </c>
      <c r="F6" s="6">
        <v>4</v>
      </c>
      <c r="G6" s="6" t="s">
        <v>35</v>
      </c>
      <c r="H6" s="6" t="s">
        <v>111</v>
      </c>
      <c r="I6" s="9" t="s">
        <v>112</v>
      </c>
      <c r="J6" s="10"/>
      <c r="K6" s="11">
        <f t="shared" si="0"/>
        <v>0</v>
      </c>
      <c r="L6" s="14">
        <f t="shared" si="1"/>
        <v>0</v>
      </c>
      <c r="M6" s="10" t="s">
        <v>9</v>
      </c>
      <c r="N6" s="10"/>
      <c r="O6" s="15"/>
      <c r="P6" s="10"/>
      <c r="Q6" s="10"/>
      <c r="R6" s="10"/>
      <c r="S6" s="10" t="str">
        <f t="shared" si="2"/>
        <v/>
      </c>
      <c r="T6" s="10"/>
      <c r="U6" s="10"/>
      <c r="V6" s="15"/>
      <c r="W6" s="10"/>
      <c r="X6" s="10"/>
    </row>
    <row r="7" spans="1:24" ht="28.8">
      <c r="A7" s="6">
        <v>3</v>
      </c>
      <c r="B7" s="6" t="s">
        <v>102</v>
      </c>
      <c r="C7" s="6" t="s">
        <v>103</v>
      </c>
      <c r="D7" s="6" t="s">
        <v>114</v>
      </c>
      <c r="E7" s="9" t="s">
        <v>115</v>
      </c>
      <c r="F7" s="6">
        <v>4</v>
      </c>
      <c r="G7" s="6" t="s">
        <v>35</v>
      </c>
      <c r="H7" s="6" t="s">
        <v>20</v>
      </c>
      <c r="I7" s="9" t="s">
        <v>116</v>
      </c>
      <c r="J7" s="10"/>
      <c r="K7" s="11">
        <f t="shared" si="0"/>
        <v>0</v>
      </c>
      <c r="L7" s="14">
        <f t="shared" si="1"/>
        <v>0</v>
      </c>
      <c r="M7" s="10" t="s">
        <v>9</v>
      </c>
      <c r="N7" s="10"/>
      <c r="O7" s="15"/>
      <c r="P7" s="10"/>
      <c r="Q7" s="10"/>
      <c r="R7" s="10"/>
      <c r="S7" s="10" t="str">
        <f t="shared" si="2"/>
        <v/>
      </c>
      <c r="T7" s="10"/>
      <c r="U7" s="10"/>
      <c r="V7" s="15"/>
      <c r="W7" s="10"/>
      <c r="X7" s="10"/>
    </row>
    <row r="8" spans="1:24" ht="43.2">
      <c r="A8" s="6">
        <v>4</v>
      </c>
      <c r="B8" s="6" t="s">
        <v>102</v>
      </c>
      <c r="C8" s="6" t="s">
        <v>103</v>
      </c>
      <c r="D8" s="6" t="s">
        <v>117</v>
      </c>
      <c r="E8" s="9" t="s">
        <v>118</v>
      </c>
      <c r="F8" s="6">
        <v>3</v>
      </c>
      <c r="G8" s="6" t="s">
        <v>36</v>
      </c>
      <c r="H8" s="6" t="s">
        <v>119</v>
      </c>
      <c r="I8" s="9" t="s">
        <v>120</v>
      </c>
      <c r="J8" s="10"/>
      <c r="K8" s="11">
        <f t="shared" si="0"/>
        <v>0</v>
      </c>
      <c r="L8" s="14">
        <f t="shared" si="1"/>
        <v>0</v>
      </c>
      <c r="M8" s="10" t="s">
        <v>9</v>
      </c>
      <c r="N8" s="10"/>
      <c r="O8" s="15"/>
      <c r="P8" s="10"/>
      <c r="Q8" s="10"/>
      <c r="R8" s="10"/>
      <c r="S8" s="10" t="str">
        <f t="shared" si="2"/>
        <v/>
      </c>
      <c r="T8" s="10"/>
      <c r="U8" s="10"/>
      <c r="V8" s="15"/>
      <c r="W8" s="10"/>
      <c r="X8" s="10"/>
    </row>
    <row r="9" spans="1:24" ht="28.8">
      <c r="A9" s="6">
        <v>5</v>
      </c>
      <c r="B9" s="6" t="s">
        <v>102</v>
      </c>
      <c r="C9" s="6" t="s">
        <v>103</v>
      </c>
      <c r="D9" s="6" t="s">
        <v>121</v>
      </c>
      <c r="E9" s="9" t="s">
        <v>122</v>
      </c>
      <c r="F9" s="6">
        <v>3</v>
      </c>
      <c r="G9" s="6" t="s">
        <v>36</v>
      </c>
      <c r="H9" s="6" t="s">
        <v>20</v>
      </c>
      <c r="I9" s="9" t="s">
        <v>123</v>
      </c>
      <c r="J9" s="10"/>
      <c r="K9" s="11">
        <f t="shared" si="0"/>
        <v>0</v>
      </c>
      <c r="L9" s="14">
        <f t="shared" si="1"/>
        <v>0</v>
      </c>
      <c r="M9" s="10" t="s">
        <v>9</v>
      </c>
      <c r="N9" s="10"/>
      <c r="O9" s="15"/>
      <c r="P9" s="10"/>
      <c r="Q9" s="10"/>
      <c r="R9" s="10"/>
      <c r="S9" s="10" t="str">
        <f t="shared" si="2"/>
        <v/>
      </c>
      <c r="T9" s="10"/>
      <c r="U9" s="10"/>
      <c r="V9" s="15"/>
      <c r="W9" s="10"/>
      <c r="X9" s="10"/>
    </row>
    <row r="10" spans="1:24" ht="28.8">
      <c r="A10" s="6">
        <v>6</v>
      </c>
      <c r="B10" s="6" t="s">
        <v>102</v>
      </c>
      <c r="C10" s="6" t="s">
        <v>103</v>
      </c>
      <c r="D10" s="6" t="s">
        <v>124</v>
      </c>
      <c r="E10" s="9" t="s">
        <v>125</v>
      </c>
      <c r="F10" s="6">
        <v>4</v>
      </c>
      <c r="G10" s="6" t="s">
        <v>35</v>
      </c>
      <c r="H10" s="6" t="s">
        <v>20</v>
      </c>
      <c r="I10" s="9" t="s">
        <v>126</v>
      </c>
      <c r="J10" s="10"/>
      <c r="K10" s="11">
        <f t="shared" si="0"/>
        <v>0</v>
      </c>
      <c r="L10" s="14">
        <f t="shared" si="1"/>
        <v>0</v>
      </c>
      <c r="M10" s="10" t="s">
        <v>9</v>
      </c>
      <c r="N10" s="10"/>
      <c r="O10" s="15"/>
      <c r="P10" s="10"/>
      <c r="Q10" s="10"/>
      <c r="R10" s="10"/>
      <c r="S10" s="10" t="str">
        <f t="shared" si="2"/>
        <v/>
      </c>
      <c r="T10" s="10"/>
      <c r="U10" s="10"/>
      <c r="V10" s="15"/>
      <c r="W10" s="10"/>
      <c r="X10" s="10"/>
    </row>
    <row r="11" spans="1:24" ht="28.8">
      <c r="A11" s="6">
        <v>7</v>
      </c>
      <c r="B11" s="6" t="s">
        <v>102</v>
      </c>
      <c r="C11" s="6" t="s">
        <v>127</v>
      </c>
      <c r="D11" s="6" t="s">
        <v>128</v>
      </c>
      <c r="E11" s="9" t="s">
        <v>129</v>
      </c>
      <c r="F11" s="6">
        <v>4</v>
      </c>
      <c r="G11" s="6" t="s">
        <v>35</v>
      </c>
      <c r="H11" s="6" t="s">
        <v>111</v>
      </c>
      <c r="I11" s="9" t="s">
        <v>130</v>
      </c>
      <c r="J11" s="10"/>
      <c r="K11" s="11">
        <f t="shared" si="0"/>
        <v>0</v>
      </c>
      <c r="L11" s="14">
        <f t="shared" si="1"/>
        <v>0</v>
      </c>
      <c r="M11" s="10" t="s">
        <v>9</v>
      </c>
      <c r="N11" s="10"/>
      <c r="O11" s="15"/>
      <c r="P11" s="10"/>
      <c r="Q11" s="10"/>
      <c r="R11" s="10"/>
      <c r="S11" s="10" t="str">
        <f t="shared" si="2"/>
        <v/>
      </c>
      <c r="T11" s="10"/>
      <c r="U11" s="10"/>
      <c r="V11" s="15"/>
      <c r="W11" s="10"/>
      <c r="X11" s="10"/>
    </row>
    <row r="12" spans="1:24" ht="28.8">
      <c r="A12" s="6">
        <v>8</v>
      </c>
      <c r="B12" s="6" t="s">
        <v>102</v>
      </c>
      <c r="C12" s="6" t="s">
        <v>127</v>
      </c>
      <c r="D12" s="6" t="s">
        <v>133</v>
      </c>
      <c r="E12" s="9" t="s">
        <v>134</v>
      </c>
      <c r="F12" s="6">
        <v>4</v>
      </c>
      <c r="G12" s="6" t="s">
        <v>35</v>
      </c>
      <c r="H12" s="6" t="s">
        <v>111</v>
      </c>
      <c r="I12" s="9" t="s">
        <v>135</v>
      </c>
      <c r="J12" s="10"/>
      <c r="K12" s="11">
        <f t="shared" si="0"/>
        <v>0</v>
      </c>
      <c r="L12" s="14">
        <f t="shared" si="1"/>
        <v>0</v>
      </c>
      <c r="M12" s="10" t="s">
        <v>9</v>
      </c>
      <c r="N12" s="10"/>
      <c r="O12" s="15"/>
      <c r="P12" s="10"/>
      <c r="Q12" s="10"/>
      <c r="R12" s="10"/>
      <c r="S12" s="10" t="str">
        <f t="shared" si="2"/>
        <v/>
      </c>
      <c r="T12" s="10"/>
      <c r="U12" s="10"/>
      <c r="V12" s="15"/>
      <c r="W12" s="10"/>
      <c r="X12" s="10"/>
    </row>
    <row r="13" spans="1:24" ht="43.2">
      <c r="A13" s="6">
        <v>9</v>
      </c>
      <c r="B13" s="6" t="s">
        <v>102</v>
      </c>
      <c r="C13" s="6" t="s">
        <v>127</v>
      </c>
      <c r="D13" s="6" t="s">
        <v>136</v>
      </c>
      <c r="E13" s="9" t="s">
        <v>137</v>
      </c>
      <c r="F13" s="6">
        <v>4</v>
      </c>
      <c r="G13" s="6" t="s">
        <v>35</v>
      </c>
      <c r="H13" s="6" t="s">
        <v>111</v>
      </c>
      <c r="I13" s="9" t="s">
        <v>138</v>
      </c>
      <c r="J13" s="10"/>
      <c r="K13" s="11">
        <f t="shared" si="0"/>
        <v>0</v>
      </c>
      <c r="L13" s="14">
        <f t="shared" si="1"/>
        <v>0</v>
      </c>
      <c r="M13" s="10" t="s">
        <v>9</v>
      </c>
      <c r="N13" s="10"/>
      <c r="O13" s="15"/>
      <c r="P13" s="10"/>
      <c r="Q13" s="10"/>
      <c r="R13" s="10"/>
      <c r="S13" s="10" t="str">
        <f t="shared" si="2"/>
        <v/>
      </c>
      <c r="T13" s="10"/>
      <c r="U13" s="10"/>
      <c r="V13" s="15"/>
      <c r="W13" s="10"/>
      <c r="X13" s="10"/>
    </row>
    <row r="14" spans="1:24" ht="28.8">
      <c r="A14" s="6">
        <v>10</v>
      </c>
      <c r="B14" s="6" t="s">
        <v>102</v>
      </c>
      <c r="C14" s="6" t="s">
        <v>127</v>
      </c>
      <c r="D14" s="6" t="s">
        <v>139</v>
      </c>
      <c r="E14" s="9" t="s">
        <v>140</v>
      </c>
      <c r="F14" s="6">
        <v>4</v>
      </c>
      <c r="G14" s="6" t="s">
        <v>35</v>
      </c>
      <c r="H14" s="6" t="s">
        <v>111</v>
      </c>
      <c r="I14" s="9" t="s">
        <v>141</v>
      </c>
      <c r="J14" s="10"/>
      <c r="K14" s="11">
        <f t="shared" si="0"/>
        <v>0</v>
      </c>
      <c r="L14" s="14">
        <f t="shared" si="1"/>
        <v>0</v>
      </c>
      <c r="M14" s="10" t="s">
        <v>9</v>
      </c>
      <c r="N14" s="10"/>
      <c r="O14" s="15"/>
      <c r="P14" s="10"/>
      <c r="Q14" s="10"/>
      <c r="R14" s="10"/>
      <c r="S14" s="10" t="str">
        <f t="shared" si="2"/>
        <v/>
      </c>
      <c r="T14" s="10"/>
      <c r="U14" s="10"/>
      <c r="V14" s="15"/>
      <c r="W14" s="10"/>
      <c r="X14" s="10"/>
    </row>
    <row r="15" spans="1:24" ht="28.8">
      <c r="A15" s="6">
        <v>11</v>
      </c>
      <c r="B15" s="6" t="s">
        <v>102</v>
      </c>
      <c r="C15" s="6" t="s">
        <v>127</v>
      </c>
      <c r="D15" s="6" t="s">
        <v>142</v>
      </c>
      <c r="E15" s="9" t="s">
        <v>143</v>
      </c>
      <c r="F15" s="6">
        <v>4</v>
      </c>
      <c r="G15" s="6" t="s">
        <v>35</v>
      </c>
      <c r="H15" s="6" t="s">
        <v>111</v>
      </c>
      <c r="I15" s="9" t="s">
        <v>144</v>
      </c>
      <c r="J15" s="10"/>
      <c r="K15" s="11">
        <f t="shared" si="0"/>
        <v>0</v>
      </c>
      <c r="L15" s="14">
        <f t="shared" si="1"/>
        <v>0</v>
      </c>
      <c r="M15" s="10" t="s">
        <v>9</v>
      </c>
      <c r="N15" s="10"/>
      <c r="O15" s="15"/>
      <c r="P15" s="10"/>
      <c r="Q15" s="10"/>
      <c r="R15" s="10"/>
      <c r="S15" s="10" t="str">
        <f t="shared" si="2"/>
        <v/>
      </c>
      <c r="T15" s="10"/>
      <c r="U15" s="10"/>
      <c r="V15" s="15"/>
      <c r="W15" s="10"/>
      <c r="X15" s="10"/>
    </row>
    <row r="16" spans="1:24" ht="28.8">
      <c r="A16" s="6">
        <v>12</v>
      </c>
      <c r="B16" s="6" t="s">
        <v>102</v>
      </c>
      <c r="C16" s="6" t="s">
        <v>127</v>
      </c>
      <c r="D16" s="6" t="s">
        <v>145</v>
      </c>
      <c r="E16" s="9" t="s">
        <v>146</v>
      </c>
      <c r="F16" s="6">
        <v>5</v>
      </c>
      <c r="G16" s="6" t="s">
        <v>35</v>
      </c>
      <c r="H16" s="6" t="s">
        <v>111</v>
      </c>
      <c r="I16" s="9" t="s">
        <v>147</v>
      </c>
      <c r="J16" s="10"/>
      <c r="K16" s="11">
        <f t="shared" si="0"/>
        <v>0</v>
      </c>
      <c r="L16" s="14">
        <f t="shared" si="1"/>
        <v>0</v>
      </c>
      <c r="M16" s="10" t="s">
        <v>9</v>
      </c>
      <c r="N16" s="10"/>
      <c r="O16" s="15"/>
      <c r="P16" s="10"/>
      <c r="Q16" s="10"/>
      <c r="R16" s="10"/>
      <c r="S16" s="10" t="str">
        <f t="shared" si="2"/>
        <v/>
      </c>
      <c r="T16" s="10"/>
      <c r="U16" s="10"/>
      <c r="V16" s="15"/>
      <c r="W16" s="10"/>
      <c r="X16" s="10"/>
    </row>
    <row r="17" spans="1:24" ht="28.8">
      <c r="A17" s="6">
        <v>13</v>
      </c>
      <c r="B17" s="6" t="s">
        <v>102</v>
      </c>
      <c r="C17" s="6" t="s">
        <v>148</v>
      </c>
      <c r="D17" s="6" t="s">
        <v>149</v>
      </c>
      <c r="E17" s="9" t="s">
        <v>150</v>
      </c>
      <c r="F17" s="6">
        <v>5</v>
      </c>
      <c r="G17" s="6" t="s">
        <v>35</v>
      </c>
      <c r="H17" s="6" t="s">
        <v>111</v>
      </c>
      <c r="I17" s="9" t="s">
        <v>151</v>
      </c>
      <c r="J17" s="10"/>
      <c r="K17" s="11">
        <f t="shared" si="0"/>
        <v>0</v>
      </c>
      <c r="L17" s="14">
        <f t="shared" si="1"/>
        <v>0</v>
      </c>
      <c r="M17" s="10" t="s">
        <v>9</v>
      </c>
      <c r="N17" s="10"/>
      <c r="O17" s="15"/>
      <c r="P17" s="10"/>
      <c r="Q17" s="10"/>
      <c r="R17" s="10"/>
      <c r="S17" s="10" t="str">
        <f t="shared" si="2"/>
        <v/>
      </c>
      <c r="T17" s="10"/>
      <c r="U17" s="10"/>
      <c r="V17" s="15"/>
      <c r="W17" s="10"/>
      <c r="X17" s="10"/>
    </row>
    <row r="18" spans="1:24" ht="28.8">
      <c r="A18" s="6">
        <v>14</v>
      </c>
      <c r="B18" s="6" t="s">
        <v>102</v>
      </c>
      <c r="C18" s="6" t="s">
        <v>148</v>
      </c>
      <c r="D18" s="6" t="s">
        <v>154</v>
      </c>
      <c r="E18" s="9" t="s">
        <v>155</v>
      </c>
      <c r="F18" s="6">
        <v>4</v>
      </c>
      <c r="G18" s="6" t="s">
        <v>35</v>
      </c>
      <c r="H18" s="6" t="s">
        <v>111</v>
      </c>
      <c r="I18" s="9" t="s">
        <v>156</v>
      </c>
      <c r="J18" s="10"/>
      <c r="K18" s="11">
        <f t="shared" si="0"/>
        <v>0</v>
      </c>
      <c r="L18" s="14">
        <f t="shared" si="1"/>
        <v>0</v>
      </c>
      <c r="M18" s="10" t="s">
        <v>9</v>
      </c>
      <c r="N18" s="10"/>
      <c r="O18" s="15"/>
      <c r="P18" s="10"/>
      <c r="Q18" s="10"/>
      <c r="R18" s="10"/>
      <c r="S18" s="10" t="str">
        <f t="shared" si="2"/>
        <v/>
      </c>
      <c r="T18" s="10"/>
      <c r="U18" s="10"/>
      <c r="V18" s="15"/>
      <c r="W18" s="10"/>
      <c r="X18" s="10"/>
    </row>
    <row r="19" spans="1:24" ht="28.8">
      <c r="A19" s="6">
        <v>15</v>
      </c>
      <c r="B19" s="6" t="s">
        <v>102</v>
      </c>
      <c r="C19" s="6" t="s">
        <v>148</v>
      </c>
      <c r="D19" s="6" t="s">
        <v>157</v>
      </c>
      <c r="E19" s="9" t="s">
        <v>158</v>
      </c>
      <c r="F19" s="6">
        <v>4</v>
      </c>
      <c r="G19" s="6" t="s">
        <v>36</v>
      </c>
      <c r="H19" s="6" t="s">
        <v>111</v>
      </c>
      <c r="I19" s="9" t="s">
        <v>159</v>
      </c>
      <c r="J19" s="10"/>
      <c r="K19" s="11">
        <f t="shared" si="0"/>
        <v>0</v>
      </c>
      <c r="L19" s="14">
        <f t="shared" si="1"/>
        <v>0</v>
      </c>
      <c r="M19" s="10" t="s">
        <v>9</v>
      </c>
      <c r="N19" s="10"/>
      <c r="O19" s="15"/>
      <c r="P19" s="10"/>
      <c r="Q19" s="10"/>
      <c r="R19" s="10"/>
      <c r="S19" s="10" t="str">
        <f t="shared" si="2"/>
        <v/>
      </c>
      <c r="T19" s="10"/>
      <c r="U19" s="10"/>
      <c r="V19" s="15"/>
      <c r="W19" s="10"/>
      <c r="X19" s="10"/>
    </row>
    <row r="20" spans="1:24" ht="28.8">
      <c r="A20" s="6">
        <v>16</v>
      </c>
      <c r="B20" s="6" t="s">
        <v>102</v>
      </c>
      <c r="C20" s="6" t="s">
        <v>148</v>
      </c>
      <c r="D20" s="6" t="s">
        <v>160</v>
      </c>
      <c r="E20" s="9" t="s">
        <v>161</v>
      </c>
      <c r="F20" s="6">
        <v>5</v>
      </c>
      <c r="G20" s="6" t="s">
        <v>35</v>
      </c>
      <c r="H20" s="6" t="s">
        <v>111</v>
      </c>
      <c r="I20" s="9" t="s">
        <v>162</v>
      </c>
      <c r="J20" s="10"/>
      <c r="K20" s="11">
        <f t="shared" si="0"/>
        <v>0</v>
      </c>
      <c r="L20" s="14">
        <f t="shared" si="1"/>
        <v>0</v>
      </c>
      <c r="M20" s="10" t="s">
        <v>9</v>
      </c>
      <c r="N20" s="10"/>
      <c r="O20" s="15"/>
      <c r="P20" s="10"/>
      <c r="Q20" s="10"/>
      <c r="R20" s="10"/>
      <c r="S20" s="10" t="str">
        <f t="shared" si="2"/>
        <v/>
      </c>
      <c r="T20" s="10"/>
      <c r="U20" s="10"/>
      <c r="V20" s="15"/>
      <c r="W20" s="10"/>
      <c r="X20" s="10"/>
    </row>
    <row r="21" spans="1:24" ht="28.8">
      <c r="A21" s="6">
        <v>17</v>
      </c>
      <c r="B21" s="6" t="s">
        <v>102</v>
      </c>
      <c r="C21" s="6" t="s">
        <v>148</v>
      </c>
      <c r="D21" s="6" t="s">
        <v>164</v>
      </c>
      <c r="E21" s="9" t="s">
        <v>165</v>
      </c>
      <c r="F21" s="6">
        <v>4</v>
      </c>
      <c r="G21" s="6" t="s">
        <v>35</v>
      </c>
      <c r="H21" s="6" t="s">
        <v>111</v>
      </c>
      <c r="I21" s="9" t="s">
        <v>166</v>
      </c>
      <c r="J21" s="10"/>
      <c r="K21" s="11">
        <f t="shared" si="0"/>
        <v>0</v>
      </c>
      <c r="L21" s="14">
        <f t="shared" si="1"/>
        <v>0</v>
      </c>
      <c r="M21" s="10" t="s">
        <v>9</v>
      </c>
      <c r="N21" s="10"/>
      <c r="O21" s="15"/>
      <c r="P21" s="10"/>
      <c r="Q21" s="10"/>
      <c r="R21" s="10"/>
      <c r="S21" s="10" t="str">
        <f t="shared" si="2"/>
        <v/>
      </c>
      <c r="T21" s="10"/>
      <c r="U21" s="10"/>
      <c r="V21" s="15"/>
      <c r="W21" s="10"/>
      <c r="X21" s="10"/>
    </row>
    <row r="22" spans="1:24" ht="28.8">
      <c r="A22" s="6">
        <v>18</v>
      </c>
      <c r="B22" s="6" t="s">
        <v>102</v>
      </c>
      <c r="C22" s="6" t="s">
        <v>148</v>
      </c>
      <c r="D22" s="6" t="s">
        <v>167</v>
      </c>
      <c r="E22" s="9" t="s">
        <v>168</v>
      </c>
      <c r="F22" s="6">
        <v>5</v>
      </c>
      <c r="G22" s="6" t="s">
        <v>35</v>
      </c>
      <c r="H22" s="6" t="s">
        <v>111</v>
      </c>
      <c r="I22" s="9" t="s">
        <v>169</v>
      </c>
      <c r="J22" s="10"/>
      <c r="K22" s="11">
        <f t="shared" si="0"/>
        <v>0</v>
      </c>
      <c r="L22" s="14">
        <f t="shared" si="1"/>
        <v>0</v>
      </c>
      <c r="M22" s="10" t="s">
        <v>9</v>
      </c>
      <c r="N22" s="10"/>
      <c r="O22" s="15"/>
      <c r="P22" s="10"/>
      <c r="Q22" s="10"/>
      <c r="R22" s="10"/>
      <c r="S22" s="10" t="str">
        <f t="shared" si="2"/>
        <v/>
      </c>
      <c r="T22" s="10"/>
      <c r="U22" s="10"/>
      <c r="V22" s="15"/>
      <c r="W22" s="10"/>
      <c r="X22" s="10"/>
    </row>
    <row r="23" spans="1:24" ht="28.8">
      <c r="A23" s="6">
        <v>19</v>
      </c>
      <c r="B23" s="6" t="s">
        <v>102</v>
      </c>
      <c r="C23" s="6" t="s">
        <v>148</v>
      </c>
      <c r="D23" s="6" t="s">
        <v>171</v>
      </c>
      <c r="E23" s="9" t="s">
        <v>172</v>
      </c>
      <c r="F23" s="6">
        <v>5</v>
      </c>
      <c r="G23" s="6" t="s">
        <v>35</v>
      </c>
      <c r="H23" s="6" t="s">
        <v>111</v>
      </c>
      <c r="I23" s="9" t="s">
        <v>173</v>
      </c>
      <c r="J23" s="10"/>
      <c r="K23" s="11">
        <f t="shared" si="0"/>
        <v>0</v>
      </c>
      <c r="L23" s="14">
        <f t="shared" si="1"/>
        <v>0</v>
      </c>
      <c r="M23" s="10" t="s">
        <v>9</v>
      </c>
      <c r="N23" s="10"/>
      <c r="O23" s="15"/>
      <c r="P23" s="10"/>
      <c r="Q23" s="10"/>
      <c r="R23" s="10"/>
      <c r="S23" s="10" t="str">
        <f t="shared" si="2"/>
        <v/>
      </c>
      <c r="T23" s="10"/>
      <c r="U23" s="10"/>
      <c r="V23" s="15"/>
      <c r="W23" s="10"/>
      <c r="X23" s="10"/>
    </row>
    <row r="24" spans="1:24" ht="28.8">
      <c r="A24" s="6">
        <v>20</v>
      </c>
      <c r="B24" s="6" t="s">
        <v>102</v>
      </c>
      <c r="C24" s="6" t="s">
        <v>148</v>
      </c>
      <c r="D24" s="6" t="s">
        <v>174</v>
      </c>
      <c r="E24" s="9" t="s">
        <v>175</v>
      </c>
      <c r="F24" s="6">
        <v>3</v>
      </c>
      <c r="G24" s="6" t="s">
        <v>36</v>
      </c>
      <c r="H24" s="6" t="s">
        <v>111</v>
      </c>
      <c r="I24" s="9" t="s">
        <v>176</v>
      </c>
      <c r="J24" s="10"/>
      <c r="K24" s="11">
        <f t="shared" si="0"/>
        <v>0</v>
      </c>
      <c r="L24" s="14">
        <f t="shared" si="1"/>
        <v>0</v>
      </c>
      <c r="M24" s="10" t="s">
        <v>9</v>
      </c>
      <c r="N24" s="10"/>
      <c r="O24" s="15"/>
      <c r="P24" s="10"/>
      <c r="Q24" s="10"/>
      <c r="R24" s="10"/>
      <c r="S24" s="10" t="str">
        <f t="shared" si="2"/>
        <v/>
      </c>
      <c r="T24" s="10"/>
      <c r="U24" s="10"/>
      <c r="V24" s="15"/>
      <c r="W24" s="10"/>
      <c r="X24" s="10"/>
    </row>
    <row r="25" spans="1:24" ht="43.2">
      <c r="A25" s="6">
        <v>21</v>
      </c>
      <c r="B25" s="6" t="s">
        <v>102</v>
      </c>
      <c r="C25" s="6" t="s">
        <v>177</v>
      </c>
      <c r="D25" s="6" t="s">
        <v>178</v>
      </c>
      <c r="E25" s="9" t="s">
        <v>179</v>
      </c>
      <c r="F25" s="6">
        <v>4</v>
      </c>
      <c r="G25" s="6" t="s">
        <v>35</v>
      </c>
      <c r="H25" s="6" t="s">
        <v>180</v>
      </c>
      <c r="I25" s="9" t="s">
        <v>181</v>
      </c>
      <c r="J25" s="10"/>
      <c r="K25" s="11">
        <f t="shared" si="0"/>
        <v>0</v>
      </c>
      <c r="L25" s="14">
        <f t="shared" si="1"/>
        <v>0</v>
      </c>
      <c r="M25" s="10" t="s">
        <v>9</v>
      </c>
      <c r="N25" s="10"/>
      <c r="O25" s="15"/>
      <c r="P25" s="10"/>
      <c r="Q25" s="10"/>
      <c r="R25" s="10"/>
      <c r="S25" s="10" t="str">
        <f t="shared" si="2"/>
        <v/>
      </c>
      <c r="T25" s="10"/>
      <c r="U25" s="10"/>
      <c r="V25" s="15"/>
      <c r="W25" s="10"/>
      <c r="X25" s="10"/>
    </row>
    <row r="26" spans="1:24" ht="28.8">
      <c r="A26" s="6">
        <v>22</v>
      </c>
      <c r="B26" s="6" t="s">
        <v>102</v>
      </c>
      <c r="C26" s="6" t="s">
        <v>177</v>
      </c>
      <c r="D26" s="6" t="s">
        <v>184</v>
      </c>
      <c r="E26" s="9" t="s">
        <v>185</v>
      </c>
      <c r="F26" s="6">
        <v>5</v>
      </c>
      <c r="G26" s="6" t="s">
        <v>35</v>
      </c>
      <c r="H26" s="6" t="s">
        <v>186</v>
      </c>
      <c r="I26" s="9" t="s">
        <v>187</v>
      </c>
      <c r="J26" s="10"/>
      <c r="K26" s="11">
        <f t="shared" si="0"/>
        <v>0</v>
      </c>
      <c r="L26" s="14">
        <f t="shared" si="1"/>
        <v>0</v>
      </c>
      <c r="M26" s="10" t="s">
        <v>9</v>
      </c>
      <c r="N26" s="10"/>
      <c r="O26" s="15"/>
      <c r="P26" s="10"/>
      <c r="Q26" s="10"/>
      <c r="R26" s="10"/>
      <c r="S26" s="10" t="str">
        <f t="shared" si="2"/>
        <v/>
      </c>
      <c r="T26" s="10"/>
      <c r="U26" s="10"/>
      <c r="V26" s="15"/>
      <c r="W26" s="10"/>
      <c r="X26" s="10"/>
    </row>
    <row r="27" spans="1:24" ht="28.8">
      <c r="A27" s="6">
        <v>23</v>
      </c>
      <c r="B27" s="6" t="s">
        <v>102</v>
      </c>
      <c r="C27" s="6" t="s">
        <v>177</v>
      </c>
      <c r="D27" s="6" t="s">
        <v>188</v>
      </c>
      <c r="E27" s="9" t="s">
        <v>189</v>
      </c>
      <c r="F27" s="6">
        <v>5</v>
      </c>
      <c r="G27" s="6" t="s">
        <v>35</v>
      </c>
      <c r="H27" s="6" t="s">
        <v>180</v>
      </c>
      <c r="I27" s="9" t="s">
        <v>190</v>
      </c>
      <c r="J27" s="10"/>
      <c r="K27" s="11">
        <f t="shared" si="0"/>
        <v>0</v>
      </c>
      <c r="L27" s="14">
        <f t="shared" si="1"/>
        <v>0</v>
      </c>
      <c r="M27" s="10" t="s">
        <v>9</v>
      </c>
      <c r="N27" s="10"/>
      <c r="O27" s="15"/>
      <c r="P27" s="10"/>
      <c r="Q27" s="10"/>
      <c r="R27" s="10"/>
      <c r="S27" s="10" t="str">
        <f t="shared" si="2"/>
        <v/>
      </c>
      <c r="T27" s="10"/>
      <c r="U27" s="10"/>
      <c r="V27" s="15"/>
      <c r="W27" s="10"/>
      <c r="X27" s="10"/>
    </row>
    <row r="28" spans="1:24" ht="28.8">
      <c r="A28" s="6">
        <v>24</v>
      </c>
      <c r="B28" s="6" t="s">
        <v>102</v>
      </c>
      <c r="C28" s="6" t="s">
        <v>177</v>
      </c>
      <c r="D28" s="6" t="s">
        <v>191</v>
      </c>
      <c r="E28" s="9" t="s">
        <v>192</v>
      </c>
      <c r="F28" s="6">
        <v>5</v>
      </c>
      <c r="G28" s="6" t="s">
        <v>35</v>
      </c>
      <c r="H28" s="6" t="s">
        <v>111</v>
      </c>
      <c r="I28" s="9" t="s">
        <v>193</v>
      </c>
      <c r="J28" s="10"/>
      <c r="K28" s="11">
        <f t="shared" si="0"/>
        <v>0</v>
      </c>
      <c r="L28" s="14">
        <f t="shared" si="1"/>
        <v>0</v>
      </c>
      <c r="M28" s="10" t="s">
        <v>9</v>
      </c>
      <c r="N28" s="10"/>
      <c r="O28" s="15"/>
      <c r="P28" s="10"/>
      <c r="Q28" s="10"/>
      <c r="R28" s="10"/>
      <c r="S28" s="10" t="str">
        <f t="shared" si="2"/>
        <v/>
      </c>
      <c r="T28" s="10"/>
      <c r="U28" s="10"/>
      <c r="V28" s="15"/>
      <c r="W28" s="10"/>
      <c r="X28" s="10"/>
    </row>
    <row r="29" spans="1:24" ht="28.8">
      <c r="A29" s="6">
        <v>25</v>
      </c>
      <c r="B29" s="6" t="s">
        <v>102</v>
      </c>
      <c r="C29" s="6" t="s">
        <v>177</v>
      </c>
      <c r="D29" s="6" t="s">
        <v>194</v>
      </c>
      <c r="E29" s="9" t="s">
        <v>195</v>
      </c>
      <c r="F29" s="6">
        <v>4</v>
      </c>
      <c r="G29" s="6" t="s">
        <v>36</v>
      </c>
      <c r="H29" s="6" t="s">
        <v>111</v>
      </c>
      <c r="I29" s="9" t="s">
        <v>196</v>
      </c>
      <c r="J29" s="10"/>
      <c r="K29" s="11">
        <f t="shared" si="0"/>
        <v>0</v>
      </c>
      <c r="L29" s="14">
        <f t="shared" si="1"/>
        <v>0</v>
      </c>
      <c r="M29" s="10" t="s">
        <v>9</v>
      </c>
      <c r="N29" s="10"/>
      <c r="O29" s="15"/>
      <c r="P29" s="10"/>
      <c r="Q29" s="10"/>
      <c r="R29" s="10"/>
      <c r="S29" s="10" t="str">
        <f t="shared" si="2"/>
        <v/>
      </c>
      <c r="T29" s="10"/>
      <c r="U29" s="10"/>
      <c r="V29" s="15"/>
      <c r="W29" s="10"/>
      <c r="X29" s="10"/>
    </row>
    <row r="30" spans="1:24" ht="28.8">
      <c r="A30" s="6">
        <v>26</v>
      </c>
      <c r="B30" s="6" t="s">
        <v>102</v>
      </c>
      <c r="C30" s="6" t="s">
        <v>177</v>
      </c>
      <c r="D30" s="6" t="s">
        <v>197</v>
      </c>
      <c r="E30" s="9" t="s">
        <v>198</v>
      </c>
      <c r="F30" s="6">
        <v>5</v>
      </c>
      <c r="G30" s="6" t="s">
        <v>35</v>
      </c>
      <c r="H30" s="6" t="s">
        <v>186</v>
      </c>
      <c r="I30" s="9" t="s">
        <v>199</v>
      </c>
      <c r="J30" s="10"/>
      <c r="K30" s="11">
        <f t="shared" si="0"/>
        <v>0</v>
      </c>
      <c r="L30" s="14">
        <f t="shared" si="1"/>
        <v>0</v>
      </c>
      <c r="M30" s="10" t="s">
        <v>9</v>
      </c>
      <c r="N30" s="10"/>
      <c r="O30" s="15"/>
      <c r="P30" s="10"/>
      <c r="Q30" s="10"/>
      <c r="R30" s="10"/>
      <c r="S30" s="10" t="str">
        <f t="shared" si="2"/>
        <v/>
      </c>
      <c r="T30" s="10"/>
      <c r="U30" s="10"/>
      <c r="V30" s="15"/>
      <c r="W30" s="10"/>
      <c r="X30" s="10"/>
    </row>
    <row r="31" spans="1:24" ht="28.8">
      <c r="A31" s="6">
        <v>27</v>
      </c>
      <c r="B31" s="6" t="s">
        <v>102</v>
      </c>
      <c r="C31" s="6" t="s">
        <v>177</v>
      </c>
      <c r="D31" s="6" t="s">
        <v>200</v>
      </c>
      <c r="E31" s="9" t="s">
        <v>201</v>
      </c>
      <c r="F31" s="6">
        <v>5</v>
      </c>
      <c r="G31" s="6" t="s">
        <v>35</v>
      </c>
      <c r="H31" s="6" t="s">
        <v>6</v>
      </c>
      <c r="I31" s="9" t="s">
        <v>202</v>
      </c>
      <c r="J31" s="10"/>
      <c r="K31" s="11">
        <f t="shared" si="0"/>
        <v>0</v>
      </c>
      <c r="L31" s="14">
        <f t="shared" si="1"/>
        <v>0</v>
      </c>
      <c r="M31" s="10" t="s">
        <v>9</v>
      </c>
      <c r="N31" s="10"/>
      <c r="O31" s="15"/>
      <c r="P31" s="10"/>
      <c r="Q31" s="10"/>
      <c r="R31" s="10"/>
      <c r="S31" s="10" t="str">
        <f t="shared" si="2"/>
        <v/>
      </c>
      <c r="T31" s="10"/>
      <c r="U31" s="10"/>
      <c r="V31" s="15"/>
      <c r="W31" s="10"/>
      <c r="X31" s="10"/>
    </row>
    <row r="32" spans="1:24" ht="28.8">
      <c r="A32" s="6">
        <v>28</v>
      </c>
      <c r="B32" s="6" t="s">
        <v>102</v>
      </c>
      <c r="C32" s="6" t="s">
        <v>177</v>
      </c>
      <c r="D32" s="6" t="s">
        <v>204</v>
      </c>
      <c r="E32" s="9" t="s">
        <v>205</v>
      </c>
      <c r="F32" s="6">
        <v>4</v>
      </c>
      <c r="G32" s="6" t="s">
        <v>36</v>
      </c>
      <c r="H32" s="6" t="s">
        <v>6</v>
      </c>
      <c r="I32" s="9" t="s">
        <v>206</v>
      </c>
      <c r="J32" s="10"/>
      <c r="K32" s="11">
        <f t="shared" si="0"/>
        <v>0</v>
      </c>
      <c r="L32" s="14">
        <f t="shared" si="1"/>
        <v>0</v>
      </c>
      <c r="M32" s="10" t="s">
        <v>9</v>
      </c>
      <c r="N32" s="10"/>
      <c r="O32" s="15"/>
      <c r="P32" s="10"/>
      <c r="Q32" s="10"/>
      <c r="R32" s="10"/>
      <c r="S32" s="10" t="str">
        <f t="shared" si="2"/>
        <v/>
      </c>
      <c r="T32" s="10"/>
      <c r="U32" s="10"/>
      <c r="V32" s="15"/>
      <c r="W32" s="10"/>
      <c r="X32" s="10"/>
    </row>
    <row r="33" spans="1:24" ht="28.8">
      <c r="A33" s="6">
        <v>29</v>
      </c>
      <c r="B33" s="6" t="s">
        <v>102</v>
      </c>
      <c r="C33" s="6" t="s">
        <v>177</v>
      </c>
      <c r="D33" s="6" t="s">
        <v>207</v>
      </c>
      <c r="E33" s="9" t="s">
        <v>208</v>
      </c>
      <c r="F33" s="6">
        <v>4</v>
      </c>
      <c r="G33" s="6" t="s">
        <v>36</v>
      </c>
      <c r="H33" s="6" t="s">
        <v>180</v>
      </c>
      <c r="I33" s="9" t="s">
        <v>209</v>
      </c>
      <c r="J33" s="10"/>
      <c r="K33" s="11">
        <f t="shared" si="0"/>
        <v>0</v>
      </c>
      <c r="L33" s="14">
        <f t="shared" si="1"/>
        <v>0</v>
      </c>
      <c r="M33" s="10" t="s">
        <v>9</v>
      </c>
      <c r="N33" s="10"/>
      <c r="O33" s="15"/>
      <c r="P33" s="10"/>
      <c r="Q33" s="10"/>
      <c r="R33" s="10"/>
      <c r="S33" s="10" t="str">
        <f t="shared" si="2"/>
        <v/>
      </c>
      <c r="T33" s="10"/>
      <c r="U33" s="10"/>
      <c r="V33" s="15"/>
      <c r="W33" s="10"/>
      <c r="X33" s="10"/>
    </row>
    <row r="34" spans="1:24" ht="28.8">
      <c r="A34" s="6">
        <v>30</v>
      </c>
      <c r="B34" s="6" t="s">
        <v>102</v>
      </c>
      <c r="C34" s="6" t="s">
        <v>177</v>
      </c>
      <c r="D34" s="6" t="s">
        <v>210</v>
      </c>
      <c r="E34" s="9" t="s">
        <v>211</v>
      </c>
      <c r="F34" s="6">
        <v>4</v>
      </c>
      <c r="G34" s="6" t="s">
        <v>35</v>
      </c>
      <c r="H34" s="6" t="s">
        <v>186</v>
      </c>
      <c r="I34" s="9" t="s">
        <v>212</v>
      </c>
      <c r="J34" s="10"/>
      <c r="K34" s="11">
        <f t="shared" si="0"/>
        <v>0</v>
      </c>
      <c r="L34" s="14">
        <f t="shared" si="1"/>
        <v>0</v>
      </c>
      <c r="M34" s="10" t="s">
        <v>9</v>
      </c>
      <c r="N34" s="10"/>
      <c r="O34" s="15"/>
      <c r="P34" s="10"/>
      <c r="Q34" s="10"/>
      <c r="R34" s="10"/>
      <c r="S34" s="10" t="str">
        <f t="shared" si="2"/>
        <v/>
      </c>
      <c r="T34" s="10"/>
      <c r="U34" s="10"/>
      <c r="V34" s="15"/>
      <c r="W34" s="10"/>
      <c r="X34" s="10"/>
    </row>
    <row r="35" spans="1:24" ht="43.2">
      <c r="A35" s="6">
        <v>31</v>
      </c>
      <c r="B35" s="6" t="s">
        <v>102</v>
      </c>
      <c r="C35" s="6" t="s">
        <v>177</v>
      </c>
      <c r="D35" s="6" t="s">
        <v>213</v>
      </c>
      <c r="E35" s="9" t="s">
        <v>214</v>
      </c>
      <c r="F35" s="6">
        <v>5</v>
      </c>
      <c r="G35" s="6" t="s">
        <v>35</v>
      </c>
      <c r="H35" s="6" t="s">
        <v>186</v>
      </c>
      <c r="I35" s="9" t="s">
        <v>215</v>
      </c>
      <c r="J35" s="10"/>
      <c r="K35" s="11">
        <f t="shared" si="0"/>
        <v>0</v>
      </c>
      <c r="L35" s="14">
        <f t="shared" si="1"/>
        <v>0</v>
      </c>
      <c r="M35" s="10" t="s">
        <v>9</v>
      </c>
      <c r="N35" s="10"/>
      <c r="O35" s="15"/>
      <c r="P35" s="10"/>
      <c r="Q35" s="10"/>
      <c r="R35" s="10"/>
      <c r="S35" s="10" t="str">
        <f t="shared" si="2"/>
        <v/>
      </c>
      <c r="T35" s="10"/>
      <c r="U35" s="10"/>
      <c r="V35" s="15"/>
      <c r="W35" s="10"/>
      <c r="X35" s="10"/>
    </row>
    <row r="36" spans="1:24" ht="28.8">
      <c r="A36" s="6">
        <v>32</v>
      </c>
      <c r="B36" s="6" t="s">
        <v>102</v>
      </c>
      <c r="C36" s="6" t="s">
        <v>177</v>
      </c>
      <c r="D36" s="6" t="s">
        <v>217</v>
      </c>
      <c r="E36" s="9" t="s">
        <v>218</v>
      </c>
      <c r="F36" s="6">
        <v>5</v>
      </c>
      <c r="G36" s="6" t="s">
        <v>35</v>
      </c>
      <c r="H36" s="6" t="s">
        <v>20</v>
      </c>
      <c r="I36" s="9" t="s">
        <v>219</v>
      </c>
      <c r="J36" s="10"/>
      <c r="K36" s="11">
        <f t="shared" si="0"/>
        <v>0</v>
      </c>
      <c r="L36" s="14">
        <f t="shared" si="1"/>
        <v>0</v>
      </c>
      <c r="M36" s="10" t="s">
        <v>9</v>
      </c>
      <c r="N36" s="10"/>
      <c r="O36" s="15"/>
      <c r="P36" s="10"/>
      <c r="Q36" s="10"/>
      <c r="R36" s="10"/>
      <c r="S36" s="10" t="str">
        <f t="shared" si="2"/>
        <v/>
      </c>
      <c r="T36" s="10"/>
      <c r="U36" s="10"/>
      <c r="V36" s="15"/>
      <c r="W36" s="10"/>
      <c r="X36" s="10"/>
    </row>
    <row r="37" spans="1:24" ht="28.8">
      <c r="A37" s="6">
        <v>33</v>
      </c>
      <c r="B37" s="6" t="s">
        <v>102</v>
      </c>
      <c r="C37" s="6" t="s">
        <v>177</v>
      </c>
      <c r="D37" s="6" t="s">
        <v>220</v>
      </c>
      <c r="E37" s="9" t="s">
        <v>221</v>
      </c>
      <c r="F37" s="6">
        <v>5</v>
      </c>
      <c r="G37" s="6" t="s">
        <v>35</v>
      </c>
      <c r="H37" s="6" t="s">
        <v>20</v>
      </c>
      <c r="I37" s="9" t="s">
        <v>222</v>
      </c>
      <c r="J37" s="10"/>
      <c r="K37" s="11">
        <f t="shared" ref="K37:K68" si="3">IF(J37="Conform",1,IF(J37="Observation",0.5,IF(J37="N/A","",0)))</f>
        <v>0</v>
      </c>
      <c r="L37" s="14">
        <f t="shared" ref="L37:L68" si="4">IF(K37="", "", F37*K37)</f>
        <v>0</v>
      </c>
      <c r="M37" s="10" t="s">
        <v>9</v>
      </c>
      <c r="N37" s="10"/>
      <c r="O37" s="15"/>
      <c r="P37" s="10"/>
      <c r="Q37" s="10"/>
      <c r="R37" s="10"/>
      <c r="S37" s="10" t="str">
        <f t="shared" ref="S37:S68" si="5">IF(J37="Minor NC","Minor",IF(J37="Major NC","Major",IF(J37="Critical NC","Critical",IF(J37="Observation","Observation",""))))</f>
        <v/>
      </c>
      <c r="T37" s="10"/>
      <c r="U37" s="10"/>
      <c r="V37" s="15"/>
      <c r="W37" s="10"/>
      <c r="X37" s="10"/>
    </row>
    <row r="38" spans="1:24" ht="43.2">
      <c r="A38" s="6">
        <v>34</v>
      </c>
      <c r="B38" s="6" t="s">
        <v>102</v>
      </c>
      <c r="C38" s="6" t="s">
        <v>177</v>
      </c>
      <c r="D38" s="6" t="s">
        <v>223</v>
      </c>
      <c r="E38" s="9" t="s">
        <v>224</v>
      </c>
      <c r="F38" s="6">
        <v>4</v>
      </c>
      <c r="G38" s="6" t="s">
        <v>36</v>
      </c>
      <c r="H38" s="6" t="s">
        <v>180</v>
      </c>
      <c r="I38" s="9" t="s">
        <v>225</v>
      </c>
      <c r="J38" s="10"/>
      <c r="K38" s="11">
        <f t="shared" si="3"/>
        <v>0</v>
      </c>
      <c r="L38" s="14">
        <f t="shared" si="4"/>
        <v>0</v>
      </c>
      <c r="M38" s="10" t="s">
        <v>9</v>
      </c>
      <c r="N38" s="10"/>
      <c r="O38" s="15"/>
      <c r="P38" s="10"/>
      <c r="Q38" s="10"/>
      <c r="R38" s="10"/>
      <c r="S38" s="10" t="str">
        <f t="shared" si="5"/>
        <v/>
      </c>
      <c r="T38" s="10"/>
      <c r="U38" s="10"/>
      <c r="V38" s="15"/>
      <c r="W38" s="10"/>
      <c r="X38" s="10"/>
    </row>
    <row r="39" spans="1:24" ht="28.8">
      <c r="A39" s="6">
        <v>35</v>
      </c>
      <c r="B39" s="6" t="s">
        <v>102</v>
      </c>
      <c r="C39" s="6" t="s">
        <v>177</v>
      </c>
      <c r="D39" s="6" t="s">
        <v>226</v>
      </c>
      <c r="E39" s="9" t="s">
        <v>227</v>
      </c>
      <c r="F39" s="6">
        <v>4</v>
      </c>
      <c r="G39" s="6" t="s">
        <v>35</v>
      </c>
      <c r="H39" s="6" t="s">
        <v>111</v>
      </c>
      <c r="I39" s="9" t="s">
        <v>228</v>
      </c>
      <c r="J39" s="10"/>
      <c r="K39" s="11">
        <f t="shared" si="3"/>
        <v>0</v>
      </c>
      <c r="L39" s="14">
        <f t="shared" si="4"/>
        <v>0</v>
      </c>
      <c r="M39" s="10" t="s">
        <v>9</v>
      </c>
      <c r="N39" s="10"/>
      <c r="O39" s="15"/>
      <c r="P39" s="10"/>
      <c r="Q39" s="10"/>
      <c r="R39" s="10"/>
      <c r="S39" s="10" t="str">
        <f t="shared" si="5"/>
        <v/>
      </c>
      <c r="T39" s="10"/>
      <c r="U39" s="10"/>
      <c r="V39" s="15"/>
      <c r="W39" s="10"/>
      <c r="X39" s="10"/>
    </row>
    <row r="40" spans="1:24" ht="28.8">
      <c r="A40" s="6">
        <v>36</v>
      </c>
      <c r="B40" s="6" t="s">
        <v>102</v>
      </c>
      <c r="C40" s="6" t="s">
        <v>177</v>
      </c>
      <c r="D40" s="6" t="s">
        <v>229</v>
      </c>
      <c r="E40" s="9" t="s">
        <v>230</v>
      </c>
      <c r="F40" s="6">
        <v>4</v>
      </c>
      <c r="G40" s="6" t="s">
        <v>35</v>
      </c>
      <c r="H40" s="6" t="s">
        <v>6</v>
      </c>
      <c r="I40" s="9" t="s">
        <v>231</v>
      </c>
      <c r="J40" s="10"/>
      <c r="K40" s="11">
        <f t="shared" si="3"/>
        <v>0</v>
      </c>
      <c r="L40" s="14">
        <f t="shared" si="4"/>
        <v>0</v>
      </c>
      <c r="M40" s="10" t="s">
        <v>9</v>
      </c>
      <c r="N40" s="10"/>
      <c r="O40" s="15"/>
      <c r="P40" s="10"/>
      <c r="Q40" s="10"/>
      <c r="R40" s="10"/>
      <c r="S40" s="10" t="str">
        <f t="shared" si="5"/>
        <v/>
      </c>
      <c r="T40" s="10"/>
      <c r="U40" s="10"/>
      <c r="V40" s="15"/>
      <c r="W40" s="10"/>
      <c r="X40" s="10"/>
    </row>
    <row r="41" spans="1:24" ht="28.8">
      <c r="A41" s="6">
        <v>37</v>
      </c>
      <c r="B41" s="6" t="s">
        <v>102</v>
      </c>
      <c r="C41" s="6" t="s">
        <v>177</v>
      </c>
      <c r="D41" s="6" t="s">
        <v>232</v>
      </c>
      <c r="E41" s="9" t="s">
        <v>233</v>
      </c>
      <c r="F41" s="6">
        <v>4</v>
      </c>
      <c r="G41" s="6" t="s">
        <v>35</v>
      </c>
      <c r="H41" s="6" t="s">
        <v>186</v>
      </c>
      <c r="I41" s="9" t="s">
        <v>234</v>
      </c>
      <c r="J41" s="10"/>
      <c r="K41" s="11">
        <f t="shared" si="3"/>
        <v>0</v>
      </c>
      <c r="L41" s="14">
        <f t="shared" si="4"/>
        <v>0</v>
      </c>
      <c r="M41" s="10" t="s">
        <v>9</v>
      </c>
      <c r="N41" s="10"/>
      <c r="O41" s="15"/>
      <c r="P41" s="10"/>
      <c r="Q41" s="10"/>
      <c r="R41" s="10"/>
      <c r="S41" s="10" t="str">
        <f t="shared" si="5"/>
        <v/>
      </c>
      <c r="T41" s="10"/>
      <c r="U41" s="10"/>
      <c r="V41" s="15"/>
      <c r="W41" s="10"/>
      <c r="X41" s="10"/>
    </row>
    <row r="42" spans="1:24" ht="28.8">
      <c r="A42" s="6">
        <v>38</v>
      </c>
      <c r="B42" s="6" t="s">
        <v>102</v>
      </c>
      <c r="C42" s="6" t="s">
        <v>177</v>
      </c>
      <c r="D42" s="6" t="s">
        <v>235</v>
      </c>
      <c r="E42" s="9" t="s">
        <v>236</v>
      </c>
      <c r="F42" s="6">
        <v>3</v>
      </c>
      <c r="G42" s="6" t="s">
        <v>36</v>
      </c>
      <c r="H42" s="6" t="s">
        <v>6</v>
      </c>
      <c r="I42" s="9" t="s">
        <v>237</v>
      </c>
      <c r="J42" s="10"/>
      <c r="K42" s="11">
        <f t="shared" si="3"/>
        <v>0</v>
      </c>
      <c r="L42" s="14">
        <f t="shared" si="4"/>
        <v>0</v>
      </c>
      <c r="M42" s="10" t="s">
        <v>9</v>
      </c>
      <c r="N42" s="10"/>
      <c r="O42" s="15"/>
      <c r="P42" s="10"/>
      <c r="Q42" s="10"/>
      <c r="R42" s="10"/>
      <c r="S42" s="10" t="str">
        <f t="shared" si="5"/>
        <v/>
      </c>
      <c r="T42" s="10"/>
      <c r="U42" s="10"/>
      <c r="V42" s="15"/>
      <c r="W42" s="10"/>
      <c r="X42" s="10"/>
    </row>
    <row r="43" spans="1:24" ht="28.8">
      <c r="A43" s="6">
        <v>39</v>
      </c>
      <c r="B43" s="6" t="s">
        <v>102</v>
      </c>
      <c r="C43" s="6" t="s">
        <v>177</v>
      </c>
      <c r="D43" s="6" t="s">
        <v>238</v>
      </c>
      <c r="E43" s="9" t="s">
        <v>239</v>
      </c>
      <c r="F43" s="6">
        <v>4</v>
      </c>
      <c r="G43" s="6" t="s">
        <v>36</v>
      </c>
      <c r="H43" s="6" t="s">
        <v>119</v>
      </c>
      <c r="I43" s="9" t="s">
        <v>240</v>
      </c>
      <c r="J43" s="10"/>
      <c r="K43" s="11">
        <f t="shared" si="3"/>
        <v>0</v>
      </c>
      <c r="L43" s="14">
        <f t="shared" si="4"/>
        <v>0</v>
      </c>
      <c r="M43" s="10" t="s">
        <v>9</v>
      </c>
      <c r="N43" s="10"/>
      <c r="O43" s="15"/>
      <c r="P43" s="10"/>
      <c r="Q43" s="10"/>
      <c r="R43" s="10"/>
      <c r="S43" s="10" t="str">
        <f t="shared" si="5"/>
        <v/>
      </c>
      <c r="T43" s="10"/>
      <c r="U43" s="10"/>
      <c r="V43" s="15"/>
      <c r="W43" s="10"/>
      <c r="X43" s="10"/>
    </row>
    <row r="44" spans="1:24" ht="43.2">
      <c r="A44" s="6">
        <v>40</v>
      </c>
      <c r="B44" s="6" t="s">
        <v>102</v>
      </c>
      <c r="C44" s="6" t="s">
        <v>177</v>
      </c>
      <c r="D44" s="6" t="s">
        <v>241</v>
      </c>
      <c r="E44" s="9" t="s">
        <v>242</v>
      </c>
      <c r="F44" s="6">
        <v>4</v>
      </c>
      <c r="G44" s="6" t="s">
        <v>35</v>
      </c>
      <c r="H44" s="6" t="s">
        <v>20</v>
      </c>
      <c r="I44" s="9" t="s">
        <v>243</v>
      </c>
      <c r="J44" s="10"/>
      <c r="K44" s="11">
        <f t="shared" si="3"/>
        <v>0</v>
      </c>
      <c r="L44" s="14">
        <f t="shared" si="4"/>
        <v>0</v>
      </c>
      <c r="M44" s="10" t="s">
        <v>9</v>
      </c>
      <c r="N44" s="10"/>
      <c r="O44" s="15"/>
      <c r="P44" s="10"/>
      <c r="Q44" s="10"/>
      <c r="R44" s="10"/>
      <c r="S44" s="10" t="str">
        <f t="shared" si="5"/>
        <v/>
      </c>
      <c r="T44" s="10"/>
      <c r="U44" s="10"/>
      <c r="V44" s="15"/>
      <c r="W44" s="10"/>
      <c r="X44" s="10"/>
    </row>
    <row r="45" spans="1:24" ht="28.8">
      <c r="A45" s="6">
        <v>41</v>
      </c>
      <c r="B45" s="6" t="s">
        <v>102</v>
      </c>
      <c r="C45" s="6" t="s">
        <v>177</v>
      </c>
      <c r="D45" s="6" t="s">
        <v>245</v>
      </c>
      <c r="E45" s="9" t="s">
        <v>246</v>
      </c>
      <c r="F45" s="6">
        <v>4</v>
      </c>
      <c r="G45" s="6" t="s">
        <v>36</v>
      </c>
      <c r="H45" s="6" t="s">
        <v>20</v>
      </c>
      <c r="I45" s="9" t="s">
        <v>247</v>
      </c>
      <c r="J45" s="10"/>
      <c r="K45" s="11">
        <f t="shared" si="3"/>
        <v>0</v>
      </c>
      <c r="L45" s="14">
        <f t="shared" si="4"/>
        <v>0</v>
      </c>
      <c r="M45" s="10" t="s">
        <v>9</v>
      </c>
      <c r="N45" s="10"/>
      <c r="O45" s="15"/>
      <c r="P45" s="10"/>
      <c r="Q45" s="10"/>
      <c r="R45" s="10"/>
      <c r="S45" s="10" t="str">
        <f t="shared" si="5"/>
        <v/>
      </c>
      <c r="T45" s="10"/>
      <c r="U45" s="10"/>
      <c r="V45" s="15"/>
      <c r="W45" s="10"/>
      <c r="X45" s="10"/>
    </row>
    <row r="46" spans="1:24" ht="28.8">
      <c r="A46" s="6">
        <v>42</v>
      </c>
      <c r="B46" s="6" t="s">
        <v>102</v>
      </c>
      <c r="C46" s="6" t="s">
        <v>249</v>
      </c>
      <c r="D46" s="6" t="s">
        <v>250</v>
      </c>
      <c r="E46" s="9" t="s">
        <v>251</v>
      </c>
      <c r="F46" s="6">
        <v>5</v>
      </c>
      <c r="G46" s="6" t="s">
        <v>35</v>
      </c>
      <c r="H46" s="6" t="s">
        <v>186</v>
      </c>
      <c r="I46" s="9" t="s">
        <v>252</v>
      </c>
      <c r="J46" s="10"/>
      <c r="K46" s="11">
        <f t="shared" si="3"/>
        <v>0</v>
      </c>
      <c r="L46" s="14">
        <f t="shared" si="4"/>
        <v>0</v>
      </c>
      <c r="M46" s="10" t="s">
        <v>9</v>
      </c>
      <c r="N46" s="10"/>
      <c r="O46" s="15"/>
      <c r="P46" s="10"/>
      <c r="Q46" s="10"/>
      <c r="R46" s="10"/>
      <c r="S46" s="10" t="str">
        <f t="shared" si="5"/>
        <v/>
      </c>
      <c r="T46" s="10"/>
      <c r="U46" s="10"/>
      <c r="V46" s="15"/>
      <c r="W46" s="10"/>
      <c r="X46" s="10"/>
    </row>
    <row r="47" spans="1:24" ht="28.8">
      <c r="A47" s="6">
        <v>43</v>
      </c>
      <c r="B47" s="6" t="s">
        <v>102</v>
      </c>
      <c r="C47" s="6" t="s">
        <v>249</v>
      </c>
      <c r="D47" s="6" t="s">
        <v>255</v>
      </c>
      <c r="E47" s="9" t="s">
        <v>256</v>
      </c>
      <c r="F47" s="6">
        <v>5</v>
      </c>
      <c r="G47" s="6" t="s">
        <v>35</v>
      </c>
      <c r="H47" s="6" t="s">
        <v>111</v>
      </c>
      <c r="I47" s="9" t="s">
        <v>257</v>
      </c>
      <c r="J47" s="10"/>
      <c r="K47" s="11">
        <f t="shared" si="3"/>
        <v>0</v>
      </c>
      <c r="L47" s="14">
        <f t="shared" si="4"/>
        <v>0</v>
      </c>
      <c r="M47" s="10" t="s">
        <v>9</v>
      </c>
      <c r="N47" s="10"/>
      <c r="O47" s="15"/>
      <c r="P47" s="10"/>
      <c r="Q47" s="10"/>
      <c r="R47" s="10"/>
      <c r="S47" s="10" t="str">
        <f t="shared" si="5"/>
        <v/>
      </c>
      <c r="T47" s="10"/>
      <c r="U47" s="10"/>
      <c r="V47" s="15"/>
      <c r="W47" s="10"/>
      <c r="X47" s="10"/>
    </row>
    <row r="48" spans="1:24" ht="28.8">
      <c r="A48" s="6">
        <v>44</v>
      </c>
      <c r="B48" s="6" t="s">
        <v>102</v>
      </c>
      <c r="C48" s="6" t="s">
        <v>249</v>
      </c>
      <c r="D48" s="6" t="s">
        <v>258</v>
      </c>
      <c r="E48" s="9" t="s">
        <v>259</v>
      </c>
      <c r="F48" s="6">
        <v>5</v>
      </c>
      <c r="G48" s="6" t="s">
        <v>35</v>
      </c>
      <c r="H48" s="6" t="s">
        <v>6</v>
      </c>
      <c r="I48" s="9" t="s">
        <v>260</v>
      </c>
      <c r="J48" s="10"/>
      <c r="K48" s="11">
        <f t="shared" si="3"/>
        <v>0</v>
      </c>
      <c r="L48" s="14">
        <f t="shared" si="4"/>
        <v>0</v>
      </c>
      <c r="M48" s="10" t="s">
        <v>9</v>
      </c>
      <c r="N48" s="10"/>
      <c r="O48" s="15"/>
      <c r="P48" s="10"/>
      <c r="Q48" s="10"/>
      <c r="R48" s="10"/>
      <c r="S48" s="10" t="str">
        <f t="shared" si="5"/>
        <v/>
      </c>
      <c r="T48" s="10"/>
      <c r="U48" s="10"/>
      <c r="V48" s="15"/>
      <c r="W48" s="10"/>
      <c r="X48" s="10"/>
    </row>
    <row r="49" spans="1:24" ht="28.8">
      <c r="A49" s="6">
        <v>45</v>
      </c>
      <c r="B49" s="6" t="s">
        <v>102</v>
      </c>
      <c r="C49" s="6" t="s">
        <v>249</v>
      </c>
      <c r="D49" s="6" t="s">
        <v>261</v>
      </c>
      <c r="E49" s="9" t="s">
        <v>262</v>
      </c>
      <c r="F49" s="6">
        <v>5</v>
      </c>
      <c r="G49" s="6" t="s">
        <v>35</v>
      </c>
      <c r="H49" s="6" t="s">
        <v>20</v>
      </c>
      <c r="I49" s="9" t="s">
        <v>263</v>
      </c>
      <c r="J49" s="10"/>
      <c r="K49" s="11">
        <f t="shared" si="3"/>
        <v>0</v>
      </c>
      <c r="L49" s="14">
        <f t="shared" si="4"/>
        <v>0</v>
      </c>
      <c r="M49" s="10" t="s">
        <v>9</v>
      </c>
      <c r="N49" s="10"/>
      <c r="O49" s="15"/>
      <c r="P49" s="10"/>
      <c r="Q49" s="10"/>
      <c r="R49" s="10"/>
      <c r="S49" s="10" t="str">
        <f t="shared" si="5"/>
        <v/>
      </c>
      <c r="T49" s="10"/>
      <c r="U49" s="10"/>
      <c r="V49" s="15"/>
      <c r="W49" s="10"/>
      <c r="X49" s="10"/>
    </row>
    <row r="50" spans="1:24" ht="28.8">
      <c r="A50" s="6">
        <v>46</v>
      </c>
      <c r="B50" s="6" t="s">
        <v>102</v>
      </c>
      <c r="C50" s="6" t="s">
        <v>249</v>
      </c>
      <c r="D50" s="6" t="s">
        <v>264</v>
      </c>
      <c r="E50" s="9" t="s">
        <v>265</v>
      </c>
      <c r="F50" s="6">
        <v>5</v>
      </c>
      <c r="G50" s="6" t="s">
        <v>35</v>
      </c>
      <c r="H50" s="6" t="s">
        <v>119</v>
      </c>
      <c r="I50" s="9" t="s">
        <v>266</v>
      </c>
      <c r="J50" s="10"/>
      <c r="K50" s="11">
        <f t="shared" si="3"/>
        <v>0</v>
      </c>
      <c r="L50" s="14">
        <f t="shared" si="4"/>
        <v>0</v>
      </c>
      <c r="M50" s="10" t="s">
        <v>9</v>
      </c>
      <c r="N50" s="10"/>
      <c r="O50" s="15"/>
      <c r="P50" s="10"/>
      <c r="Q50" s="10"/>
      <c r="R50" s="10"/>
      <c r="S50" s="10" t="str">
        <f t="shared" si="5"/>
        <v/>
      </c>
      <c r="T50" s="10"/>
      <c r="U50" s="10"/>
      <c r="V50" s="15"/>
      <c r="W50" s="10"/>
      <c r="X50" s="10"/>
    </row>
    <row r="51" spans="1:24" ht="28.8">
      <c r="A51" s="6">
        <v>47</v>
      </c>
      <c r="B51" s="6" t="s">
        <v>102</v>
      </c>
      <c r="C51" s="6" t="s">
        <v>249</v>
      </c>
      <c r="D51" s="6" t="s">
        <v>267</v>
      </c>
      <c r="E51" s="9" t="s">
        <v>268</v>
      </c>
      <c r="F51" s="6">
        <v>5</v>
      </c>
      <c r="G51" s="6" t="s">
        <v>35</v>
      </c>
      <c r="H51" s="6" t="s">
        <v>186</v>
      </c>
      <c r="I51" s="9" t="s">
        <v>269</v>
      </c>
      <c r="J51" s="10"/>
      <c r="K51" s="11">
        <f t="shared" si="3"/>
        <v>0</v>
      </c>
      <c r="L51" s="14">
        <f t="shared" si="4"/>
        <v>0</v>
      </c>
      <c r="M51" s="10" t="s">
        <v>9</v>
      </c>
      <c r="N51" s="10"/>
      <c r="O51" s="15"/>
      <c r="P51" s="10"/>
      <c r="Q51" s="10"/>
      <c r="R51" s="10"/>
      <c r="S51" s="10" t="str">
        <f t="shared" si="5"/>
        <v/>
      </c>
      <c r="T51" s="10"/>
      <c r="U51" s="10"/>
      <c r="V51" s="15"/>
      <c r="W51" s="10"/>
      <c r="X51" s="10"/>
    </row>
    <row r="52" spans="1:24" ht="28.8">
      <c r="A52" s="6">
        <v>48</v>
      </c>
      <c r="B52" s="6" t="s">
        <v>102</v>
      </c>
      <c r="C52" s="6" t="s">
        <v>249</v>
      </c>
      <c r="D52" s="6" t="s">
        <v>270</v>
      </c>
      <c r="E52" s="9" t="s">
        <v>271</v>
      </c>
      <c r="F52" s="6">
        <v>5</v>
      </c>
      <c r="G52" s="6" t="s">
        <v>35</v>
      </c>
      <c r="H52" s="6" t="s">
        <v>20</v>
      </c>
      <c r="I52" s="9" t="s">
        <v>272</v>
      </c>
      <c r="J52" s="10"/>
      <c r="K52" s="11">
        <f t="shared" si="3"/>
        <v>0</v>
      </c>
      <c r="L52" s="14">
        <f t="shared" si="4"/>
        <v>0</v>
      </c>
      <c r="M52" s="10" t="s">
        <v>9</v>
      </c>
      <c r="N52" s="10"/>
      <c r="O52" s="15"/>
      <c r="P52" s="10"/>
      <c r="Q52" s="10"/>
      <c r="R52" s="10"/>
      <c r="S52" s="10" t="str">
        <f t="shared" si="5"/>
        <v/>
      </c>
      <c r="T52" s="10"/>
      <c r="U52" s="10"/>
      <c r="V52" s="15"/>
      <c r="W52" s="10"/>
      <c r="X52" s="10"/>
    </row>
    <row r="53" spans="1:24" ht="28.8">
      <c r="A53" s="6">
        <v>49</v>
      </c>
      <c r="B53" s="6" t="s">
        <v>102</v>
      </c>
      <c r="C53" s="6" t="s">
        <v>249</v>
      </c>
      <c r="D53" s="6" t="s">
        <v>273</v>
      </c>
      <c r="E53" s="9" t="s">
        <v>274</v>
      </c>
      <c r="F53" s="6">
        <v>5</v>
      </c>
      <c r="G53" s="6" t="s">
        <v>35</v>
      </c>
      <c r="H53" s="6" t="s">
        <v>180</v>
      </c>
      <c r="I53" s="9" t="s">
        <v>275</v>
      </c>
      <c r="J53" s="10"/>
      <c r="K53" s="11">
        <f t="shared" si="3"/>
        <v>0</v>
      </c>
      <c r="L53" s="14">
        <f t="shared" si="4"/>
        <v>0</v>
      </c>
      <c r="M53" s="10" t="s">
        <v>9</v>
      </c>
      <c r="N53" s="10"/>
      <c r="O53" s="15"/>
      <c r="P53" s="10"/>
      <c r="Q53" s="10"/>
      <c r="R53" s="10"/>
      <c r="S53" s="10" t="str">
        <f t="shared" si="5"/>
        <v/>
      </c>
      <c r="T53" s="10"/>
      <c r="U53" s="10"/>
      <c r="V53" s="15"/>
      <c r="W53" s="10"/>
      <c r="X53" s="10"/>
    </row>
    <row r="54" spans="1:24" ht="28.8">
      <c r="A54" s="6">
        <v>50</v>
      </c>
      <c r="B54" s="6" t="s">
        <v>102</v>
      </c>
      <c r="C54" s="6" t="s">
        <v>249</v>
      </c>
      <c r="D54" s="6" t="s">
        <v>276</v>
      </c>
      <c r="E54" s="9" t="s">
        <v>277</v>
      </c>
      <c r="F54" s="6">
        <v>4</v>
      </c>
      <c r="G54" s="6" t="s">
        <v>35</v>
      </c>
      <c r="H54" s="6" t="s">
        <v>20</v>
      </c>
      <c r="I54" s="9" t="s">
        <v>278</v>
      </c>
      <c r="J54" s="10"/>
      <c r="K54" s="11">
        <f t="shared" si="3"/>
        <v>0</v>
      </c>
      <c r="L54" s="14">
        <f t="shared" si="4"/>
        <v>0</v>
      </c>
      <c r="M54" s="10" t="s">
        <v>9</v>
      </c>
      <c r="N54" s="10"/>
      <c r="O54" s="15"/>
      <c r="P54" s="10"/>
      <c r="Q54" s="10"/>
      <c r="R54" s="10"/>
      <c r="S54" s="10" t="str">
        <f t="shared" si="5"/>
        <v/>
      </c>
      <c r="T54" s="10"/>
      <c r="U54" s="10"/>
      <c r="V54" s="15"/>
      <c r="W54" s="10"/>
      <c r="X54" s="10"/>
    </row>
    <row r="55" spans="1:24" ht="43.2">
      <c r="A55" s="6">
        <v>51</v>
      </c>
      <c r="B55" s="6" t="s">
        <v>102</v>
      </c>
      <c r="C55" s="6" t="s">
        <v>279</v>
      </c>
      <c r="D55" s="6" t="s">
        <v>280</v>
      </c>
      <c r="E55" s="9" t="s">
        <v>281</v>
      </c>
      <c r="F55" s="6">
        <v>5</v>
      </c>
      <c r="G55" s="6" t="s">
        <v>35</v>
      </c>
      <c r="H55" s="6" t="s">
        <v>111</v>
      </c>
      <c r="I55" s="9" t="s">
        <v>282</v>
      </c>
      <c r="J55" s="10"/>
      <c r="K55" s="11">
        <f t="shared" si="3"/>
        <v>0</v>
      </c>
      <c r="L55" s="14">
        <f t="shared" si="4"/>
        <v>0</v>
      </c>
      <c r="M55" s="10" t="s">
        <v>9</v>
      </c>
      <c r="N55" s="10"/>
      <c r="O55" s="15"/>
      <c r="P55" s="10"/>
      <c r="Q55" s="10"/>
      <c r="R55" s="10"/>
      <c r="S55" s="10" t="str">
        <f t="shared" si="5"/>
        <v/>
      </c>
      <c r="T55" s="10"/>
      <c r="U55" s="10"/>
      <c r="V55" s="15"/>
      <c r="W55" s="10"/>
      <c r="X55" s="10"/>
    </row>
    <row r="56" spans="1:24" ht="28.8">
      <c r="A56" s="6">
        <v>52</v>
      </c>
      <c r="B56" s="6" t="s">
        <v>102</v>
      </c>
      <c r="C56" s="6" t="s">
        <v>279</v>
      </c>
      <c r="D56" s="6" t="s">
        <v>285</v>
      </c>
      <c r="E56" s="9" t="s">
        <v>286</v>
      </c>
      <c r="F56" s="6">
        <v>5</v>
      </c>
      <c r="G56" s="6" t="s">
        <v>35</v>
      </c>
      <c r="H56" s="6" t="s">
        <v>180</v>
      </c>
      <c r="I56" s="9" t="s">
        <v>287</v>
      </c>
      <c r="J56" s="10"/>
      <c r="K56" s="11">
        <f t="shared" si="3"/>
        <v>0</v>
      </c>
      <c r="L56" s="14">
        <f t="shared" si="4"/>
        <v>0</v>
      </c>
      <c r="M56" s="10" t="s">
        <v>9</v>
      </c>
      <c r="N56" s="10"/>
      <c r="O56" s="15"/>
      <c r="P56" s="10"/>
      <c r="Q56" s="10"/>
      <c r="R56" s="10"/>
      <c r="S56" s="10" t="str">
        <f t="shared" si="5"/>
        <v/>
      </c>
      <c r="T56" s="10"/>
      <c r="U56" s="10"/>
      <c r="V56" s="15"/>
      <c r="W56" s="10"/>
      <c r="X56" s="10"/>
    </row>
    <row r="57" spans="1:24" ht="28.8">
      <c r="A57" s="6">
        <v>53</v>
      </c>
      <c r="B57" s="6" t="s">
        <v>102</v>
      </c>
      <c r="C57" s="6" t="s">
        <v>279</v>
      </c>
      <c r="D57" s="6" t="s">
        <v>288</v>
      </c>
      <c r="E57" s="9" t="s">
        <v>289</v>
      </c>
      <c r="F57" s="6">
        <v>5</v>
      </c>
      <c r="G57" s="6" t="s">
        <v>35</v>
      </c>
      <c r="H57" s="6" t="s">
        <v>119</v>
      </c>
      <c r="I57" s="9" t="s">
        <v>290</v>
      </c>
      <c r="J57" s="10"/>
      <c r="K57" s="11">
        <f t="shared" si="3"/>
        <v>0</v>
      </c>
      <c r="L57" s="14">
        <f t="shared" si="4"/>
        <v>0</v>
      </c>
      <c r="M57" s="10" t="s">
        <v>9</v>
      </c>
      <c r="N57" s="10"/>
      <c r="O57" s="15"/>
      <c r="P57" s="10"/>
      <c r="Q57" s="10"/>
      <c r="R57" s="10"/>
      <c r="S57" s="10" t="str">
        <f t="shared" si="5"/>
        <v/>
      </c>
      <c r="T57" s="10"/>
      <c r="U57" s="10"/>
      <c r="V57" s="15"/>
      <c r="W57" s="10"/>
      <c r="X57" s="10"/>
    </row>
    <row r="58" spans="1:24" ht="28.8">
      <c r="A58" s="6">
        <v>54</v>
      </c>
      <c r="B58" s="6" t="s">
        <v>102</v>
      </c>
      <c r="C58" s="6" t="s">
        <v>279</v>
      </c>
      <c r="D58" s="6" t="s">
        <v>291</v>
      </c>
      <c r="E58" s="9" t="s">
        <v>292</v>
      </c>
      <c r="F58" s="6">
        <v>4</v>
      </c>
      <c r="G58" s="6" t="s">
        <v>35</v>
      </c>
      <c r="H58" s="6" t="s">
        <v>6</v>
      </c>
      <c r="I58" s="9" t="s">
        <v>293</v>
      </c>
      <c r="J58" s="10"/>
      <c r="K58" s="11">
        <f t="shared" si="3"/>
        <v>0</v>
      </c>
      <c r="L58" s="14">
        <f t="shared" si="4"/>
        <v>0</v>
      </c>
      <c r="M58" s="10" t="s">
        <v>9</v>
      </c>
      <c r="N58" s="10"/>
      <c r="O58" s="15"/>
      <c r="P58" s="10"/>
      <c r="Q58" s="10"/>
      <c r="R58" s="10"/>
      <c r="S58" s="10" t="str">
        <f t="shared" si="5"/>
        <v/>
      </c>
      <c r="T58" s="10"/>
      <c r="U58" s="10"/>
      <c r="V58" s="15"/>
      <c r="W58" s="10"/>
      <c r="X58" s="10"/>
    </row>
    <row r="59" spans="1:24" ht="28.8">
      <c r="A59" s="6">
        <v>55</v>
      </c>
      <c r="B59" s="6" t="s">
        <v>102</v>
      </c>
      <c r="C59" s="6" t="s">
        <v>279</v>
      </c>
      <c r="D59" s="6" t="s">
        <v>294</v>
      </c>
      <c r="E59" s="9" t="s">
        <v>295</v>
      </c>
      <c r="F59" s="6">
        <v>4</v>
      </c>
      <c r="G59" s="6" t="s">
        <v>35</v>
      </c>
      <c r="H59" s="6" t="s">
        <v>20</v>
      </c>
      <c r="I59" s="9" t="s">
        <v>296</v>
      </c>
      <c r="J59" s="10"/>
      <c r="K59" s="11">
        <f t="shared" si="3"/>
        <v>0</v>
      </c>
      <c r="L59" s="14">
        <f t="shared" si="4"/>
        <v>0</v>
      </c>
      <c r="M59" s="10" t="s">
        <v>9</v>
      </c>
      <c r="N59" s="10"/>
      <c r="O59" s="15"/>
      <c r="P59" s="10"/>
      <c r="Q59" s="10"/>
      <c r="R59" s="10"/>
      <c r="S59" s="10" t="str">
        <f t="shared" si="5"/>
        <v/>
      </c>
      <c r="T59" s="10"/>
      <c r="U59" s="10"/>
      <c r="V59" s="15"/>
      <c r="W59" s="10"/>
      <c r="X59" s="10"/>
    </row>
    <row r="60" spans="1:24" ht="28.8">
      <c r="A60" s="6">
        <v>56</v>
      </c>
      <c r="B60" s="6" t="s">
        <v>102</v>
      </c>
      <c r="C60" s="6" t="s">
        <v>297</v>
      </c>
      <c r="D60" s="6" t="s">
        <v>298</v>
      </c>
      <c r="E60" s="9" t="s">
        <v>299</v>
      </c>
      <c r="F60" s="6">
        <v>4</v>
      </c>
      <c r="G60" s="6" t="s">
        <v>35</v>
      </c>
      <c r="H60" s="6" t="s">
        <v>186</v>
      </c>
      <c r="I60" s="9" t="s">
        <v>300</v>
      </c>
      <c r="J60" s="10"/>
      <c r="K60" s="11">
        <f t="shared" si="3"/>
        <v>0</v>
      </c>
      <c r="L60" s="14">
        <f t="shared" si="4"/>
        <v>0</v>
      </c>
      <c r="M60" s="10" t="s">
        <v>9</v>
      </c>
      <c r="N60" s="10"/>
      <c r="O60" s="15"/>
      <c r="P60" s="10"/>
      <c r="Q60" s="10"/>
      <c r="R60" s="10"/>
      <c r="S60" s="10" t="str">
        <f t="shared" si="5"/>
        <v/>
      </c>
      <c r="T60" s="10"/>
      <c r="U60" s="10"/>
      <c r="V60" s="15"/>
      <c r="W60" s="10"/>
      <c r="X60" s="10"/>
    </row>
    <row r="61" spans="1:24" ht="28.8">
      <c r="A61" s="6">
        <v>57</v>
      </c>
      <c r="B61" s="6" t="s">
        <v>102</v>
      </c>
      <c r="C61" s="6" t="s">
        <v>297</v>
      </c>
      <c r="D61" s="6" t="s">
        <v>303</v>
      </c>
      <c r="E61" s="9" t="s">
        <v>304</v>
      </c>
      <c r="F61" s="6">
        <v>5</v>
      </c>
      <c r="G61" s="6" t="s">
        <v>35</v>
      </c>
      <c r="H61" s="6" t="s">
        <v>111</v>
      </c>
      <c r="I61" s="9" t="s">
        <v>305</v>
      </c>
      <c r="J61" s="10"/>
      <c r="K61" s="11">
        <f t="shared" si="3"/>
        <v>0</v>
      </c>
      <c r="L61" s="14">
        <f t="shared" si="4"/>
        <v>0</v>
      </c>
      <c r="M61" s="10" t="s">
        <v>9</v>
      </c>
      <c r="N61" s="10"/>
      <c r="O61" s="15"/>
      <c r="P61" s="10"/>
      <c r="Q61" s="10"/>
      <c r="R61" s="10"/>
      <c r="S61" s="10" t="str">
        <f t="shared" si="5"/>
        <v/>
      </c>
      <c r="T61" s="10"/>
      <c r="U61" s="10"/>
      <c r="V61" s="15"/>
      <c r="W61" s="10"/>
      <c r="X61" s="10"/>
    </row>
    <row r="62" spans="1:24" ht="28.8">
      <c r="A62" s="6">
        <v>58</v>
      </c>
      <c r="B62" s="6" t="s">
        <v>102</v>
      </c>
      <c r="C62" s="6" t="s">
        <v>297</v>
      </c>
      <c r="D62" s="6" t="s">
        <v>306</v>
      </c>
      <c r="E62" s="9" t="s">
        <v>307</v>
      </c>
      <c r="F62" s="6">
        <v>5</v>
      </c>
      <c r="G62" s="6" t="s">
        <v>35</v>
      </c>
      <c r="H62" s="6" t="s">
        <v>186</v>
      </c>
      <c r="I62" s="9" t="s">
        <v>308</v>
      </c>
      <c r="J62" s="10"/>
      <c r="K62" s="11">
        <f t="shared" si="3"/>
        <v>0</v>
      </c>
      <c r="L62" s="14">
        <f t="shared" si="4"/>
        <v>0</v>
      </c>
      <c r="M62" s="10" t="s">
        <v>9</v>
      </c>
      <c r="N62" s="10"/>
      <c r="O62" s="15"/>
      <c r="P62" s="10"/>
      <c r="Q62" s="10"/>
      <c r="R62" s="10"/>
      <c r="S62" s="10" t="str">
        <f t="shared" si="5"/>
        <v/>
      </c>
      <c r="T62" s="10"/>
      <c r="U62" s="10"/>
      <c r="V62" s="15"/>
      <c r="W62" s="10"/>
      <c r="X62" s="10"/>
    </row>
    <row r="63" spans="1:24" ht="28.8">
      <c r="A63" s="6">
        <v>59</v>
      </c>
      <c r="B63" s="6" t="s">
        <v>102</v>
      </c>
      <c r="C63" s="6" t="s">
        <v>297</v>
      </c>
      <c r="D63" s="6" t="s">
        <v>309</v>
      </c>
      <c r="E63" s="9" t="s">
        <v>310</v>
      </c>
      <c r="F63" s="6">
        <v>5</v>
      </c>
      <c r="G63" s="6" t="s">
        <v>35</v>
      </c>
      <c r="H63" s="6" t="s">
        <v>119</v>
      </c>
      <c r="I63" s="9" t="s">
        <v>311</v>
      </c>
      <c r="J63" s="10"/>
      <c r="K63" s="11">
        <f t="shared" si="3"/>
        <v>0</v>
      </c>
      <c r="L63" s="14">
        <f t="shared" si="4"/>
        <v>0</v>
      </c>
      <c r="M63" s="10" t="s">
        <v>9</v>
      </c>
      <c r="N63" s="10"/>
      <c r="O63" s="15"/>
      <c r="P63" s="10"/>
      <c r="Q63" s="10"/>
      <c r="R63" s="10"/>
      <c r="S63" s="10" t="str">
        <f t="shared" si="5"/>
        <v/>
      </c>
      <c r="T63" s="10"/>
      <c r="U63" s="10"/>
      <c r="V63" s="15"/>
      <c r="W63" s="10"/>
      <c r="X63" s="10"/>
    </row>
    <row r="64" spans="1:24" ht="28.8">
      <c r="A64" s="6">
        <v>60</v>
      </c>
      <c r="B64" s="6" t="s">
        <v>102</v>
      </c>
      <c r="C64" s="6" t="s">
        <v>297</v>
      </c>
      <c r="D64" s="6" t="s">
        <v>312</v>
      </c>
      <c r="E64" s="9" t="s">
        <v>313</v>
      </c>
      <c r="F64" s="6">
        <v>4</v>
      </c>
      <c r="G64" s="6" t="s">
        <v>35</v>
      </c>
      <c r="H64" s="6" t="s">
        <v>20</v>
      </c>
      <c r="I64" s="9" t="s">
        <v>314</v>
      </c>
      <c r="J64" s="10"/>
      <c r="K64" s="11">
        <f t="shared" si="3"/>
        <v>0</v>
      </c>
      <c r="L64" s="14">
        <f t="shared" si="4"/>
        <v>0</v>
      </c>
      <c r="M64" s="10" t="s">
        <v>9</v>
      </c>
      <c r="N64" s="10"/>
      <c r="O64" s="15"/>
      <c r="P64" s="10"/>
      <c r="Q64" s="10"/>
      <c r="R64" s="10"/>
      <c r="S64" s="10" t="str">
        <f t="shared" si="5"/>
        <v/>
      </c>
      <c r="T64" s="10"/>
      <c r="U64" s="10"/>
      <c r="V64" s="15"/>
      <c r="W64" s="10"/>
      <c r="X64" s="10"/>
    </row>
    <row r="65" spans="1:24" ht="28.8">
      <c r="A65" s="6">
        <v>61</v>
      </c>
      <c r="B65" s="6" t="s">
        <v>102</v>
      </c>
      <c r="C65" s="6" t="s">
        <v>297</v>
      </c>
      <c r="D65" s="6" t="s">
        <v>315</v>
      </c>
      <c r="E65" s="9" t="s">
        <v>316</v>
      </c>
      <c r="F65" s="6">
        <v>3</v>
      </c>
      <c r="G65" s="6" t="s">
        <v>36</v>
      </c>
      <c r="H65" s="6" t="s">
        <v>186</v>
      </c>
      <c r="I65" s="9" t="s">
        <v>317</v>
      </c>
      <c r="J65" s="10"/>
      <c r="K65" s="11">
        <f t="shared" si="3"/>
        <v>0</v>
      </c>
      <c r="L65" s="14">
        <f t="shared" si="4"/>
        <v>0</v>
      </c>
      <c r="M65" s="10" t="s">
        <v>9</v>
      </c>
      <c r="N65" s="10"/>
      <c r="O65" s="15"/>
      <c r="P65" s="10"/>
      <c r="Q65" s="10"/>
      <c r="R65" s="10"/>
      <c r="S65" s="10" t="str">
        <f t="shared" si="5"/>
        <v/>
      </c>
      <c r="T65" s="10"/>
      <c r="U65" s="10"/>
      <c r="V65" s="15"/>
      <c r="W65" s="10"/>
      <c r="X65" s="10"/>
    </row>
    <row r="66" spans="1:24" ht="28.8">
      <c r="A66" s="6">
        <v>62</v>
      </c>
      <c r="B66" s="6" t="s">
        <v>102</v>
      </c>
      <c r="C66" s="6" t="s">
        <v>318</v>
      </c>
      <c r="D66" s="6" t="s">
        <v>319</v>
      </c>
      <c r="E66" s="9" t="s">
        <v>320</v>
      </c>
      <c r="F66" s="6">
        <v>5</v>
      </c>
      <c r="G66" s="6" t="s">
        <v>35</v>
      </c>
      <c r="H66" s="6" t="s">
        <v>111</v>
      </c>
      <c r="I66" s="9" t="s">
        <v>321</v>
      </c>
      <c r="J66" s="10"/>
      <c r="K66" s="11">
        <f t="shared" si="3"/>
        <v>0</v>
      </c>
      <c r="L66" s="14">
        <f t="shared" si="4"/>
        <v>0</v>
      </c>
      <c r="M66" s="10" t="s">
        <v>9</v>
      </c>
      <c r="N66" s="10"/>
      <c r="O66" s="15"/>
      <c r="P66" s="10"/>
      <c r="Q66" s="10"/>
      <c r="R66" s="10"/>
      <c r="S66" s="10" t="str">
        <f t="shared" si="5"/>
        <v/>
      </c>
      <c r="T66" s="10"/>
      <c r="U66" s="10"/>
      <c r="V66" s="15"/>
      <c r="W66" s="10"/>
      <c r="X66" s="10"/>
    </row>
    <row r="67" spans="1:24" ht="28.8">
      <c r="A67" s="6">
        <v>63</v>
      </c>
      <c r="B67" s="6" t="s">
        <v>102</v>
      </c>
      <c r="C67" s="6" t="s">
        <v>318</v>
      </c>
      <c r="D67" s="6" t="s">
        <v>324</v>
      </c>
      <c r="E67" s="9" t="s">
        <v>325</v>
      </c>
      <c r="F67" s="6">
        <v>5</v>
      </c>
      <c r="G67" s="6" t="s">
        <v>35</v>
      </c>
      <c r="H67" s="6" t="s">
        <v>20</v>
      </c>
      <c r="I67" s="9" t="s">
        <v>326</v>
      </c>
      <c r="J67" s="10"/>
      <c r="K67" s="11">
        <f t="shared" si="3"/>
        <v>0</v>
      </c>
      <c r="L67" s="14">
        <f t="shared" si="4"/>
        <v>0</v>
      </c>
      <c r="M67" s="10" t="s">
        <v>9</v>
      </c>
      <c r="N67" s="10"/>
      <c r="O67" s="15"/>
      <c r="P67" s="10"/>
      <c r="Q67" s="10"/>
      <c r="R67" s="10"/>
      <c r="S67" s="10" t="str">
        <f t="shared" si="5"/>
        <v/>
      </c>
      <c r="T67" s="10"/>
      <c r="U67" s="10"/>
      <c r="V67" s="15"/>
      <c r="W67" s="10"/>
      <c r="X67" s="10"/>
    </row>
    <row r="68" spans="1:24" ht="28.8">
      <c r="A68" s="6">
        <v>64</v>
      </c>
      <c r="B68" s="6" t="s">
        <v>102</v>
      </c>
      <c r="C68" s="6" t="s">
        <v>318</v>
      </c>
      <c r="D68" s="6" t="s">
        <v>328</v>
      </c>
      <c r="E68" s="9" t="s">
        <v>329</v>
      </c>
      <c r="F68" s="6">
        <v>5</v>
      </c>
      <c r="G68" s="6" t="s">
        <v>35</v>
      </c>
      <c r="H68" s="6" t="s">
        <v>111</v>
      </c>
      <c r="I68" s="9" t="s">
        <v>330</v>
      </c>
      <c r="J68" s="10"/>
      <c r="K68" s="11">
        <f t="shared" si="3"/>
        <v>0</v>
      </c>
      <c r="L68" s="14">
        <f t="shared" si="4"/>
        <v>0</v>
      </c>
      <c r="M68" s="10" t="s">
        <v>9</v>
      </c>
      <c r="N68" s="10"/>
      <c r="O68" s="15"/>
      <c r="P68" s="10"/>
      <c r="Q68" s="10"/>
      <c r="R68" s="10"/>
      <c r="S68" s="10" t="str">
        <f t="shared" si="5"/>
        <v/>
      </c>
      <c r="T68" s="10"/>
      <c r="U68" s="10"/>
      <c r="V68" s="15"/>
      <c r="W68" s="10"/>
      <c r="X68" s="10"/>
    </row>
    <row r="69" spans="1:24" ht="28.8">
      <c r="A69" s="6">
        <v>65</v>
      </c>
      <c r="B69" s="6" t="s">
        <v>102</v>
      </c>
      <c r="C69" s="6" t="s">
        <v>318</v>
      </c>
      <c r="D69" s="6" t="s">
        <v>332</v>
      </c>
      <c r="E69" s="9" t="s">
        <v>333</v>
      </c>
      <c r="F69" s="6">
        <v>5</v>
      </c>
      <c r="G69" s="6" t="s">
        <v>35</v>
      </c>
      <c r="H69" s="6" t="s">
        <v>20</v>
      </c>
      <c r="I69" s="9" t="s">
        <v>334</v>
      </c>
      <c r="J69" s="10"/>
      <c r="K69" s="11">
        <f t="shared" ref="K69:K100" si="6">IF(J69="Conform",1,IF(J69="Observation",0.5,IF(J69="N/A","",0)))</f>
        <v>0</v>
      </c>
      <c r="L69" s="14">
        <f t="shared" ref="L69:L100" si="7">IF(K69="", "", F69*K69)</f>
        <v>0</v>
      </c>
      <c r="M69" s="10" t="s">
        <v>9</v>
      </c>
      <c r="N69" s="10"/>
      <c r="O69" s="15"/>
      <c r="P69" s="10"/>
      <c r="Q69" s="10"/>
      <c r="R69" s="10"/>
      <c r="S69" s="10" t="str">
        <f t="shared" ref="S69:S100" si="8">IF(J69="Minor NC","Minor",IF(J69="Major NC","Major",IF(J69="Critical NC","Critical",IF(J69="Observation","Observation",""))))</f>
        <v/>
      </c>
      <c r="T69" s="10"/>
      <c r="U69" s="10"/>
      <c r="V69" s="15"/>
      <c r="W69" s="10"/>
      <c r="X69" s="10"/>
    </row>
    <row r="70" spans="1:24" ht="28.8">
      <c r="A70" s="6">
        <v>66</v>
      </c>
      <c r="B70" s="6" t="s">
        <v>102</v>
      </c>
      <c r="C70" s="6" t="s">
        <v>318</v>
      </c>
      <c r="D70" s="6" t="s">
        <v>336</v>
      </c>
      <c r="E70" s="9" t="s">
        <v>337</v>
      </c>
      <c r="F70" s="6">
        <v>5</v>
      </c>
      <c r="G70" s="6" t="s">
        <v>35</v>
      </c>
      <c r="H70" s="6" t="s">
        <v>338</v>
      </c>
      <c r="I70" s="9" t="s">
        <v>339</v>
      </c>
      <c r="J70" s="10"/>
      <c r="K70" s="11">
        <f t="shared" si="6"/>
        <v>0</v>
      </c>
      <c r="L70" s="14">
        <f t="shared" si="7"/>
        <v>0</v>
      </c>
      <c r="M70" s="10" t="s">
        <v>9</v>
      </c>
      <c r="N70" s="10"/>
      <c r="O70" s="15"/>
      <c r="P70" s="10"/>
      <c r="Q70" s="10"/>
      <c r="R70" s="10"/>
      <c r="S70" s="10" t="str">
        <f t="shared" si="8"/>
        <v/>
      </c>
      <c r="T70" s="10"/>
      <c r="U70" s="10"/>
      <c r="V70" s="15"/>
      <c r="W70" s="10"/>
      <c r="X70" s="10"/>
    </row>
    <row r="71" spans="1:24" ht="28.8">
      <c r="A71" s="6">
        <v>67</v>
      </c>
      <c r="B71" s="6" t="s">
        <v>102</v>
      </c>
      <c r="C71" s="6" t="s">
        <v>318</v>
      </c>
      <c r="D71" s="6" t="s">
        <v>341</v>
      </c>
      <c r="E71" s="9" t="s">
        <v>342</v>
      </c>
      <c r="F71" s="6">
        <v>5</v>
      </c>
      <c r="G71" s="6" t="s">
        <v>35</v>
      </c>
      <c r="H71" s="6" t="s">
        <v>20</v>
      </c>
      <c r="I71" s="9" t="s">
        <v>343</v>
      </c>
      <c r="J71" s="10"/>
      <c r="K71" s="11">
        <f t="shared" si="6"/>
        <v>0</v>
      </c>
      <c r="L71" s="14">
        <f t="shared" si="7"/>
        <v>0</v>
      </c>
      <c r="M71" s="10" t="s">
        <v>9</v>
      </c>
      <c r="N71" s="10"/>
      <c r="O71" s="15"/>
      <c r="P71" s="10"/>
      <c r="Q71" s="10"/>
      <c r="R71" s="10"/>
      <c r="S71" s="10" t="str">
        <f t="shared" si="8"/>
        <v/>
      </c>
      <c r="T71" s="10"/>
      <c r="U71" s="10"/>
      <c r="V71" s="15"/>
      <c r="W71" s="10"/>
      <c r="X71" s="10"/>
    </row>
    <row r="72" spans="1:24" ht="28.8">
      <c r="A72" s="6">
        <v>68</v>
      </c>
      <c r="B72" s="6" t="s">
        <v>102</v>
      </c>
      <c r="C72" s="6" t="s">
        <v>318</v>
      </c>
      <c r="D72" s="6" t="s">
        <v>344</v>
      </c>
      <c r="E72" s="9" t="s">
        <v>345</v>
      </c>
      <c r="F72" s="6">
        <v>4</v>
      </c>
      <c r="G72" s="6" t="s">
        <v>36</v>
      </c>
      <c r="H72" s="6" t="s">
        <v>20</v>
      </c>
      <c r="I72" s="9" t="s">
        <v>346</v>
      </c>
      <c r="J72" s="10"/>
      <c r="K72" s="11">
        <f t="shared" si="6"/>
        <v>0</v>
      </c>
      <c r="L72" s="14">
        <f t="shared" si="7"/>
        <v>0</v>
      </c>
      <c r="M72" s="10" t="s">
        <v>9</v>
      </c>
      <c r="N72" s="10"/>
      <c r="O72" s="15"/>
      <c r="P72" s="10"/>
      <c r="Q72" s="10"/>
      <c r="R72" s="10"/>
      <c r="S72" s="10" t="str">
        <f t="shared" si="8"/>
        <v/>
      </c>
      <c r="T72" s="10"/>
      <c r="U72" s="10"/>
      <c r="V72" s="15"/>
      <c r="W72" s="10"/>
      <c r="X72" s="10"/>
    </row>
    <row r="73" spans="1:24" ht="28.8">
      <c r="A73" s="6">
        <v>69</v>
      </c>
      <c r="B73" s="6" t="s">
        <v>347</v>
      </c>
      <c r="C73" s="6" t="s">
        <v>348</v>
      </c>
      <c r="D73" s="6" t="s">
        <v>349</v>
      </c>
      <c r="E73" s="9" t="s">
        <v>350</v>
      </c>
      <c r="F73" s="6">
        <v>4</v>
      </c>
      <c r="G73" s="6" t="s">
        <v>35</v>
      </c>
      <c r="H73" s="6" t="s">
        <v>111</v>
      </c>
      <c r="I73" s="9" t="s">
        <v>351</v>
      </c>
      <c r="J73" s="10"/>
      <c r="K73" s="11">
        <f t="shared" si="6"/>
        <v>0</v>
      </c>
      <c r="L73" s="14">
        <f t="shared" si="7"/>
        <v>0</v>
      </c>
      <c r="M73" s="10" t="s">
        <v>9</v>
      </c>
      <c r="N73" s="10"/>
      <c r="O73" s="15"/>
      <c r="P73" s="10"/>
      <c r="Q73" s="10"/>
      <c r="R73" s="10"/>
      <c r="S73" s="10" t="str">
        <f t="shared" si="8"/>
        <v/>
      </c>
      <c r="T73" s="10"/>
      <c r="U73" s="10"/>
      <c r="V73" s="15"/>
      <c r="W73" s="10"/>
      <c r="X73" s="10"/>
    </row>
    <row r="74" spans="1:24" ht="28.8">
      <c r="A74" s="6">
        <v>70</v>
      </c>
      <c r="B74" s="6" t="s">
        <v>347</v>
      </c>
      <c r="C74" s="6" t="s">
        <v>348</v>
      </c>
      <c r="D74" s="6" t="s">
        <v>353</v>
      </c>
      <c r="E74" s="9" t="s">
        <v>354</v>
      </c>
      <c r="F74" s="6">
        <v>4</v>
      </c>
      <c r="G74" s="6" t="s">
        <v>35</v>
      </c>
      <c r="H74" s="6" t="s">
        <v>6</v>
      </c>
      <c r="I74" s="9" t="s">
        <v>355</v>
      </c>
      <c r="J74" s="10"/>
      <c r="K74" s="11">
        <f t="shared" si="6"/>
        <v>0</v>
      </c>
      <c r="L74" s="14">
        <f t="shared" si="7"/>
        <v>0</v>
      </c>
      <c r="M74" s="10" t="s">
        <v>9</v>
      </c>
      <c r="N74" s="10"/>
      <c r="O74" s="15"/>
      <c r="P74" s="10"/>
      <c r="Q74" s="10"/>
      <c r="R74" s="10"/>
      <c r="S74" s="10" t="str">
        <f t="shared" si="8"/>
        <v/>
      </c>
      <c r="T74" s="10"/>
      <c r="U74" s="10"/>
      <c r="V74" s="15"/>
      <c r="W74" s="10"/>
      <c r="X74" s="10"/>
    </row>
    <row r="75" spans="1:24" ht="28.8">
      <c r="A75" s="6">
        <v>71</v>
      </c>
      <c r="B75" s="6" t="s">
        <v>347</v>
      </c>
      <c r="C75" s="6" t="s">
        <v>348</v>
      </c>
      <c r="D75" s="6" t="s">
        <v>356</v>
      </c>
      <c r="E75" s="9" t="s">
        <v>357</v>
      </c>
      <c r="F75" s="6">
        <v>5</v>
      </c>
      <c r="G75" s="6" t="s">
        <v>35</v>
      </c>
      <c r="H75" s="6" t="s">
        <v>186</v>
      </c>
      <c r="I75" s="9" t="s">
        <v>358</v>
      </c>
      <c r="J75" s="10"/>
      <c r="K75" s="11">
        <f t="shared" si="6"/>
        <v>0</v>
      </c>
      <c r="L75" s="14">
        <f t="shared" si="7"/>
        <v>0</v>
      </c>
      <c r="M75" s="10" t="s">
        <v>9</v>
      </c>
      <c r="N75" s="10"/>
      <c r="O75" s="15"/>
      <c r="P75" s="10"/>
      <c r="Q75" s="10"/>
      <c r="R75" s="10"/>
      <c r="S75" s="10" t="str">
        <f t="shared" si="8"/>
        <v/>
      </c>
      <c r="T75" s="10"/>
      <c r="U75" s="10"/>
      <c r="V75" s="15"/>
      <c r="W75" s="10"/>
      <c r="X75" s="10"/>
    </row>
    <row r="76" spans="1:24" ht="28.8">
      <c r="A76" s="6">
        <v>72</v>
      </c>
      <c r="B76" s="6" t="s">
        <v>347</v>
      </c>
      <c r="C76" s="6" t="s">
        <v>348</v>
      </c>
      <c r="D76" s="6" t="s">
        <v>359</v>
      </c>
      <c r="E76" s="9" t="s">
        <v>360</v>
      </c>
      <c r="F76" s="6">
        <v>5</v>
      </c>
      <c r="G76" s="6" t="s">
        <v>35</v>
      </c>
      <c r="H76" s="6" t="s">
        <v>20</v>
      </c>
      <c r="I76" s="9" t="s">
        <v>361</v>
      </c>
      <c r="J76" s="10"/>
      <c r="K76" s="11">
        <f t="shared" si="6"/>
        <v>0</v>
      </c>
      <c r="L76" s="14">
        <f t="shared" si="7"/>
        <v>0</v>
      </c>
      <c r="M76" s="10" t="s">
        <v>9</v>
      </c>
      <c r="N76" s="10"/>
      <c r="O76" s="15"/>
      <c r="P76" s="10"/>
      <c r="Q76" s="10"/>
      <c r="R76" s="10"/>
      <c r="S76" s="10" t="str">
        <f t="shared" si="8"/>
        <v/>
      </c>
      <c r="T76" s="10"/>
      <c r="U76" s="10"/>
      <c r="V76" s="15"/>
      <c r="W76" s="10"/>
      <c r="X76" s="10"/>
    </row>
    <row r="77" spans="1:24" ht="28.8">
      <c r="A77" s="6">
        <v>73</v>
      </c>
      <c r="B77" s="6" t="s">
        <v>347</v>
      </c>
      <c r="C77" s="6" t="s">
        <v>362</v>
      </c>
      <c r="D77" s="6" t="s">
        <v>363</v>
      </c>
      <c r="E77" s="9" t="s">
        <v>364</v>
      </c>
      <c r="F77" s="6">
        <v>5</v>
      </c>
      <c r="G77" s="6" t="s">
        <v>35</v>
      </c>
      <c r="H77" s="6" t="s">
        <v>6</v>
      </c>
      <c r="I77" s="9" t="s">
        <v>365</v>
      </c>
      <c r="J77" s="10"/>
      <c r="K77" s="11">
        <f t="shared" si="6"/>
        <v>0</v>
      </c>
      <c r="L77" s="14">
        <f t="shared" si="7"/>
        <v>0</v>
      </c>
      <c r="M77" s="10" t="s">
        <v>9</v>
      </c>
      <c r="N77" s="10"/>
      <c r="O77" s="15"/>
      <c r="P77" s="10"/>
      <c r="Q77" s="10"/>
      <c r="R77" s="10"/>
      <c r="S77" s="10" t="str">
        <f t="shared" si="8"/>
        <v/>
      </c>
      <c r="T77" s="10"/>
      <c r="U77" s="10"/>
      <c r="V77" s="15"/>
      <c r="W77" s="10"/>
      <c r="X77" s="10"/>
    </row>
    <row r="78" spans="1:24" ht="28.8">
      <c r="A78" s="6">
        <v>74</v>
      </c>
      <c r="B78" s="6" t="s">
        <v>347</v>
      </c>
      <c r="C78" s="6" t="s">
        <v>362</v>
      </c>
      <c r="D78" s="6" t="s">
        <v>367</v>
      </c>
      <c r="E78" s="9" t="s">
        <v>368</v>
      </c>
      <c r="F78" s="6">
        <v>4</v>
      </c>
      <c r="G78" s="6" t="s">
        <v>35</v>
      </c>
      <c r="H78" s="6" t="s">
        <v>6</v>
      </c>
      <c r="I78" s="9" t="s">
        <v>369</v>
      </c>
      <c r="J78" s="10"/>
      <c r="K78" s="11">
        <f t="shared" si="6"/>
        <v>0</v>
      </c>
      <c r="L78" s="14">
        <f t="shared" si="7"/>
        <v>0</v>
      </c>
      <c r="M78" s="10" t="s">
        <v>9</v>
      </c>
      <c r="N78" s="10"/>
      <c r="O78" s="15"/>
      <c r="P78" s="10"/>
      <c r="Q78" s="10"/>
      <c r="R78" s="10"/>
      <c r="S78" s="10" t="str">
        <f t="shared" si="8"/>
        <v/>
      </c>
      <c r="T78" s="10"/>
      <c r="U78" s="10"/>
      <c r="V78" s="15"/>
      <c r="W78" s="10"/>
      <c r="X78" s="10"/>
    </row>
    <row r="79" spans="1:24" ht="28.8">
      <c r="A79" s="6">
        <v>75</v>
      </c>
      <c r="B79" s="6" t="s">
        <v>347</v>
      </c>
      <c r="C79" s="6" t="s">
        <v>362</v>
      </c>
      <c r="D79" s="6" t="s">
        <v>370</v>
      </c>
      <c r="E79" s="9" t="s">
        <v>371</v>
      </c>
      <c r="F79" s="6">
        <v>5</v>
      </c>
      <c r="G79" s="6" t="s">
        <v>35</v>
      </c>
      <c r="H79" s="6" t="s">
        <v>20</v>
      </c>
      <c r="I79" s="9" t="s">
        <v>372</v>
      </c>
      <c r="J79" s="10"/>
      <c r="K79" s="11">
        <f t="shared" si="6"/>
        <v>0</v>
      </c>
      <c r="L79" s="14">
        <f t="shared" si="7"/>
        <v>0</v>
      </c>
      <c r="M79" s="10" t="s">
        <v>9</v>
      </c>
      <c r="N79" s="10"/>
      <c r="O79" s="15"/>
      <c r="P79" s="10"/>
      <c r="Q79" s="10"/>
      <c r="R79" s="10"/>
      <c r="S79" s="10" t="str">
        <f t="shared" si="8"/>
        <v/>
      </c>
      <c r="T79" s="10"/>
      <c r="U79" s="10"/>
      <c r="V79" s="15"/>
      <c r="W79" s="10"/>
      <c r="X79" s="10"/>
    </row>
    <row r="80" spans="1:24" ht="28.8">
      <c r="A80" s="6">
        <v>76</v>
      </c>
      <c r="B80" s="6" t="s">
        <v>347</v>
      </c>
      <c r="C80" s="6" t="s">
        <v>362</v>
      </c>
      <c r="D80" s="6" t="s">
        <v>373</v>
      </c>
      <c r="E80" s="9" t="s">
        <v>374</v>
      </c>
      <c r="F80" s="6">
        <v>4</v>
      </c>
      <c r="G80" s="6" t="s">
        <v>35</v>
      </c>
      <c r="H80" s="6" t="s">
        <v>20</v>
      </c>
      <c r="I80" s="9" t="s">
        <v>375</v>
      </c>
      <c r="J80" s="10"/>
      <c r="K80" s="11">
        <f t="shared" si="6"/>
        <v>0</v>
      </c>
      <c r="L80" s="14">
        <f t="shared" si="7"/>
        <v>0</v>
      </c>
      <c r="M80" s="10" t="s">
        <v>9</v>
      </c>
      <c r="N80" s="10"/>
      <c r="O80" s="15"/>
      <c r="P80" s="10"/>
      <c r="Q80" s="10"/>
      <c r="R80" s="10"/>
      <c r="S80" s="10" t="str">
        <f t="shared" si="8"/>
        <v/>
      </c>
      <c r="T80" s="10"/>
      <c r="U80" s="10"/>
      <c r="V80" s="15"/>
      <c r="W80" s="10"/>
      <c r="X80" s="10"/>
    </row>
    <row r="81" spans="1:24" ht="28.8">
      <c r="A81" s="6">
        <v>77</v>
      </c>
      <c r="B81" s="6" t="s">
        <v>347</v>
      </c>
      <c r="C81" s="6" t="s">
        <v>362</v>
      </c>
      <c r="D81" s="6" t="s">
        <v>376</v>
      </c>
      <c r="E81" s="9" t="s">
        <v>377</v>
      </c>
      <c r="F81" s="6">
        <v>4</v>
      </c>
      <c r="G81" s="6" t="s">
        <v>35</v>
      </c>
      <c r="H81" s="6" t="s">
        <v>6</v>
      </c>
      <c r="I81" s="9" t="s">
        <v>378</v>
      </c>
      <c r="J81" s="10"/>
      <c r="K81" s="11">
        <f t="shared" si="6"/>
        <v>0</v>
      </c>
      <c r="L81" s="14">
        <f t="shared" si="7"/>
        <v>0</v>
      </c>
      <c r="M81" s="10" t="s">
        <v>9</v>
      </c>
      <c r="N81" s="10"/>
      <c r="O81" s="15"/>
      <c r="P81" s="10"/>
      <c r="Q81" s="10"/>
      <c r="R81" s="10"/>
      <c r="S81" s="10" t="str">
        <f t="shared" si="8"/>
        <v/>
      </c>
      <c r="T81" s="10"/>
      <c r="U81" s="10"/>
      <c r="V81" s="15"/>
      <c r="W81" s="10"/>
      <c r="X81" s="10"/>
    </row>
    <row r="82" spans="1:24" ht="28.8">
      <c r="A82" s="6">
        <v>78</v>
      </c>
      <c r="B82" s="6" t="s">
        <v>347</v>
      </c>
      <c r="C82" s="6" t="s">
        <v>379</v>
      </c>
      <c r="D82" s="6" t="s">
        <v>380</v>
      </c>
      <c r="E82" s="9" t="s">
        <v>381</v>
      </c>
      <c r="F82" s="6">
        <v>5</v>
      </c>
      <c r="G82" s="6" t="s">
        <v>35</v>
      </c>
      <c r="H82" s="6" t="s">
        <v>180</v>
      </c>
      <c r="I82" s="9" t="s">
        <v>382</v>
      </c>
      <c r="J82" s="10"/>
      <c r="K82" s="11">
        <f t="shared" si="6"/>
        <v>0</v>
      </c>
      <c r="L82" s="14">
        <f t="shared" si="7"/>
        <v>0</v>
      </c>
      <c r="M82" s="10" t="s">
        <v>9</v>
      </c>
      <c r="N82" s="10"/>
      <c r="O82" s="15"/>
      <c r="P82" s="10"/>
      <c r="Q82" s="10"/>
      <c r="R82" s="10"/>
      <c r="S82" s="10" t="str">
        <f t="shared" si="8"/>
        <v/>
      </c>
      <c r="T82" s="10"/>
      <c r="U82" s="10"/>
      <c r="V82" s="15"/>
      <c r="W82" s="10"/>
      <c r="X82" s="10"/>
    </row>
    <row r="83" spans="1:24" ht="28.8">
      <c r="A83" s="6">
        <v>79</v>
      </c>
      <c r="B83" s="6" t="s">
        <v>347</v>
      </c>
      <c r="C83" s="6" t="s">
        <v>379</v>
      </c>
      <c r="D83" s="6" t="s">
        <v>384</v>
      </c>
      <c r="E83" s="9" t="s">
        <v>385</v>
      </c>
      <c r="F83" s="6">
        <v>4</v>
      </c>
      <c r="G83" s="6" t="s">
        <v>35</v>
      </c>
      <c r="H83" s="6" t="s">
        <v>6</v>
      </c>
      <c r="I83" s="9" t="s">
        <v>386</v>
      </c>
      <c r="J83" s="10"/>
      <c r="K83" s="11">
        <f t="shared" si="6"/>
        <v>0</v>
      </c>
      <c r="L83" s="14">
        <f t="shared" si="7"/>
        <v>0</v>
      </c>
      <c r="M83" s="10" t="s">
        <v>9</v>
      </c>
      <c r="N83" s="10"/>
      <c r="O83" s="15"/>
      <c r="P83" s="10"/>
      <c r="Q83" s="10"/>
      <c r="R83" s="10"/>
      <c r="S83" s="10" t="str">
        <f t="shared" si="8"/>
        <v/>
      </c>
      <c r="T83" s="10"/>
      <c r="U83" s="10"/>
      <c r="V83" s="15"/>
      <c r="W83" s="10"/>
      <c r="X83" s="10"/>
    </row>
    <row r="84" spans="1:24" ht="28.8">
      <c r="A84" s="6">
        <v>80</v>
      </c>
      <c r="B84" s="6" t="s">
        <v>347</v>
      </c>
      <c r="C84" s="6" t="s">
        <v>379</v>
      </c>
      <c r="D84" s="6" t="s">
        <v>387</v>
      </c>
      <c r="E84" s="9" t="s">
        <v>388</v>
      </c>
      <c r="F84" s="6">
        <v>5</v>
      </c>
      <c r="G84" s="6" t="s">
        <v>35</v>
      </c>
      <c r="H84" s="6" t="s">
        <v>6</v>
      </c>
      <c r="I84" s="9" t="s">
        <v>389</v>
      </c>
      <c r="J84" s="10"/>
      <c r="K84" s="11">
        <f t="shared" si="6"/>
        <v>0</v>
      </c>
      <c r="L84" s="14">
        <f t="shared" si="7"/>
        <v>0</v>
      </c>
      <c r="M84" s="10" t="s">
        <v>9</v>
      </c>
      <c r="N84" s="10"/>
      <c r="O84" s="15"/>
      <c r="P84" s="10"/>
      <c r="Q84" s="10"/>
      <c r="R84" s="10"/>
      <c r="S84" s="10" t="str">
        <f t="shared" si="8"/>
        <v/>
      </c>
      <c r="T84" s="10"/>
      <c r="U84" s="10"/>
      <c r="V84" s="15"/>
      <c r="W84" s="10"/>
      <c r="X84" s="10"/>
    </row>
    <row r="85" spans="1:24" ht="28.8">
      <c r="A85" s="6">
        <v>81</v>
      </c>
      <c r="B85" s="6" t="s">
        <v>347</v>
      </c>
      <c r="C85" s="6" t="s">
        <v>379</v>
      </c>
      <c r="D85" s="6" t="s">
        <v>390</v>
      </c>
      <c r="E85" s="9" t="s">
        <v>391</v>
      </c>
      <c r="F85" s="6">
        <v>4</v>
      </c>
      <c r="G85" s="6" t="s">
        <v>35</v>
      </c>
      <c r="H85" s="6" t="s">
        <v>20</v>
      </c>
      <c r="I85" s="9" t="s">
        <v>392</v>
      </c>
      <c r="J85" s="10"/>
      <c r="K85" s="11">
        <f t="shared" si="6"/>
        <v>0</v>
      </c>
      <c r="L85" s="14">
        <f t="shared" si="7"/>
        <v>0</v>
      </c>
      <c r="M85" s="10" t="s">
        <v>9</v>
      </c>
      <c r="N85" s="10"/>
      <c r="O85" s="15"/>
      <c r="P85" s="10"/>
      <c r="Q85" s="10"/>
      <c r="R85" s="10"/>
      <c r="S85" s="10" t="str">
        <f t="shared" si="8"/>
        <v/>
      </c>
      <c r="T85" s="10"/>
      <c r="U85" s="10"/>
      <c r="V85" s="15"/>
      <c r="W85" s="10"/>
      <c r="X85" s="10"/>
    </row>
    <row r="86" spans="1:24" ht="28.8">
      <c r="A86" s="6">
        <v>82</v>
      </c>
      <c r="B86" s="6" t="s">
        <v>347</v>
      </c>
      <c r="C86" s="6" t="s">
        <v>393</v>
      </c>
      <c r="D86" s="6" t="s">
        <v>394</v>
      </c>
      <c r="E86" s="9" t="s">
        <v>395</v>
      </c>
      <c r="F86" s="6">
        <v>5</v>
      </c>
      <c r="G86" s="6" t="s">
        <v>35</v>
      </c>
      <c r="H86" s="6" t="s">
        <v>111</v>
      </c>
      <c r="I86" s="9" t="s">
        <v>396</v>
      </c>
      <c r="J86" s="10"/>
      <c r="K86" s="11">
        <f t="shared" si="6"/>
        <v>0</v>
      </c>
      <c r="L86" s="14">
        <f t="shared" si="7"/>
        <v>0</v>
      </c>
      <c r="M86" s="10" t="s">
        <v>9</v>
      </c>
      <c r="N86" s="10"/>
      <c r="O86" s="15"/>
      <c r="P86" s="10"/>
      <c r="Q86" s="10"/>
      <c r="R86" s="10"/>
      <c r="S86" s="10" t="str">
        <f t="shared" si="8"/>
        <v/>
      </c>
      <c r="T86" s="10"/>
      <c r="U86" s="10"/>
      <c r="V86" s="15"/>
      <c r="W86" s="10"/>
      <c r="X86" s="10"/>
    </row>
    <row r="87" spans="1:24" ht="28.8">
      <c r="A87" s="6">
        <v>83</v>
      </c>
      <c r="B87" s="6" t="s">
        <v>347</v>
      </c>
      <c r="C87" s="6" t="s">
        <v>393</v>
      </c>
      <c r="D87" s="6" t="s">
        <v>398</v>
      </c>
      <c r="E87" s="9" t="s">
        <v>399</v>
      </c>
      <c r="F87" s="6">
        <v>5</v>
      </c>
      <c r="G87" s="6" t="s">
        <v>35</v>
      </c>
      <c r="H87" s="6" t="s">
        <v>6</v>
      </c>
      <c r="I87" s="9" t="s">
        <v>400</v>
      </c>
      <c r="J87" s="10"/>
      <c r="K87" s="11">
        <f t="shared" si="6"/>
        <v>0</v>
      </c>
      <c r="L87" s="14">
        <f t="shared" si="7"/>
        <v>0</v>
      </c>
      <c r="M87" s="10" t="s">
        <v>9</v>
      </c>
      <c r="N87" s="10"/>
      <c r="O87" s="15"/>
      <c r="P87" s="10"/>
      <c r="Q87" s="10"/>
      <c r="R87" s="10"/>
      <c r="S87" s="10" t="str">
        <f t="shared" si="8"/>
        <v/>
      </c>
      <c r="T87" s="10"/>
      <c r="U87" s="10"/>
      <c r="V87" s="15"/>
      <c r="W87" s="10"/>
      <c r="X87" s="10"/>
    </row>
    <row r="88" spans="1:24" ht="28.8">
      <c r="A88" s="6">
        <v>84</v>
      </c>
      <c r="B88" s="6" t="s">
        <v>347</v>
      </c>
      <c r="C88" s="6" t="s">
        <v>393</v>
      </c>
      <c r="D88" s="6" t="s">
        <v>401</v>
      </c>
      <c r="E88" s="9" t="s">
        <v>402</v>
      </c>
      <c r="F88" s="6">
        <v>5</v>
      </c>
      <c r="G88" s="6" t="s">
        <v>35</v>
      </c>
      <c r="H88" s="6" t="s">
        <v>111</v>
      </c>
      <c r="I88" s="9" t="s">
        <v>403</v>
      </c>
      <c r="J88" s="10"/>
      <c r="K88" s="11">
        <f t="shared" si="6"/>
        <v>0</v>
      </c>
      <c r="L88" s="14">
        <f t="shared" si="7"/>
        <v>0</v>
      </c>
      <c r="M88" s="10" t="s">
        <v>9</v>
      </c>
      <c r="N88" s="10"/>
      <c r="O88" s="15"/>
      <c r="P88" s="10"/>
      <c r="Q88" s="10"/>
      <c r="R88" s="10"/>
      <c r="S88" s="10" t="str">
        <f t="shared" si="8"/>
        <v/>
      </c>
      <c r="T88" s="10"/>
      <c r="U88" s="10"/>
      <c r="V88" s="15"/>
      <c r="W88" s="10"/>
      <c r="X88" s="10"/>
    </row>
    <row r="89" spans="1:24" ht="28.8">
      <c r="A89" s="6">
        <v>85</v>
      </c>
      <c r="B89" s="6" t="s">
        <v>347</v>
      </c>
      <c r="C89" s="6" t="s">
        <v>393</v>
      </c>
      <c r="D89" s="6" t="s">
        <v>404</v>
      </c>
      <c r="E89" s="9" t="s">
        <v>405</v>
      </c>
      <c r="F89" s="6">
        <v>4</v>
      </c>
      <c r="G89" s="6" t="s">
        <v>35</v>
      </c>
      <c r="H89" s="6" t="s">
        <v>186</v>
      </c>
      <c r="I89" s="9" t="s">
        <v>406</v>
      </c>
      <c r="J89" s="10"/>
      <c r="K89" s="11">
        <f t="shared" si="6"/>
        <v>0</v>
      </c>
      <c r="L89" s="14">
        <f t="shared" si="7"/>
        <v>0</v>
      </c>
      <c r="M89" s="10" t="s">
        <v>9</v>
      </c>
      <c r="N89" s="10"/>
      <c r="O89" s="15"/>
      <c r="P89" s="10"/>
      <c r="Q89" s="10"/>
      <c r="R89" s="10"/>
      <c r="S89" s="10" t="str">
        <f t="shared" si="8"/>
        <v/>
      </c>
      <c r="T89" s="10"/>
      <c r="U89" s="10"/>
      <c r="V89" s="15"/>
      <c r="W89" s="10"/>
      <c r="X89" s="10"/>
    </row>
    <row r="90" spans="1:24" ht="28.8">
      <c r="A90" s="6">
        <v>86</v>
      </c>
      <c r="B90" s="6" t="s">
        <v>347</v>
      </c>
      <c r="C90" s="6" t="s">
        <v>393</v>
      </c>
      <c r="D90" s="6" t="s">
        <v>407</v>
      </c>
      <c r="E90" s="9" t="s">
        <v>408</v>
      </c>
      <c r="F90" s="6">
        <v>4</v>
      </c>
      <c r="G90" s="6" t="s">
        <v>35</v>
      </c>
      <c r="H90" s="6" t="s">
        <v>186</v>
      </c>
      <c r="I90" s="9" t="s">
        <v>409</v>
      </c>
      <c r="J90" s="10"/>
      <c r="K90" s="11">
        <f t="shared" si="6"/>
        <v>0</v>
      </c>
      <c r="L90" s="14">
        <f t="shared" si="7"/>
        <v>0</v>
      </c>
      <c r="M90" s="10" t="s">
        <v>9</v>
      </c>
      <c r="N90" s="10"/>
      <c r="O90" s="15"/>
      <c r="P90" s="10"/>
      <c r="Q90" s="10"/>
      <c r="R90" s="10"/>
      <c r="S90" s="10" t="str">
        <f t="shared" si="8"/>
        <v/>
      </c>
      <c r="T90" s="10"/>
      <c r="U90" s="10"/>
      <c r="V90" s="15"/>
      <c r="W90" s="10"/>
      <c r="X90" s="10"/>
    </row>
    <row r="91" spans="1:24" ht="28.8">
      <c r="A91" s="6">
        <v>87</v>
      </c>
      <c r="B91" s="6" t="s">
        <v>347</v>
      </c>
      <c r="C91" s="6" t="s">
        <v>410</v>
      </c>
      <c r="D91" s="6" t="s">
        <v>411</v>
      </c>
      <c r="E91" s="9" t="s">
        <v>412</v>
      </c>
      <c r="F91" s="6">
        <v>4</v>
      </c>
      <c r="G91" s="6" t="s">
        <v>35</v>
      </c>
      <c r="H91" s="6" t="s">
        <v>186</v>
      </c>
      <c r="I91" s="9" t="s">
        <v>413</v>
      </c>
      <c r="J91" s="10"/>
      <c r="K91" s="11">
        <f t="shared" si="6"/>
        <v>0</v>
      </c>
      <c r="L91" s="14">
        <f t="shared" si="7"/>
        <v>0</v>
      </c>
      <c r="M91" s="10" t="s">
        <v>9</v>
      </c>
      <c r="N91" s="10"/>
      <c r="O91" s="15"/>
      <c r="P91" s="10"/>
      <c r="Q91" s="10"/>
      <c r="R91" s="10"/>
      <c r="S91" s="10" t="str">
        <f t="shared" si="8"/>
        <v/>
      </c>
      <c r="T91" s="10"/>
      <c r="U91" s="10"/>
      <c r="V91" s="15"/>
      <c r="W91" s="10"/>
      <c r="X91" s="10"/>
    </row>
    <row r="92" spans="1:24" ht="28.8">
      <c r="A92" s="6">
        <v>88</v>
      </c>
      <c r="B92" s="6" t="s">
        <v>347</v>
      </c>
      <c r="C92" s="6" t="s">
        <v>410</v>
      </c>
      <c r="D92" s="6" t="s">
        <v>414</v>
      </c>
      <c r="E92" s="9" t="s">
        <v>415</v>
      </c>
      <c r="F92" s="6">
        <v>5</v>
      </c>
      <c r="G92" s="6" t="s">
        <v>35</v>
      </c>
      <c r="H92" s="6" t="s">
        <v>186</v>
      </c>
      <c r="I92" s="9" t="s">
        <v>416</v>
      </c>
      <c r="J92" s="10"/>
      <c r="K92" s="11">
        <f t="shared" si="6"/>
        <v>0</v>
      </c>
      <c r="L92" s="14">
        <f t="shared" si="7"/>
        <v>0</v>
      </c>
      <c r="M92" s="10" t="s">
        <v>9</v>
      </c>
      <c r="N92" s="10"/>
      <c r="O92" s="15"/>
      <c r="P92" s="10"/>
      <c r="Q92" s="10"/>
      <c r="R92" s="10"/>
      <c r="S92" s="10" t="str">
        <f t="shared" si="8"/>
        <v/>
      </c>
      <c r="T92" s="10"/>
      <c r="U92" s="10"/>
      <c r="V92" s="15"/>
      <c r="W92" s="10"/>
      <c r="X92" s="10"/>
    </row>
    <row r="93" spans="1:24" ht="28.8">
      <c r="A93" s="6">
        <v>89</v>
      </c>
      <c r="B93" s="6" t="s">
        <v>347</v>
      </c>
      <c r="C93" s="6" t="s">
        <v>410</v>
      </c>
      <c r="D93" s="6" t="s">
        <v>417</v>
      </c>
      <c r="E93" s="9" t="s">
        <v>418</v>
      </c>
      <c r="F93" s="6">
        <v>4</v>
      </c>
      <c r="G93" s="6" t="s">
        <v>35</v>
      </c>
      <c r="H93" s="6" t="s">
        <v>186</v>
      </c>
      <c r="I93" s="9" t="s">
        <v>419</v>
      </c>
      <c r="J93" s="10"/>
      <c r="K93" s="11">
        <f t="shared" si="6"/>
        <v>0</v>
      </c>
      <c r="L93" s="14">
        <f t="shared" si="7"/>
        <v>0</v>
      </c>
      <c r="M93" s="10" t="s">
        <v>9</v>
      </c>
      <c r="N93" s="10"/>
      <c r="O93" s="15"/>
      <c r="P93" s="10"/>
      <c r="Q93" s="10"/>
      <c r="R93" s="10"/>
      <c r="S93" s="10" t="str">
        <f t="shared" si="8"/>
        <v/>
      </c>
      <c r="T93" s="10"/>
      <c r="U93" s="10"/>
      <c r="V93" s="15"/>
      <c r="W93" s="10"/>
      <c r="X93" s="10"/>
    </row>
    <row r="94" spans="1:24" ht="28.8">
      <c r="A94" s="6">
        <v>90</v>
      </c>
      <c r="B94" s="6" t="s">
        <v>347</v>
      </c>
      <c r="C94" s="6" t="s">
        <v>410</v>
      </c>
      <c r="D94" s="6" t="s">
        <v>420</v>
      </c>
      <c r="E94" s="9" t="s">
        <v>421</v>
      </c>
      <c r="F94" s="6">
        <v>5</v>
      </c>
      <c r="G94" s="6" t="s">
        <v>35</v>
      </c>
      <c r="H94" s="6" t="s">
        <v>186</v>
      </c>
      <c r="I94" s="9" t="s">
        <v>422</v>
      </c>
      <c r="J94" s="10"/>
      <c r="K94" s="11">
        <f t="shared" si="6"/>
        <v>0</v>
      </c>
      <c r="L94" s="14">
        <f t="shared" si="7"/>
        <v>0</v>
      </c>
      <c r="M94" s="10" t="s">
        <v>9</v>
      </c>
      <c r="N94" s="10"/>
      <c r="O94" s="15"/>
      <c r="P94" s="10"/>
      <c r="Q94" s="10"/>
      <c r="R94" s="10"/>
      <c r="S94" s="10" t="str">
        <f t="shared" si="8"/>
        <v/>
      </c>
      <c r="T94" s="10"/>
      <c r="U94" s="10"/>
      <c r="V94" s="15"/>
      <c r="W94" s="10"/>
      <c r="X94" s="10"/>
    </row>
    <row r="95" spans="1:24" ht="43.2">
      <c r="A95" s="6">
        <v>91</v>
      </c>
      <c r="B95" s="6" t="s">
        <v>347</v>
      </c>
      <c r="C95" s="6" t="s">
        <v>410</v>
      </c>
      <c r="D95" s="6" t="s">
        <v>423</v>
      </c>
      <c r="E95" s="9" t="s">
        <v>424</v>
      </c>
      <c r="F95" s="6">
        <v>5</v>
      </c>
      <c r="G95" s="6" t="s">
        <v>35</v>
      </c>
      <c r="H95" s="6" t="s">
        <v>186</v>
      </c>
      <c r="I95" s="9" t="s">
        <v>425</v>
      </c>
      <c r="J95" s="10"/>
      <c r="K95" s="11">
        <f t="shared" si="6"/>
        <v>0</v>
      </c>
      <c r="L95" s="14">
        <f t="shared" si="7"/>
        <v>0</v>
      </c>
      <c r="M95" s="10" t="s">
        <v>9</v>
      </c>
      <c r="N95" s="10"/>
      <c r="O95" s="15"/>
      <c r="P95" s="10"/>
      <c r="Q95" s="10"/>
      <c r="R95" s="10"/>
      <c r="S95" s="10" t="str">
        <f t="shared" si="8"/>
        <v/>
      </c>
      <c r="T95" s="10"/>
      <c r="U95" s="10"/>
      <c r="V95" s="15"/>
      <c r="W95" s="10"/>
      <c r="X95" s="10"/>
    </row>
    <row r="96" spans="1:24" ht="43.2">
      <c r="A96" s="6">
        <v>92</v>
      </c>
      <c r="B96" s="6" t="s">
        <v>347</v>
      </c>
      <c r="C96" s="6" t="s">
        <v>426</v>
      </c>
      <c r="D96" s="6" t="s">
        <v>427</v>
      </c>
      <c r="E96" s="9" t="s">
        <v>428</v>
      </c>
      <c r="F96" s="6">
        <v>5</v>
      </c>
      <c r="G96" s="6" t="s">
        <v>35</v>
      </c>
      <c r="H96" s="6" t="s">
        <v>20</v>
      </c>
      <c r="I96" s="9" t="s">
        <v>429</v>
      </c>
      <c r="J96" s="10"/>
      <c r="K96" s="11">
        <f t="shared" si="6"/>
        <v>0</v>
      </c>
      <c r="L96" s="14">
        <f t="shared" si="7"/>
        <v>0</v>
      </c>
      <c r="M96" s="10" t="s">
        <v>9</v>
      </c>
      <c r="N96" s="10"/>
      <c r="O96" s="15"/>
      <c r="P96" s="10"/>
      <c r="Q96" s="10"/>
      <c r="R96" s="10"/>
      <c r="S96" s="10" t="str">
        <f t="shared" si="8"/>
        <v/>
      </c>
      <c r="T96" s="10"/>
      <c r="U96" s="10"/>
      <c r="V96" s="15"/>
      <c r="W96" s="10"/>
      <c r="X96" s="10"/>
    </row>
    <row r="97" spans="1:24" ht="28.8">
      <c r="A97" s="6">
        <v>93</v>
      </c>
      <c r="B97" s="6" t="s">
        <v>347</v>
      </c>
      <c r="C97" s="6" t="s">
        <v>426</v>
      </c>
      <c r="D97" s="6" t="s">
        <v>431</v>
      </c>
      <c r="E97" s="9" t="s">
        <v>432</v>
      </c>
      <c r="F97" s="6">
        <v>5</v>
      </c>
      <c r="G97" s="6" t="s">
        <v>35</v>
      </c>
      <c r="H97" s="6" t="s">
        <v>20</v>
      </c>
      <c r="I97" s="9" t="s">
        <v>433</v>
      </c>
      <c r="J97" s="10"/>
      <c r="K97" s="11">
        <f t="shared" si="6"/>
        <v>0</v>
      </c>
      <c r="L97" s="14">
        <f t="shared" si="7"/>
        <v>0</v>
      </c>
      <c r="M97" s="10" t="s">
        <v>9</v>
      </c>
      <c r="N97" s="10"/>
      <c r="O97" s="15"/>
      <c r="P97" s="10"/>
      <c r="Q97" s="10"/>
      <c r="R97" s="10"/>
      <c r="S97" s="10" t="str">
        <f t="shared" si="8"/>
        <v/>
      </c>
      <c r="T97" s="10"/>
      <c r="U97" s="10"/>
      <c r="V97" s="15"/>
      <c r="W97" s="10"/>
      <c r="X97" s="10"/>
    </row>
    <row r="98" spans="1:24" ht="28.8">
      <c r="A98" s="6">
        <v>94</v>
      </c>
      <c r="B98" s="6" t="s">
        <v>347</v>
      </c>
      <c r="C98" s="6" t="s">
        <v>426</v>
      </c>
      <c r="D98" s="6" t="s">
        <v>434</v>
      </c>
      <c r="E98" s="9" t="s">
        <v>435</v>
      </c>
      <c r="F98" s="6">
        <v>5</v>
      </c>
      <c r="G98" s="6" t="s">
        <v>35</v>
      </c>
      <c r="H98" s="6" t="s">
        <v>20</v>
      </c>
      <c r="I98" s="9" t="s">
        <v>334</v>
      </c>
      <c r="J98" s="10"/>
      <c r="K98" s="11">
        <f t="shared" si="6"/>
        <v>0</v>
      </c>
      <c r="L98" s="14">
        <f t="shared" si="7"/>
        <v>0</v>
      </c>
      <c r="M98" s="10" t="s">
        <v>9</v>
      </c>
      <c r="N98" s="10"/>
      <c r="O98" s="15"/>
      <c r="P98" s="10"/>
      <c r="Q98" s="10"/>
      <c r="R98" s="10"/>
      <c r="S98" s="10" t="str">
        <f t="shared" si="8"/>
        <v/>
      </c>
      <c r="T98" s="10"/>
      <c r="U98" s="10"/>
      <c r="V98" s="15"/>
      <c r="W98" s="10"/>
      <c r="X98" s="10"/>
    </row>
    <row r="99" spans="1:24" ht="28.8">
      <c r="A99" s="6">
        <v>95</v>
      </c>
      <c r="B99" s="6" t="s">
        <v>347</v>
      </c>
      <c r="C99" s="6" t="s">
        <v>426</v>
      </c>
      <c r="D99" s="6" t="s">
        <v>436</v>
      </c>
      <c r="E99" s="9" t="s">
        <v>437</v>
      </c>
      <c r="F99" s="6">
        <v>4</v>
      </c>
      <c r="G99" s="6" t="s">
        <v>35</v>
      </c>
      <c r="H99" s="6" t="s">
        <v>20</v>
      </c>
      <c r="I99" s="9" t="s">
        <v>438</v>
      </c>
      <c r="J99" s="10"/>
      <c r="K99" s="11">
        <f t="shared" si="6"/>
        <v>0</v>
      </c>
      <c r="L99" s="14">
        <f t="shared" si="7"/>
        <v>0</v>
      </c>
      <c r="M99" s="10" t="s">
        <v>9</v>
      </c>
      <c r="N99" s="10"/>
      <c r="O99" s="15"/>
      <c r="P99" s="10"/>
      <c r="Q99" s="10"/>
      <c r="R99" s="10"/>
      <c r="S99" s="10" t="str">
        <f t="shared" si="8"/>
        <v/>
      </c>
      <c r="T99" s="10"/>
      <c r="U99" s="10"/>
      <c r="V99" s="15"/>
      <c r="W99" s="10"/>
      <c r="X99" s="10"/>
    </row>
    <row r="100" spans="1:24" ht="28.8">
      <c r="A100" s="6">
        <v>96</v>
      </c>
      <c r="B100" s="6" t="s">
        <v>347</v>
      </c>
      <c r="C100" s="6" t="s">
        <v>426</v>
      </c>
      <c r="D100" s="6" t="s">
        <v>439</v>
      </c>
      <c r="E100" s="9" t="s">
        <v>440</v>
      </c>
      <c r="F100" s="6">
        <v>5</v>
      </c>
      <c r="G100" s="6" t="s">
        <v>35</v>
      </c>
      <c r="H100" s="6" t="s">
        <v>111</v>
      </c>
      <c r="I100" s="9" t="s">
        <v>441</v>
      </c>
      <c r="J100" s="10"/>
      <c r="K100" s="11">
        <f t="shared" si="6"/>
        <v>0</v>
      </c>
      <c r="L100" s="14">
        <f t="shared" si="7"/>
        <v>0</v>
      </c>
      <c r="M100" s="10" t="s">
        <v>9</v>
      </c>
      <c r="N100" s="10"/>
      <c r="O100" s="15"/>
      <c r="P100" s="10"/>
      <c r="Q100" s="10"/>
      <c r="R100" s="10"/>
      <c r="S100" s="10" t="str">
        <f t="shared" si="8"/>
        <v/>
      </c>
      <c r="T100" s="10"/>
      <c r="U100" s="10"/>
      <c r="V100" s="15"/>
      <c r="W100" s="10"/>
      <c r="X100" s="10"/>
    </row>
    <row r="101" spans="1:24" ht="28.8">
      <c r="A101" s="6">
        <v>97</v>
      </c>
      <c r="B101" s="6" t="s">
        <v>347</v>
      </c>
      <c r="C101" s="6" t="s">
        <v>426</v>
      </c>
      <c r="D101" s="6" t="s">
        <v>442</v>
      </c>
      <c r="E101" s="9" t="s">
        <v>443</v>
      </c>
      <c r="F101" s="6">
        <v>5</v>
      </c>
      <c r="G101" s="6" t="s">
        <v>35</v>
      </c>
      <c r="H101" s="6" t="s">
        <v>186</v>
      </c>
      <c r="I101" s="9" t="s">
        <v>444</v>
      </c>
      <c r="J101" s="10"/>
      <c r="K101" s="11">
        <f t="shared" ref="K101:K109" si="9">IF(J101="Conform",1,IF(J101="Observation",0.5,IF(J101="N/A","",0)))</f>
        <v>0</v>
      </c>
      <c r="L101" s="14">
        <f t="shared" ref="L101:L109" si="10">IF(K101="", "", F101*K101)</f>
        <v>0</v>
      </c>
      <c r="M101" s="10" t="s">
        <v>9</v>
      </c>
      <c r="N101" s="10"/>
      <c r="O101" s="15"/>
      <c r="P101" s="10"/>
      <c r="Q101" s="10"/>
      <c r="R101" s="10"/>
      <c r="S101" s="10" t="str">
        <f t="shared" ref="S101:S109" si="11">IF(J101="Minor NC","Minor",IF(J101="Major NC","Major",IF(J101="Critical NC","Critical",IF(J101="Observation","Observation",""))))</f>
        <v/>
      </c>
      <c r="T101" s="10"/>
      <c r="U101" s="10"/>
      <c r="V101" s="15"/>
      <c r="W101" s="10"/>
      <c r="X101" s="10"/>
    </row>
    <row r="102" spans="1:24" ht="28.8">
      <c r="A102" s="6">
        <v>98</v>
      </c>
      <c r="B102" s="6" t="s">
        <v>347</v>
      </c>
      <c r="C102" s="6" t="s">
        <v>426</v>
      </c>
      <c r="D102" s="6" t="s">
        <v>445</v>
      </c>
      <c r="E102" s="9" t="s">
        <v>446</v>
      </c>
      <c r="F102" s="6">
        <v>5</v>
      </c>
      <c r="G102" s="6" t="s">
        <v>35</v>
      </c>
      <c r="H102" s="6" t="s">
        <v>20</v>
      </c>
      <c r="I102" s="9" t="s">
        <v>447</v>
      </c>
      <c r="J102" s="10"/>
      <c r="K102" s="11">
        <f t="shared" si="9"/>
        <v>0</v>
      </c>
      <c r="L102" s="14">
        <f t="shared" si="10"/>
        <v>0</v>
      </c>
      <c r="M102" s="10" t="s">
        <v>9</v>
      </c>
      <c r="N102" s="10"/>
      <c r="O102" s="15"/>
      <c r="P102" s="10"/>
      <c r="Q102" s="10"/>
      <c r="R102" s="10"/>
      <c r="S102" s="10" t="str">
        <f t="shared" si="11"/>
        <v/>
      </c>
      <c r="T102" s="10"/>
      <c r="U102" s="10"/>
      <c r="V102" s="15"/>
      <c r="W102" s="10"/>
      <c r="X102" s="10"/>
    </row>
    <row r="103" spans="1:24" ht="43.2">
      <c r="A103" s="6">
        <v>99</v>
      </c>
      <c r="B103" s="6" t="s">
        <v>347</v>
      </c>
      <c r="C103" s="6" t="s">
        <v>448</v>
      </c>
      <c r="D103" s="6" t="s">
        <v>449</v>
      </c>
      <c r="E103" s="9" t="s">
        <v>450</v>
      </c>
      <c r="F103" s="6">
        <v>5</v>
      </c>
      <c r="G103" s="6" t="s">
        <v>35</v>
      </c>
      <c r="H103" s="6" t="s">
        <v>180</v>
      </c>
      <c r="I103" s="9" t="s">
        <v>451</v>
      </c>
      <c r="J103" s="10"/>
      <c r="K103" s="11">
        <f t="shared" si="9"/>
        <v>0</v>
      </c>
      <c r="L103" s="14">
        <f t="shared" si="10"/>
        <v>0</v>
      </c>
      <c r="M103" s="10" t="s">
        <v>9</v>
      </c>
      <c r="N103" s="10"/>
      <c r="O103" s="15"/>
      <c r="P103" s="10"/>
      <c r="Q103" s="10"/>
      <c r="R103" s="10"/>
      <c r="S103" s="10" t="str">
        <f t="shared" si="11"/>
        <v/>
      </c>
      <c r="T103" s="10"/>
      <c r="U103" s="10"/>
      <c r="V103" s="15"/>
      <c r="W103" s="10"/>
      <c r="X103" s="10"/>
    </row>
    <row r="104" spans="1:24" ht="28.8">
      <c r="A104" s="6">
        <v>100</v>
      </c>
      <c r="B104" s="6" t="s">
        <v>347</v>
      </c>
      <c r="C104" s="6" t="s">
        <v>448</v>
      </c>
      <c r="D104" s="6" t="s">
        <v>453</v>
      </c>
      <c r="E104" s="9" t="s">
        <v>454</v>
      </c>
      <c r="F104" s="6">
        <v>4</v>
      </c>
      <c r="G104" s="6" t="s">
        <v>35</v>
      </c>
      <c r="H104" s="6" t="s">
        <v>20</v>
      </c>
      <c r="I104" s="9" t="s">
        <v>455</v>
      </c>
      <c r="J104" s="10"/>
      <c r="K104" s="11">
        <f t="shared" si="9"/>
        <v>0</v>
      </c>
      <c r="L104" s="14">
        <f t="shared" si="10"/>
        <v>0</v>
      </c>
      <c r="M104" s="10" t="s">
        <v>9</v>
      </c>
      <c r="N104" s="10"/>
      <c r="O104" s="15"/>
      <c r="P104" s="10"/>
      <c r="Q104" s="10"/>
      <c r="R104" s="10"/>
      <c r="S104" s="10" t="str">
        <f t="shared" si="11"/>
        <v/>
      </c>
      <c r="T104" s="10"/>
      <c r="U104" s="10"/>
      <c r="V104" s="15"/>
      <c r="W104" s="10"/>
      <c r="X104" s="10"/>
    </row>
    <row r="105" spans="1:24" ht="28.8">
      <c r="A105" s="6">
        <v>101</v>
      </c>
      <c r="B105" s="6" t="s">
        <v>347</v>
      </c>
      <c r="C105" s="6" t="s">
        <v>448</v>
      </c>
      <c r="D105" s="6" t="s">
        <v>456</v>
      </c>
      <c r="E105" s="9" t="s">
        <v>457</v>
      </c>
      <c r="F105" s="6">
        <v>3</v>
      </c>
      <c r="G105" s="6" t="s">
        <v>36</v>
      </c>
      <c r="H105" s="6" t="s">
        <v>20</v>
      </c>
      <c r="I105" s="9" t="s">
        <v>458</v>
      </c>
      <c r="J105" s="10"/>
      <c r="K105" s="11">
        <f t="shared" si="9"/>
        <v>0</v>
      </c>
      <c r="L105" s="14">
        <f t="shared" si="10"/>
        <v>0</v>
      </c>
      <c r="M105" s="10" t="s">
        <v>9</v>
      </c>
      <c r="N105" s="10"/>
      <c r="O105" s="15"/>
      <c r="P105" s="10"/>
      <c r="Q105" s="10"/>
      <c r="R105" s="10"/>
      <c r="S105" s="10" t="str">
        <f t="shared" si="11"/>
        <v/>
      </c>
      <c r="T105" s="10"/>
      <c r="U105" s="10"/>
      <c r="V105" s="15"/>
      <c r="W105" s="10"/>
      <c r="X105" s="10"/>
    </row>
    <row r="106" spans="1:24" ht="28.8">
      <c r="A106" s="6">
        <v>102</v>
      </c>
      <c r="B106" s="6" t="s">
        <v>347</v>
      </c>
      <c r="C106" s="6" t="s">
        <v>459</v>
      </c>
      <c r="D106" s="6" t="s">
        <v>460</v>
      </c>
      <c r="E106" s="9" t="s">
        <v>461</v>
      </c>
      <c r="F106" s="6">
        <v>4</v>
      </c>
      <c r="G106" s="6" t="s">
        <v>36</v>
      </c>
      <c r="H106" s="6" t="s">
        <v>20</v>
      </c>
      <c r="I106" s="9" t="s">
        <v>462</v>
      </c>
      <c r="J106" s="10"/>
      <c r="K106" s="11">
        <f t="shared" si="9"/>
        <v>0</v>
      </c>
      <c r="L106" s="14">
        <f t="shared" si="10"/>
        <v>0</v>
      </c>
      <c r="M106" s="10" t="s">
        <v>9</v>
      </c>
      <c r="N106" s="10"/>
      <c r="O106" s="15"/>
      <c r="P106" s="10"/>
      <c r="Q106" s="10"/>
      <c r="R106" s="10"/>
      <c r="S106" s="10" t="str">
        <f t="shared" si="11"/>
        <v/>
      </c>
      <c r="T106" s="10"/>
      <c r="U106" s="10"/>
      <c r="V106" s="15"/>
      <c r="W106" s="10"/>
      <c r="X106" s="10"/>
    </row>
    <row r="107" spans="1:24" ht="28.8">
      <c r="A107" s="6">
        <v>103</v>
      </c>
      <c r="B107" s="6" t="s">
        <v>347</v>
      </c>
      <c r="C107" s="6" t="s">
        <v>459</v>
      </c>
      <c r="D107" s="6" t="s">
        <v>464</v>
      </c>
      <c r="E107" s="9" t="s">
        <v>465</v>
      </c>
      <c r="F107" s="6">
        <v>5</v>
      </c>
      <c r="G107" s="6" t="s">
        <v>35</v>
      </c>
      <c r="H107" s="6" t="s">
        <v>20</v>
      </c>
      <c r="I107" s="9" t="s">
        <v>466</v>
      </c>
      <c r="J107" s="10"/>
      <c r="K107" s="11">
        <f t="shared" si="9"/>
        <v>0</v>
      </c>
      <c r="L107" s="14">
        <f t="shared" si="10"/>
        <v>0</v>
      </c>
      <c r="M107" s="10" t="s">
        <v>9</v>
      </c>
      <c r="N107" s="10"/>
      <c r="O107" s="15"/>
      <c r="P107" s="10"/>
      <c r="Q107" s="10"/>
      <c r="R107" s="10"/>
      <c r="S107" s="10" t="str">
        <f t="shared" si="11"/>
        <v/>
      </c>
      <c r="T107" s="10"/>
      <c r="U107" s="10"/>
      <c r="V107" s="15"/>
      <c r="W107" s="10"/>
      <c r="X107" s="10"/>
    </row>
    <row r="108" spans="1:24" ht="28.8">
      <c r="A108" s="6">
        <v>104</v>
      </c>
      <c r="B108" s="6" t="s">
        <v>347</v>
      </c>
      <c r="C108" s="6" t="s">
        <v>459</v>
      </c>
      <c r="D108" s="6" t="s">
        <v>467</v>
      </c>
      <c r="E108" s="9" t="s">
        <v>468</v>
      </c>
      <c r="F108" s="6">
        <v>4</v>
      </c>
      <c r="G108" s="6" t="s">
        <v>35</v>
      </c>
      <c r="H108" s="6" t="s">
        <v>111</v>
      </c>
      <c r="I108" s="9" t="s">
        <v>469</v>
      </c>
      <c r="J108" s="10"/>
      <c r="K108" s="11">
        <f t="shared" si="9"/>
        <v>0</v>
      </c>
      <c r="L108" s="14">
        <f t="shared" si="10"/>
        <v>0</v>
      </c>
      <c r="M108" s="10" t="s">
        <v>9</v>
      </c>
      <c r="N108" s="10"/>
      <c r="O108" s="15"/>
      <c r="P108" s="10"/>
      <c r="Q108" s="10"/>
      <c r="R108" s="10"/>
      <c r="S108" s="10" t="str">
        <f t="shared" si="11"/>
        <v/>
      </c>
      <c r="T108" s="10"/>
      <c r="U108" s="10"/>
      <c r="V108" s="15"/>
      <c r="W108" s="10"/>
      <c r="X108" s="10"/>
    </row>
    <row r="109" spans="1:24" ht="28.8">
      <c r="A109" s="6">
        <v>105</v>
      </c>
      <c r="B109" s="6" t="s">
        <v>347</v>
      </c>
      <c r="C109" s="6" t="s">
        <v>459</v>
      </c>
      <c r="D109" s="6" t="s">
        <v>470</v>
      </c>
      <c r="E109" s="9" t="s">
        <v>471</v>
      </c>
      <c r="F109" s="6">
        <v>4</v>
      </c>
      <c r="G109" s="6" t="s">
        <v>35</v>
      </c>
      <c r="H109" s="6" t="s">
        <v>20</v>
      </c>
      <c r="I109" s="9" t="s">
        <v>472</v>
      </c>
      <c r="J109" s="10"/>
      <c r="K109" s="11">
        <f t="shared" si="9"/>
        <v>0</v>
      </c>
      <c r="L109" s="14">
        <f t="shared" si="10"/>
        <v>0</v>
      </c>
      <c r="M109" s="10" t="s">
        <v>9</v>
      </c>
      <c r="N109" s="10"/>
      <c r="O109" s="15"/>
      <c r="P109" s="10"/>
      <c r="Q109" s="10"/>
      <c r="R109" s="10"/>
      <c r="S109" s="10" t="str">
        <f t="shared" si="11"/>
        <v/>
      </c>
      <c r="T109" s="10"/>
      <c r="U109" s="10"/>
      <c r="V109" s="15"/>
      <c r="W109" s="10"/>
      <c r="X109" s="10"/>
    </row>
  </sheetData>
  <autoFilter ref="A4:X109"/>
  <mergeCells count="2">
    <mergeCell ref="A1:X1"/>
    <mergeCell ref="A2:M3"/>
  </mergeCells>
  <conditionalFormatting sqref="J5:J109">
    <cfRule type="cellIs" dxfId="9" priority="1" operator="equal">
      <formula>"Conform"</formula>
    </cfRule>
    <cfRule type="cellIs" dxfId="8" priority="2" operator="equal">
      <formula>"Observation"</formula>
    </cfRule>
    <cfRule type="cellIs" dxfId="7" priority="3" operator="equal">
      <formula>"Minor NC"</formula>
    </cfRule>
    <cfRule type="cellIs" dxfId="6" priority="4" operator="equal">
      <formula>"Major NC"</formula>
    </cfRule>
    <cfRule type="cellIs" dxfId="5" priority="5" operator="equal">
      <formula>"Critical NC"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>
          <x14:formula1>
            <xm:f>Dropdowns!$B$3:$B$8</xm:f>
          </x14:formula1>
          <xm:sqref>J5:J109</xm:sqref>
        </x14:dataValidation>
        <x14:dataValidation type="list" allowBlank="1">
          <x14:formula1>
            <xm:f>Dropdowns!$B$11:$B$16</xm:f>
          </x14:formula1>
          <xm:sqref>M5:M109</xm:sqref>
        </x14:dataValidation>
        <x14:dataValidation type="list" allowBlank="1">
          <x14:formula1>
            <xm:f>Dropdowns!$B$19:$B$22</xm:f>
          </x14:formula1>
          <xm:sqref>S5:S109</xm:sqref>
        </x14:dataValidation>
        <x14:dataValidation type="list" allowBlank="1">
          <x14:formula1>
            <xm:f>Dropdowns!$B$35:$B$38</xm:f>
          </x14:formula1>
          <xm:sqref>W5:W109</xm:sqref>
        </x14:dataValidation>
        <x14:dataValidation type="list" allowBlank="1">
          <x14:formula1>
            <xm:f>Dropdowns!$B$33:$B$36</xm:f>
          </x14:formula1>
          <xm:sqref>W5:W109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workbookViewId="0">
      <pane ySplit="4" topLeftCell="A5" activePane="bottomLeft" state="frozen"/>
      <selection pane="bottomLeft" activeCell="A2" sqref="A2:X2"/>
    </sheetView>
  </sheetViews>
  <sheetFormatPr defaultRowHeight="14.4"/>
  <cols>
    <col min="1" max="1" width="6" customWidth="1"/>
    <col min="2" max="2" width="24" customWidth="1"/>
    <col min="3" max="3" width="26" customWidth="1"/>
    <col min="4" max="4" width="12" customWidth="1"/>
    <col min="5" max="5" width="50" customWidth="1"/>
    <col min="6" max="6" width="8" customWidth="1"/>
    <col min="7" max="7" width="9" customWidth="1"/>
    <col min="8" max="8" width="18" customWidth="1"/>
    <col min="9" max="9" width="32" customWidth="1"/>
    <col min="10" max="10" width="14" customWidth="1"/>
    <col min="11" max="11" width="11" customWidth="1"/>
    <col min="12" max="12" width="12" customWidth="1"/>
    <col min="13" max="13" width="16" customWidth="1"/>
    <col min="14" max="14" width="18" customWidth="1"/>
    <col min="15" max="15" width="12" customWidth="1"/>
    <col min="16" max="16" width="22" customWidth="1"/>
    <col min="17" max="17" width="20" customWidth="1"/>
    <col min="18" max="18" width="34" customWidth="1"/>
    <col min="19" max="20" width="12" customWidth="1"/>
    <col min="21" max="21" width="18" customWidth="1"/>
    <col min="22" max="22" width="12" customWidth="1"/>
    <col min="23" max="23" width="20" customWidth="1"/>
    <col min="24" max="24" width="28" customWidth="1"/>
  </cols>
  <sheetData>
    <row r="1" spans="1:24" ht="28.05" customHeight="1">
      <c r="A1" s="18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67.2" customHeight="1">
      <c r="A2" s="20" t="s">
        <v>475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4" spans="1:24" ht="31.95" customHeight="1">
      <c r="A4" s="5" t="s">
        <v>92</v>
      </c>
      <c r="B4" s="5" t="s">
        <v>93</v>
      </c>
      <c r="C4" s="5" t="s">
        <v>94</v>
      </c>
      <c r="D4" s="5" t="s">
        <v>95</v>
      </c>
      <c r="E4" s="5" t="s">
        <v>96</v>
      </c>
      <c r="F4" s="5" t="s">
        <v>99</v>
      </c>
      <c r="G4" s="5" t="s">
        <v>34</v>
      </c>
      <c r="H4" s="5" t="s">
        <v>97</v>
      </c>
      <c r="I4" s="5" t="s">
        <v>98</v>
      </c>
      <c r="J4" s="5" t="s">
        <v>1</v>
      </c>
      <c r="K4" s="5" t="s">
        <v>476</v>
      </c>
      <c r="L4" s="5" t="s">
        <v>477</v>
      </c>
      <c r="M4" s="5" t="s">
        <v>8</v>
      </c>
      <c r="N4" s="5" t="s">
        <v>478</v>
      </c>
      <c r="O4" s="5" t="s">
        <v>479</v>
      </c>
      <c r="P4" s="5" t="s">
        <v>480</v>
      </c>
      <c r="Q4" s="5" t="s">
        <v>481</v>
      </c>
      <c r="R4" s="5" t="s">
        <v>482</v>
      </c>
      <c r="S4" s="5" t="s">
        <v>483</v>
      </c>
      <c r="T4" s="5" t="s">
        <v>484</v>
      </c>
      <c r="U4" s="5" t="s">
        <v>485</v>
      </c>
      <c r="V4" s="5" t="s">
        <v>486</v>
      </c>
      <c r="W4" s="5" t="s">
        <v>25</v>
      </c>
      <c r="X4" s="5" t="s">
        <v>487</v>
      </c>
    </row>
    <row r="5" spans="1:24" ht="43.2">
      <c r="A5" s="6">
        <v>1</v>
      </c>
      <c r="B5" s="6" t="s">
        <v>102</v>
      </c>
      <c r="C5" s="6" t="s">
        <v>103</v>
      </c>
      <c r="D5" s="6" t="s">
        <v>104</v>
      </c>
      <c r="E5" s="9" t="s">
        <v>105</v>
      </c>
      <c r="F5" s="6">
        <v>4</v>
      </c>
      <c r="G5" s="6" t="s">
        <v>35</v>
      </c>
      <c r="H5" s="6" t="s">
        <v>20</v>
      </c>
      <c r="I5" s="9" t="s">
        <v>106</v>
      </c>
      <c r="J5" s="10"/>
      <c r="K5" s="11">
        <f t="shared" ref="K5:K36" si="0">IF(J5="Conform",1,IF(J5="Observation",0.5,IF(J5="N/A","",0)))</f>
        <v>0</v>
      </c>
      <c r="L5" s="14">
        <f t="shared" ref="L5:L36" si="1">IF(K5="", "", F5*K5)</f>
        <v>0</v>
      </c>
      <c r="M5" s="10" t="s">
        <v>11</v>
      </c>
      <c r="N5" s="10"/>
      <c r="O5" s="15"/>
      <c r="P5" s="10"/>
      <c r="Q5" s="10"/>
      <c r="R5" s="10"/>
      <c r="S5" s="10" t="str">
        <f t="shared" ref="S5:S36" si="2">IF(J5="Minor NC","Minor",IF(J5="Major NC","Major",IF(J5="Critical NC","Critical",IF(J5="Observation","Observation",""))))</f>
        <v/>
      </c>
      <c r="T5" s="10"/>
      <c r="U5" s="10"/>
      <c r="V5" s="15"/>
      <c r="W5" s="10"/>
      <c r="X5" s="10"/>
    </row>
    <row r="6" spans="1:24" ht="43.2">
      <c r="A6" s="6">
        <v>2</v>
      </c>
      <c r="B6" s="6" t="s">
        <v>102</v>
      </c>
      <c r="C6" s="6" t="s">
        <v>103</v>
      </c>
      <c r="D6" s="6" t="s">
        <v>109</v>
      </c>
      <c r="E6" s="9" t="s">
        <v>110</v>
      </c>
      <c r="F6" s="6">
        <v>4</v>
      </c>
      <c r="G6" s="6" t="s">
        <v>35</v>
      </c>
      <c r="H6" s="6" t="s">
        <v>111</v>
      </c>
      <c r="I6" s="9" t="s">
        <v>112</v>
      </c>
      <c r="J6" s="10"/>
      <c r="K6" s="11">
        <f t="shared" si="0"/>
        <v>0</v>
      </c>
      <c r="L6" s="14">
        <f t="shared" si="1"/>
        <v>0</v>
      </c>
      <c r="M6" s="10" t="s">
        <v>11</v>
      </c>
      <c r="N6" s="10"/>
      <c r="O6" s="15"/>
      <c r="P6" s="10"/>
      <c r="Q6" s="10"/>
      <c r="R6" s="10"/>
      <c r="S6" s="10" t="str">
        <f t="shared" si="2"/>
        <v/>
      </c>
      <c r="T6" s="10"/>
      <c r="U6" s="10"/>
      <c r="V6" s="15"/>
      <c r="W6" s="10"/>
      <c r="X6" s="10"/>
    </row>
    <row r="7" spans="1:24" ht="28.8">
      <c r="A7" s="6">
        <v>3</v>
      </c>
      <c r="B7" s="6" t="s">
        <v>102</v>
      </c>
      <c r="C7" s="6" t="s">
        <v>103</v>
      </c>
      <c r="D7" s="6" t="s">
        <v>114</v>
      </c>
      <c r="E7" s="9" t="s">
        <v>115</v>
      </c>
      <c r="F7" s="6">
        <v>4</v>
      </c>
      <c r="G7" s="6" t="s">
        <v>35</v>
      </c>
      <c r="H7" s="6" t="s">
        <v>20</v>
      </c>
      <c r="I7" s="9" t="s">
        <v>116</v>
      </c>
      <c r="J7" s="10"/>
      <c r="K7" s="11">
        <f t="shared" si="0"/>
        <v>0</v>
      </c>
      <c r="L7" s="14">
        <f t="shared" si="1"/>
        <v>0</v>
      </c>
      <c r="M7" s="10" t="s">
        <v>11</v>
      </c>
      <c r="N7" s="10"/>
      <c r="O7" s="15"/>
      <c r="P7" s="10"/>
      <c r="Q7" s="10"/>
      <c r="R7" s="10"/>
      <c r="S7" s="10" t="str">
        <f t="shared" si="2"/>
        <v/>
      </c>
      <c r="T7" s="10"/>
      <c r="U7" s="10"/>
      <c r="V7" s="15"/>
      <c r="W7" s="10"/>
      <c r="X7" s="10"/>
    </row>
    <row r="8" spans="1:24" ht="43.2">
      <c r="A8" s="6">
        <v>4</v>
      </c>
      <c r="B8" s="6" t="s">
        <v>102</v>
      </c>
      <c r="C8" s="6" t="s">
        <v>103</v>
      </c>
      <c r="D8" s="6" t="s">
        <v>117</v>
      </c>
      <c r="E8" s="9" t="s">
        <v>118</v>
      </c>
      <c r="F8" s="6">
        <v>3</v>
      </c>
      <c r="G8" s="6" t="s">
        <v>36</v>
      </c>
      <c r="H8" s="6" t="s">
        <v>119</v>
      </c>
      <c r="I8" s="9" t="s">
        <v>120</v>
      </c>
      <c r="J8" s="10"/>
      <c r="K8" s="11">
        <f t="shared" si="0"/>
        <v>0</v>
      </c>
      <c r="L8" s="14">
        <f t="shared" si="1"/>
        <v>0</v>
      </c>
      <c r="M8" s="10" t="s">
        <v>11</v>
      </c>
      <c r="N8" s="10"/>
      <c r="O8" s="15"/>
      <c r="P8" s="10"/>
      <c r="Q8" s="10"/>
      <c r="R8" s="10"/>
      <c r="S8" s="10" t="str">
        <f t="shared" si="2"/>
        <v/>
      </c>
      <c r="T8" s="10"/>
      <c r="U8" s="10"/>
      <c r="V8" s="15"/>
      <c r="W8" s="10"/>
      <c r="X8" s="10"/>
    </row>
    <row r="9" spans="1:24" ht="28.8">
      <c r="A9" s="6">
        <v>5</v>
      </c>
      <c r="B9" s="6" t="s">
        <v>102</v>
      </c>
      <c r="C9" s="6" t="s">
        <v>103</v>
      </c>
      <c r="D9" s="6" t="s">
        <v>121</v>
      </c>
      <c r="E9" s="9" t="s">
        <v>122</v>
      </c>
      <c r="F9" s="6">
        <v>3</v>
      </c>
      <c r="G9" s="6" t="s">
        <v>36</v>
      </c>
      <c r="H9" s="6" t="s">
        <v>20</v>
      </c>
      <c r="I9" s="9" t="s">
        <v>123</v>
      </c>
      <c r="J9" s="10"/>
      <c r="K9" s="11">
        <f t="shared" si="0"/>
        <v>0</v>
      </c>
      <c r="L9" s="14">
        <f t="shared" si="1"/>
        <v>0</v>
      </c>
      <c r="M9" s="10" t="s">
        <v>11</v>
      </c>
      <c r="N9" s="10"/>
      <c r="O9" s="15"/>
      <c r="P9" s="10"/>
      <c r="Q9" s="10"/>
      <c r="R9" s="10"/>
      <c r="S9" s="10" t="str">
        <f t="shared" si="2"/>
        <v/>
      </c>
      <c r="T9" s="10"/>
      <c r="U9" s="10"/>
      <c r="V9" s="15"/>
      <c r="W9" s="10"/>
      <c r="X9" s="10"/>
    </row>
    <row r="10" spans="1:24" ht="28.8">
      <c r="A10" s="6">
        <v>6</v>
      </c>
      <c r="B10" s="6" t="s">
        <v>102</v>
      </c>
      <c r="C10" s="6" t="s">
        <v>103</v>
      </c>
      <c r="D10" s="6" t="s">
        <v>124</v>
      </c>
      <c r="E10" s="9" t="s">
        <v>125</v>
      </c>
      <c r="F10" s="6">
        <v>4</v>
      </c>
      <c r="G10" s="6" t="s">
        <v>35</v>
      </c>
      <c r="H10" s="6" t="s">
        <v>20</v>
      </c>
      <c r="I10" s="9" t="s">
        <v>126</v>
      </c>
      <c r="J10" s="10"/>
      <c r="K10" s="11">
        <f t="shared" si="0"/>
        <v>0</v>
      </c>
      <c r="L10" s="14">
        <f t="shared" si="1"/>
        <v>0</v>
      </c>
      <c r="M10" s="10" t="s">
        <v>11</v>
      </c>
      <c r="N10" s="10"/>
      <c r="O10" s="15"/>
      <c r="P10" s="10"/>
      <c r="Q10" s="10"/>
      <c r="R10" s="10"/>
      <c r="S10" s="10" t="str">
        <f t="shared" si="2"/>
        <v/>
      </c>
      <c r="T10" s="10"/>
      <c r="U10" s="10"/>
      <c r="V10" s="15"/>
      <c r="W10" s="10"/>
      <c r="X10" s="10"/>
    </row>
    <row r="11" spans="1:24" ht="28.8">
      <c r="A11" s="6">
        <v>7</v>
      </c>
      <c r="B11" s="6" t="s">
        <v>102</v>
      </c>
      <c r="C11" s="6" t="s">
        <v>127</v>
      </c>
      <c r="D11" s="6" t="s">
        <v>128</v>
      </c>
      <c r="E11" s="9" t="s">
        <v>129</v>
      </c>
      <c r="F11" s="6">
        <v>4</v>
      </c>
      <c r="G11" s="6" t="s">
        <v>35</v>
      </c>
      <c r="H11" s="6" t="s">
        <v>111</v>
      </c>
      <c r="I11" s="9" t="s">
        <v>130</v>
      </c>
      <c r="J11" s="10"/>
      <c r="K11" s="11">
        <f t="shared" si="0"/>
        <v>0</v>
      </c>
      <c r="L11" s="14">
        <f t="shared" si="1"/>
        <v>0</v>
      </c>
      <c r="M11" s="10" t="s">
        <v>11</v>
      </c>
      <c r="N11" s="10"/>
      <c r="O11" s="15"/>
      <c r="P11" s="10"/>
      <c r="Q11" s="10"/>
      <c r="R11" s="10"/>
      <c r="S11" s="10" t="str">
        <f t="shared" si="2"/>
        <v/>
      </c>
      <c r="T11" s="10"/>
      <c r="U11" s="10"/>
      <c r="V11" s="15"/>
      <c r="W11" s="10"/>
      <c r="X11" s="10"/>
    </row>
    <row r="12" spans="1:24" ht="28.8">
      <c r="A12" s="6">
        <v>8</v>
      </c>
      <c r="B12" s="6" t="s">
        <v>102</v>
      </c>
      <c r="C12" s="6" t="s">
        <v>127</v>
      </c>
      <c r="D12" s="6" t="s">
        <v>133</v>
      </c>
      <c r="E12" s="9" t="s">
        <v>134</v>
      </c>
      <c r="F12" s="6">
        <v>4</v>
      </c>
      <c r="G12" s="6" t="s">
        <v>35</v>
      </c>
      <c r="H12" s="6" t="s">
        <v>111</v>
      </c>
      <c r="I12" s="9" t="s">
        <v>135</v>
      </c>
      <c r="J12" s="10"/>
      <c r="K12" s="11">
        <f t="shared" si="0"/>
        <v>0</v>
      </c>
      <c r="L12" s="14">
        <f t="shared" si="1"/>
        <v>0</v>
      </c>
      <c r="M12" s="10" t="s">
        <v>11</v>
      </c>
      <c r="N12" s="10"/>
      <c r="O12" s="15"/>
      <c r="P12" s="10"/>
      <c r="Q12" s="10"/>
      <c r="R12" s="10"/>
      <c r="S12" s="10" t="str">
        <f t="shared" si="2"/>
        <v/>
      </c>
      <c r="T12" s="10"/>
      <c r="U12" s="10"/>
      <c r="V12" s="15"/>
      <c r="W12" s="10"/>
      <c r="X12" s="10"/>
    </row>
    <row r="13" spans="1:24" ht="43.2">
      <c r="A13" s="6">
        <v>9</v>
      </c>
      <c r="B13" s="6" t="s">
        <v>102</v>
      </c>
      <c r="C13" s="6" t="s">
        <v>127</v>
      </c>
      <c r="D13" s="6" t="s">
        <v>136</v>
      </c>
      <c r="E13" s="9" t="s">
        <v>137</v>
      </c>
      <c r="F13" s="6">
        <v>4</v>
      </c>
      <c r="G13" s="6" t="s">
        <v>35</v>
      </c>
      <c r="H13" s="6" t="s">
        <v>111</v>
      </c>
      <c r="I13" s="9" t="s">
        <v>138</v>
      </c>
      <c r="J13" s="10"/>
      <c r="K13" s="11">
        <f t="shared" si="0"/>
        <v>0</v>
      </c>
      <c r="L13" s="14">
        <f t="shared" si="1"/>
        <v>0</v>
      </c>
      <c r="M13" s="10" t="s">
        <v>11</v>
      </c>
      <c r="N13" s="10"/>
      <c r="O13" s="15"/>
      <c r="P13" s="10"/>
      <c r="Q13" s="10"/>
      <c r="R13" s="10"/>
      <c r="S13" s="10" t="str">
        <f t="shared" si="2"/>
        <v/>
      </c>
      <c r="T13" s="10"/>
      <c r="U13" s="10"/>
      <c r="V13" s="15"/>
      <c r="W13" s="10"/>
      <c r="X13" s="10"/>
    </row>
    <row r="14" spans="1:24" ht="28.8">
      <c r="A14" s="6">
        <v>10</v>
      </c>
      <c r="B14" s="6" t="s">
        <v>102</v>
      </c>
      <c r="C14" s="6" t="s">
        <v>127</v>
      </c>
      <c r="D14" s="6" t="s">
        <v>139</v>
      </c>
      <c r="E14" s="9" t="s">
        <v>140</v>
      </c>
      <c r="F14" s="6">
        <v>4</v>
      </c>
      <c r="G14" s="6" t="s">
        <v>35</v>
      </c>
      <c r="H14" s="6" t="s">
        <v>111</v>
      </c>
      <c r="I14" s="9" t="s">
        <v>141</v>
      </c>
      <c r="J14" s="10"/>
      <c r="K14" s="11">
        <f t="shared" si="0"/>
        <v>0</v>
      </c>
      <c r="L14" s="14">
        <f t="shared" si="1"/>
        <v>0</v>
      </c>
      <c r="M14" s="10" t="s">
        <v>11</v>
      </c>
      <c r="N14" s="10"/>
      <c r="O14" s="15"/>
      <c r="P14" s="10"/>
      <c r="Q14" s="10"/>
      <c r="R14" s="10"/>
      <c r="S14" s="10" t="str">
        <f t="shared" si="2"/>
        <v/>
      </c>
      <c r="T14" s="10"/>
      <c r="U14" s="10"/>
      <c r="V14" s="15"/>
      <c r="W14" s="10"/>
      <c r="X14" s="10"/>
    </row>
    <row r="15" spans="1:24" ht="28.8">
      <c r="A15" s="6">
        <v>11</v>
      </c>
      <c r="B15" s="6" t="s">
        <v>102</v>
      </c>
      <c r="C15" s="6" t="s">
        <v>127</v>
      </c>
      <c r="D15" s="6" t="s">
        <v>142</v>
      </c>
      <c r="E15" s="9" t="s">
        <v>143</v>
      </c>
      <c r="F15" s="6">
        <v>4</v>
      </c>
      <c r="G15" s="6" t="s">
        <v>35</v>
      </c>
      <c r="H15" s="6" t="s">
        <v>111</v>
      </c>
      <c r="I15" s="9" t="s">
        <v>144</v>
      </c>
      <c r="J15" s="10"/>
      <c r="K15" s="11">
        <f t="shared" si="0"/>
        <v>0</v>
      </c>
      <c r="L15" s="14">
        <f t="shared" si="1"/>
        <v>0</v>
      </c>
      <c r="M15" s="10" t="s">
        <v>11</v>
      </c>
      <c r="N15" s="10"/>
      <c r="O15" s="15"/>
      <c r="P15" s="10"/>
      <c r="Q15" s="10"/>
      <c r="R15" s="10"/>
      <c r="S15" s="10" t="str">
        <f t="shared" si="2"/>
        <v/>
      </c>
      <c r="T15" s="10"/>
      <c r="U15" s="10"/>
      <c r="V15" s="15"/>
      <c r="W15" s="10"/>
      <c r="X15" s="10"/>
    </row>
    <row r="16" spans="1:24" ht="28.8">
      <c r="A16" s="6">
        <v>12</v>
      </c>
      <c r="B16" s="6" t="s">
        <v>102</v>
      </c>
      <c r="C16" s="6" t="s">
        <v>127</v>
      </c>
      <c r="D16" s="6" t="s">
        <v>145</v>
      </c>
      <c r="E16" s="9" t="s">
        <v>146</v>
      </c>
      <c r="F16" s="6">
        <v>5</v>
      </c>
      <c r="G16" s="6" t="s">
        <v>35</v>
      </c>
      <c r="H16" s="6" t="s">
        <v>111</v>
      </c>
      <c r="I16" s="9" t="s">
        <v>147</v>
      </c>
      <c r="J16" s="10"/>
      <c r="K16" s="11">
        <f t="shared" si="0"/>
        <v>0</v>
      </c>
      <c r="L16" s="14">
        <f t="shared" si="1"/>
        <v>0</v>
      </c>
      <c r="M16" s="10" t="s">
        <v>11</v>
      </c>
      <c r="N16" s="10"/>
      <c r="O16" s="15"/>
      <c r="P16" s="10"/>
      <c r="Q16" s="10"/>
      <c r="R16" s="10"/>
      <c r="S16" s="10" t="str">
        <f t="shared" si="2"/>
        <v/>
      </c>
      <c r="T16" s="10"/>
      <c r="U16" s="10"/>
      <c r="V16" s="15"/>
      <c r="W16" s="10"/>
      <c r="X16" s="10"/>
    </row>
    <row r="17" spans="1:24" ht="28.8">
      <c r="A17" s="6">
        <v>13</v>
      </c>
      <c r="B17" s="6" t="s">
        <v>102</v>
      </c>
      <c r="C17" s="6" t="s">
        <v>148</v>
      </c>
      <c r="D17" s="6" t="s">
        <v>149</v>
      </c>
      <c r="E17" s="9" t="s">
        <v>150</v>
      </c>
      <c r="F17" s="6">
        <v>5</v>
      </c>
      <c r="G17" s="6" t="s">
        <v>35</v>
      </c>
      <c r="H17" s="6" t="s">
        <v>111</v>
      </c>
      <c r="I17" s="9" t="s">
        <v>151</v>
      </c>
      <c r="J17" s="10"/>
      <c r="K17" s="11">
        <f t="shared" si="0"/>
        <v>0</v>
      </c>
      <c r="L17" s="14">
        <f t="shared" si="1"/>
        <v>0</v>
      </c>
      <c r="M17" s="10" t="s">
        <v>11</v>
      </c>
      <c r="N17" s="10"/>
      <c r="O17" s="15"/>
      <c r="P17" s="10"/>
      <c r="Q17" s="10"/>
      <c r="R17" s="10"/>
      <c r="S17" s="10" t="str">
        <f t="shared" si="2"/>
        <v/>
      </c>
      <c r="T17" s="10"/>
      <c r="U17" s="10"/>
      <c r="V17" s="15"/>
      <c r="W17" s="10"/>
      <c r="X17" s="10"/>
    </row>
    <row r="18" spans="1:24" ht="28.8">
      <c r="A18" s="6">
        <v>14</v>
      </c>
      <c r="B18" s="6" t="s">
        <v>102</v>
      </c>
      <c r="C18" s="6" t="s">
        <v>148</v>
      </c>
      <c r="D18" s="6" t="s">
        <v>154</v>
      </c>
      <c r="E18" s="9" t="s">
        <v>155</v>
      </c>
      <c r="F18" s="6">
        <v>4</v>
      </c>
      <c r="G18" s="6" t="s">
        <v>35</v>
      </c>
      <c r="H18" s="6" t="s">
        <v>111</v>
      </c>
      <c r="I18" s="9" t="s">
        <v>156</v>
      </c>
      <c r="J18" s="10"/>
      <c r="K18" s="11">
        <f t="shared" si="0"/>
        <v>0</v>
      </c>
      <c r="L18" s="14">
        <f t="shared" si="1"/>
        <v>0</v>
      </c>
      <c r="M18" s="10" t="s">
        <v>11</v>
      </c>
      <c r="N18" s="10"/>
      <c r="O18" s="15"/>
      <c r="P18" s="10"/>
      <c r="Q18" s="10"/>
      <c r="R18" s="10"/>
      <c r="S18" s="10" t="str">
        <f t="shared" si="2"/>
        <v/>
      </c>
      <c r="T18" s="10"/>
      <c r="U18" s="10"/>
      <c r="V18" s="15"/>
      <c r="W18" s="10"/>
      <c r="X18" s="10"/>
    </row>
    <row r="19" spans="1:24" ht="28.8">
      <c r="A19" s="6">
        <v>15</v>
      </c>
      <c r="B19" s="6" t="s">
        <v>102</v>
      </c>
      <c r="C19" s="6" t="s">
        <v>148</v>
      </c>
      <c r="D19" s="6" t="s">
        <v>157</v>
      </c>
      <c r="E19" s="9" t="s">
        <v>158</v>
      </c>
      <c r="F19" s="6">
        <v>4</v>
      </c>
      <c r="G19" s="6" t="s">
        <v>36</v>
      </c>
      <c r="H19" s="6" t="s">
        <v>111</v>
      </c>
      <c r="I19" s="9" t="s">
        <v>159</v>
      </c>
      <c r="J19" s="10"/>
      <c r="K19" s="11">
        <f t="shared" si="0"/>
        <v>0</v>
      </c>
      <c r="L19" s="14">
        <f t="shared" si="1"/>
        <v>0</v>
      </c>
      <c r="M19" s="10" t="s">
        <v>11</v>
      </c>
      <c r="N19" s="10"/>
      <c r="O19" s="15"/>
      <c r="P19" s="10"/>
      <c r="Q19" s="10"/>
      <c r="R19" s="10"/>
      <c r="S19" s="10" t="str">
        <f t="shared" si="2"/>
        <v/>
      </c>
      <c r="T19" s="10"/>
      <c r="U19" s="10"/>
      <c r="V19" s="15"/>
      <c r="W19" s="10"/>
      <c r="X19" s="10"/>
    </row>
    <row r="20" spans="1:24" ht="28.8">
      <c r="A20" s="6">
        <v>16</v>
      </c>
      <c r="B20" s="6" t="s">
        <v>102</v>
      </c>
      <c r="C20" s="6" t="s">
        <v>148</v>
      </c>
      <c r="D20" s="6" t="s">
        <v>160</v>
      </c>
      <c r="E20" s="9" t="s">
        <v>161</v>
      </c>
      <c r="F20" s="6">
        <v>5</v>
      </c>
      <c r="G20" s="6" t="s">
        <v>35</v>
      </c>
      <c r="H20" s="6" t="s">
        <v>111</v>
      </c>
      <c r="I20" s="9" t="s">
        <v>162</v>
      </c>
      <c r="J20" s="10"/>
      <c r="K20" s="11">
        <f t="shared" si="0"/>
        <v>0</v>
      </c>
      <c r="L20" s="14">
        <f t="shared" si="1"/>
        <v>0</v>
      </c>
      <c r="M20" s="10" t="s">
        <v>11</v>
      </c>
      <c r="N20" s="10"/>
      <c r="O20" s="15"/>
      <c r="P20" s="10"/>
      <c r="Q20" s="10"/>
      <c r="R20" s="10"/>
      <c r="S20" s="10" t="str">
        <f t="shared" si="2"/>
        <v/>
      </c>
      <c r="T20" s="10"/>
      <c r="U20" s="10"/>
      <c r="V20" s="15"/>
      <c r="W20" s="10"/>
      <c r="X20" s="10"/>
    </row>
    <row r="21" spans="1:24" ht="28.8">
      <c r="A21" s="6">
        <v>17</v>
      </c>
      <c r="B21" s="6" t="s">
        <v>102</v>
      </c>
      <c r="C21" s="6" t="s">
        <v>148</v>
      </c>
      <c r="D21" s="6" t="s">
        <v>164</v>
      </c>
      <c r="E21" s="9" t="s">
        <v>165</v>
      </c>
      <c r="F21" s="6">
        <v>4</v>
      </c>
      <c r="G21" s="6" t="s">
        <v>35</v>
      </c>
      <c r="H21" s="6" t="s">
        <v>111</v>
      </c>
      <c r="I21" s="9" t="s">
        <v>166</v>
      </c>
      <c r="J21" s="10"/>
      <c r="K21" s="11">
        <f t="shared" si="0"/>
        <v>0</v>
      </c>
      <c r="L21" s="14">
        <f t="shared" si="1"/>
        <v>0</v>
      </c>
      <c r="M21" s="10" t="s">
        <v>11</v>
      </c>
      <c r="N21" s="10"/>
      <c r="O21" s="15"/>
      <c r="P21" s="10"/>
      <c r="Q21" s="10"/>
      <c r="R21" s="10"/>
      <c r="S21" s="10" t="str">
        <f t="shared" si="2"/>
        <v/>
      </c>
      <c r="T21" s="10"/>
      <c r="U21" s="10"/>
      <c r="V21" s="15"/>
      <c r="W21" s="10"/>
      <c r="X21" s="10"/>
    </row>
    <row r="22" spans="1:24" ht="28.8">
      <c r="A22" s="6">
        <v>18</v>
      </c>
      <c r="B22" s="6" t="s">
        <v>102</v>
      </c>
      <c r="C22" s="6" t="s">
        <v>148</v>
      </c>
      <c r="D22" s="6" t="s">
        <v>167</v>
      </c>
      <c r="E22" s="9" t="s">
        <v>168</v>
      </c>
      <c r="F22" s="6">
        <v>5</v>
      </c>
      <c r="G22" s="6" t="s">
        <v>35</v>
      </c>
      <c r="H22" s="6" t="s">
        <v>111</v>
      </c>
      <c r="I22" s="9" t="s">
        <v>169</v>
      </c>
      <c r="J22" s="10"/>
      <c r="K22" s="11">
        <f t="shared" si="0"/>
        <v>0</v>
      </c>
      <c r="L22" s="14">
        <f t="shared" si="1"/>
        <v>0</v>
      </c>
      <c r="M22" s="10" t="s">
        <v>11</v>
      </c>
      <c r="N22" s="10"/>
      <c r="O22" s="15"/>
      <c r="P22" s="10"/>
      <c r="Q22" s="10"/>
      <c r="R22" s="10"/>
      <c r="S22" s="10" t="str">
        <f t="shared" si="2"/>
        <v/>
      </c>
      <c r="T22" s="10"/>
      <c r="U22" s="10"/>
      <c r="V22" s="15"/>
      <c r="W22" s="10"/>
      <c r="X22" s="10"/>
    </row>
    <row r="23" spans="1:24" ht="28.8">
      <c r="A23" s="6">
        <v>19</v>
      </c>
      <c r="B23" s="6" t="s">
        <v>102</v>
      </c>
      <c r="C23" s="6" t="s">
        <v>148</v>
      </c>
      <c r="D23" s="6" t="s">
        <v>171</v>
      </c>
      <c r="E23" s="9" t="s">
        <v>172</v>
      </c>
      <c r="F23" s="6">
        <v>5</v>
      </c>
      <c r="G23" s="6" t="s">
        <v>35</v>
      </c>
      <c r="H23" s="6" t="s">
        <v>111</v>
      </c>
      <c r="I23" s="9" t="s">
        <v>173</v>
      </c>
      <c r="J23" s="10"/>
      <c r="K23" s="11">
        <f t="shared" si="0"/>
        <v>0</v>
      </c>
      <c r="L23" s="14">
        <f t="shared" si="1"/>
        <v>0</v>
      </c>
      <c r="M23" s="10" t="s">
        <v>11</v>
      </c>
      <c r="N23" s="10"/>
      <c r="O23" s="15"/>
      <c r="P23" s="10"/>
      <c r="Q23" s="10"/>
      <c r="R23" s="10"/>
      <c r="S23" s="10" t="str">
        <f t="shared" si="2"/>
        <v/>
      </c>
      <c r="T23" s="10"/>
      <c r="U23" s="10"/>
      <c r="V23" s="15"/>
      <c r="W23" s="10"/>
      <c r="X23" s="10"/>
    </row>
    <row r="24" spans="1:24" ht="28.8">
      <c r="A24" s="6">
        <v>20</v>
      </c>
      <c r="B24" s="6" t="s">
        <v>102</v>
      </c>
      <c r="C24" s="6" t="s">
        <v>148</v>
      </c>
      <c r="D24" s="6" t="s">
        <v>174</v>
      </c>
      <c r="E24" s="9" t="s">
        <v>175</v>
      </c>
      <c r="F24" s="6">
        <v>3</v>
      </c>
      <c r="G24" s="6" t="s">
        <v>36</v>
      </c>
      <c r="H24" s="6" t="s">
        <v>111</v>
      </c>
      <c r="I24" s="9" t="s">
        <v>176</v>
      </c>
      <c r="J24" s="10"/>
      <c r="K24" s="11">
        <f t="shared" si="0"/>
        <v>0</v>
      </c>
      <c r="L24" s="14">
        <f t="shared" si="1"/>
        <v>0</v>
      </c>
      <c r="M24" s="10" t="s">
        <v>11</v>
      </c>
      <c r="N24" s="10"/>
      <c r="O24" s="15"/>
      <c r="P24" s="10"/>
      <c r="Q24" s="10"/>
      <c r="R24" s="10"/>
      <c r="S24" s="10" t="str">
        <f t="shared" si="2"/>
        <v/>
      </c>
      <c r="T24" s="10"/>
      <c r="U24" s="10"/>
      <c r="V24" s="15"/>
      <c r="W24" s="10"/>
      <c r="X24" s="10"/>
    </row>
    <row r="25" spans="1:24" ht="43.2">
      <c r="A25" s="6">
        <v>21</v>
      </c>
      <c r="B25" s="6" t="s">
        <v>102</v>
      </c>
      <c r="C25" s="6" t="s">
        <v>177</v>
      </c>
      <c r="D25" s="6" t="s">
        <v>178</v>
      </c>
      <c r="E25" s="9" t="s">
        <v>179</v>
      </c>
      <c r="F25" s="6">
        <v>4</v>
      </c>
      <c r="G25" s="6" t="s">
        <v>35</v>
      </c>
      <c r="H25" s="6" t="s">
        <v>180</v>
      </c>
      <c r="I25" s="9" t="s">
        <v>181</v>
      </c>
      <c r="J25" s="10"/>
      <c r="K25" s="11">
        <f t="shared" si="0"/>
        <v>0</v>
      </c>
      <c r="L25" s="14">
        <f t="shared" si="1"/>
        <v>0</v>
      </c>
      <c r="M25" s="10" t="s">
        <v>11</v>
      </c>
      <c r="N25" s="10"/>
      <c r="O25" s="15"/>
      <c r="P25" s="10"/>
      <c r="Q25" s="10"/>
      <c r="R25" s="10"/>
      <c r="S25" s="10" t="str">
        <f t="shared" si="2"/>
        <v/>
      </c>
      <c r="T25" s="10"/>
      <c r="U25" s="10"/>
      <c r="V25" s="15"/>
      <c r="W25" s="10"/>
      <c r="X25" s="10"/>
    </row>
    <row r="26" spans="1:24" ht="28.8">
      <c r="A26" s="6">
        <v>22</v>
      </c>
      <c r="B26" s="6" t="s">
        <v>102</v>
      </c>
      <c r="C26" s="6" t="s">
        <v>177</v>
      </c>
      <c r="D26" s="6" t="s">
        <v>184</v>
      </c>
      <c r="E26" s="9" t="s">
        <v>185</v>
      </c>
      <c r="F26" s="6">
        <v>5</v>
      </c>
      <c r="G26" s="6" t="s">
        <v>35</v>
      </c>
      <c r="H26" s="6" t="s">
        <v>186</v>
      </c>
      <c r="I26" s="9" t="s">
        <v>187</v>
      </c>
      <c r="J26" s="10"/>
      <c r="K26" s="11">
        <f t="shared" si="0"/>
        <v>0</v>
      </c>
      <c r="L26" s="14">
        <f t="shared" si="1"/>
        <v>0</v>
      </c>
      <c r="M26" s="10" t="s">
        <v>11</v>
      </c>
      <c r="N26" s="10"/>
      <c r="O26" s="15"/>
      <c r="P26" s="10"/>
      <c r="Q26" s="10"/>
      <c r="R26" s="10"/>
      <c r="S26" s="10" t="str">
        <f t="shared" si="2"/>
        <v/>
      </c>
      <c r="T26" s="10"/>
      <c r="U26" s="10"/>
      <c r="V26" s="15"/>
      <c r="W26" s="10"/>
      <c r="X26" s="10"/>
    </row>
    <row r="27" spans="1:24" ht="28.8">
      <c r="A27" s="6">
        <v>23</v>
      </c>
      <c r="B27" s="6" t="s">
        <v>102</v>
      </c>
      <c r="C27" s="6" t="s">
        <v>177</v>
      </c>
      <c r="D27" s="6" t="s">
        <v>188</v>
      </c>
      <c r="E27" s="9" t="s">
        <v>189</v>
      </c>
      <c r="F27" s="6">
        <v>5</v>
      </c>
      <c r="G27" s="6" t="s">
        <v>35</v>
      </c>
      <c r="H27" s="6" t="s">
        <v>180</v>
      </c>
      <c r="I27" s="9" t="s">
        <v>190</v>
      </c>
      <c r="J27" s="10"/>
      <c r="K27" s="11">
        <f t="shared" si="0"/>
        <v>0</v>
      </c>
      <c r="L27" s="14">
        <f t="shared" si="1"/>
        <v>0</v>
      </c>
      <c r="M27" s="10" t="s">
        <v>11</v>
      </c>
      <c r="N27" s="10"/>
      <c r="O27" s="15"/>
      <c r="P27" s="10"/>
      <c r="Q27" s="10"/>
      <c r="R27" s="10"/>
      <c r="S27" s="10" t="str">
        <f t="shared" si="2"/>
        <v/>
      </c>
      <c r="T27" s="10"/>
      <c r="U27" s="10"/>
      <c r="V27" s="15"/>
      <c r="W27" s="10"/>
      <c r="X27" s="10"/>
    </row>
    <row r="28" spans="1:24" ht="28.8">
      <c r="A28" s="6">
        <v>24</v>
      </c>
      <c r="B28" s="6" t="s">
        <v>102</v>
      </c>
      <c r="C28" s="6" t="s">
        <v>177</v>
      </c>
      <c r="D28" s="6" t="s">
        <v>191</v>
      </c>
      <c r="E28" s="9" t="s">
        <v>192</v>
      </c>
      <c r="F28" s="6">
        <v>5</v>
      </c>
      <c r="G28" s="6" t="s">
        <v>35</v>
      </c>
      <c r="H28" s="6" t="s">
        <v>111</v>
      </c>
      <c r="I28" s="9" t="s">
        <v>193</v>
      </c>
      <c r="J28" s="10"/>
      <c r="K28" s="11">
        <f t="shared" si="0"/>
        <v>0</v>
      </c>
      <c r="L28" s="14">
        <f t="shared" si="1"/>
        <v>0</v>
      </c>
      <c r="M28" s="10" t="s">
        <v>11</v>
      </c>
      <c r="N28" s="10"/>
      <c r="O28" s="15"/>
      <c r="P28" s="10"/>
      <c r="Q28" s="10"/>
      <c r="R28" s="10"/>
      <c r="S28" s="10" t="str">
        <f t="shared" si="2"/>
        <v/>
      </c>
      <c r="T28" s="10"/>
      <c r="U28" s="10"/>
      <c r="V28" s="15"/>
      <c r="W28" s="10"/>
      <c r="X28" s="10"/>
    </row>
    <row r="29" spans="1:24" ht="28.8">
      <c r="A29" s="6">
        <v>25</v>
      </c>
      <c r="B29" s="6" t="s">
        <v>102</v>
      </c>
      <c r="C29" s="6" t="s">
        <v>177</v>
      </c>
      <c r="D29" s="6" t="s">
        <v>194</v>
      </c>
      <c r="E29" s="9" t="s">
        <v>195</v>
      </c>
      <c r="F29" s="6">
        <v>4</v>
      </c>
      <c r="G29" s="6" t="s">
        <v>36</v>
      </c>
      <c r="H29" s="6" t="s">
        <v>111</v>
      </c>
      <c r="I29" s="9" t="s">
        <v>196</v>
      </c>
      <c r="J29" s="10"/>
      <c r="K29" s="11">
        <f t="shared" si="0"/>
        <v>0</v>
      </c>
      <c r="L29" s="14">
        <f t="shared" si="1"/>
        <v>0</v>
      </c>
      <c r="M29" s="10" t="s">
        <v>11</v>
      </c>
      <c r="N29" s="10"/>
      <c r="O29" s="15"/>
      <c r="P29" s="10"/>
      <c r="Q29" s="10"/>
      <c r="R29" s="10"/>
      <c r="S29" s="10" t="str">
        <f t="shared" si="2"/>
        <v/>
      </c>
      <c r="T29" s="10"/>
      <c r="U29" s="10"/>
      <c r="V29" s="15"/>
      <c r="W29" s="10"/>
      <c r="X29" s="10"/>
    </row>
    <row r="30" spans="1:24" ht="28.8">
      <c r="A30" s="6">
        <v>26</v>
      </c>
      <c r="B30" s="6" t="s">
        <v>102</v>
      </c>
      <c r="C30" s="6" t="s">
        <v>177</v>
      </c>
      <c r="D30" s="6" t="s">
        <v>197</v>
      </c>
      <c r="E30" s="9" t="s">
        <v>198</v>
      </c>
      <c r="F30" s="6">
        <v>5</v>
      </c>
      <c r="G30" s="6" t="s">
        <v>35</v>
      </c>
      <c r="H30" s="6" t="s">
        <v>186</v>
      </c>
      <c r="I30" s="9" t="s">
        <v>199</v>
      </c>
      <c r="J30" s="10"/>
      <c r="K30" s="11">
        <f t="shared" si="0"/>
        <v>0</v>
      </c>
      <c r="L30" s="14">
        <f t="shared" si="1"/>
        <v>0</v>
      </c>
      <c r="M30" s="10" t="s">
        <v>11</v>
      </c>
      <c r="N30" s="10"/>
      <c r="O30" s="15"/>
      <c r="P30" s="10"/>
      <c r="Q30" s="10"/>
      <c r="R30" s="10"/>
      <c r="S30" s="10" t="str">
        <f t="shared" si="2"/>
        <v/>
      </c>
      <c r="T30" s="10"/>
      <c r="U30" s="10"/>
      <c r="V30" s="15"/>
      <c r="W30" s="10"/>
      <c r="X30" s="10"/>
    </row>
    <row r="31" spans="1:24" ht="28.8">
      <c r="A31" s="6">
        <v>27</v>
      </c>
      <c r="B31" s="6" t="s">
        <v>102</v>
      </c>
      <c r="C31" s="6" t="s">
        <v>177</v>
      </c>
      <c r="D31" s="6" t="s">
        <v>200</v>
      </c>
      <c r="E31" s="9" t="s">
        <v>201</v>
      </c>
      <c r="F31" s="6">
        <v>5</v>
      </c>
      <c r="G31" s="6" t="s">
        <v>35</v>
      </c>
      <c r="H31" s="6" t="s">
        <v>6</v>
      </c>
      <c r="I31" s="9" t="s">
        <v>202</v>
      </c>
      <c r="J31" s="10"/>
      <c r="K31" s="11">
        <f t="shared" si="0"/>
        <v>0</v>
      </c>
      <c r="L31" s="14">
        <f t="shared" si="1"/>
        <v>0</v>
      </c>
      <c r="M31" s="10" t="s">
        <v>11</v>
      </c>
      <c r="N31" s="10"/>
      <c r="O31" s="15"/>
      <c r="P31" s="10"/>
      <c r="Q31" s="10"/>
      <c r="R31" s="10"/>
      <c r="S31" s="10" t="str">
        <f t="shared" si="2"/>
        <v/>
      </c>
      <c r="T31" s="10"/>
      <c r="U31" s="10"/>
      <c r="V31" s="15"/>
      <c r="W31" s="10"/>
      <c r="X31" s="10"/>
    </row>
    <row r="32" spans="1:24" ht="28.8">
      <c r="A32" s="6">
        <v>28</v>
      </c>
      <c r="B32" s="6" t="s">
        <v>102</v>
      </c>
      <c r="C32" s="6" t="s">
        <v>177</v>
      </c>
      <c r="D32" s="6" t="s">
        <v>204</v>
      </c>
      <c r="E32" s="9" t="s">
        <v>205</v>
      </c>
      <c r="F32" s="6">
        <v>4</v>
      </c>
      <c r="G32" s="6" t="s">
        <v>36</v>
      </c>
      <c r="H32" s="6" t="s">
        <v>6</v>
      </c>
      <c r="I32" s="9" t="s">
        <v>206</v>
      </c>
      <c r="J32" s="10"/>
      <c r="K32" s="11">
        <f t="shared" si="0"/>
        <v>0</v>
      </c>
      <c r="L32" s="14">
        <f t="shared" si="1"/>
        <v>0</v>
      </c>
      <c r="M32" s="10" t="s">
        <v>11</v>
      </c>
      <c r="N32" s="10"/>
      <c r="O32" s="15"/>
      <c r="P32" s="10"/>
      <c r="Q32" s="10"/>
      <c r="R32" s="10"/>
      <c r="S32" s="10" t="str">
        <f t="shared" si="2"/>
        <v/>
      </c>
      <c r="T32" s="10"/>
      <c r="U32" s="10"/>
      <c r="V32" s="15"/>
      <c r="W32" s="10"/>
      <c r="X32" s="10"/>
    </row>
    <row r="33" spans="1:24" ht="28.8">
      <c r="A33" s="6">
        <v>29</v>
      </c>
      <c r="B33" s="6" t="s">
        <v>102</v>
      </c>
      <c r="C33" s="6" t="s">
        <v>177</v>
      </c>
      <c r="D33" s="6" t="s">
        <v>207</v>
      </c>
      <c r="E33" s="9" t="s">
        <v>208</v>
      </c>
      <c r="F33" s="6">
        <v>4</v>
      </c>
      <c r="G33" s="6" t="s">
        <v>36</v>
      </c>
      <c r="H33" s="6" t="s">
        <v>180</v>
      </c>
      <c r="I33" s="9" t="s">
        <v>209</v>
      </c>
      <c r="J33" s="10"/>
      <c r="K33" s="11">
        <f t="shared" si="0"/>
        <v>0</v>
      </c>
      <c r="L33" s="14">
        <f t="shared" si="1"/>
        <v>0</v>
      </c>
      <c r="M33" s="10" t="s">
        <v>11</v>
      </c>
      <c r="N33" s="10"/>
      <c r="O33" s="15"/>
      <c r="P33" s="10"/>
      <c r="Q33" s="10"/>
      <c r="R33" s="10"/>
      <c r="S33" s="10" t="str">
        <f t="shared" si="2"/>
        <v/>
      </c>
      <c r="T33" s="10"/>
      <c r="U33" s="10"/>
      <c r="V33" s="15"/>
      <c r="W33" s="10"/>
      <c r="X33" s="10"/>
    </row>
    <row r="34" spans="1:24" ht="28.8">
      <c r="A34" s="6">
        <v>30</v>
      </c>
      <c r="B34" s="6" t="s">
        <v>102</v>
      </c>
      <c r="C34" s="6" t="s">
        <v>177</v>
      </c>
      <c r="D34" s="6" t="s">
        <v>210</v>
      </c>
      <c r="E34" s="9" t="s">
        <v>211</v>
      </c>
      <c r="F34" s="6">
        <v>4</v>
      </c>
      <c r="G34" s="6" t="s">
        <v>35</v>
      </c>
      <c r="H34" s="6" t="s">
        <v>186</v>
      </c>
      <c r="I34" s="9" t="s">
        <v>212</v>
      </c>
      <c r="J34" s="10"/>
      <c r="K34" s="11">
        <f t="shared" si="0"/>
        <v>0</v>
      </c>
      <c r="L34" s="14">
        <f t="shared" si="1"/>
        <v>0</v>
      </c>
      <c r="M34" s="10" t="s">
        <v>11</v>
      </c>
      <c r="N34" s="10"/>
      <c r="O34" s="15"/>
      <c r="P34" s="10"/>
      <c r="Q34" s="10"/>
      <c r="R34" s="10"/>
      <c r="S34" s="10" t="str">
        <f t="shared" si="2"/>
        <v/>
      </c>
      <c r="T34" s="10"/>
      <c r="U34" s="10"/>
      <c r="V34" s="15"/>
      <c r="W34" s="10"/>
      <c r="X34" s="10"/>
    </row>
    <row r="35" spans="1:24" ht="43.2">
      <c r="A35" s="6">
        <v>31</v>
      </c>
      <c r="B35" s="6" t="s">
        <v>102</v>
      </c>
      <c r="C35" s="6" t="s">
        <v>177</v>
      </c>
      <c r="D35" s="6" t="s">
        <v>213</v>
      </c>
      <c r="E35" s="9" t="s">
        <v>214</v>
      </c>
      <c r="F35" s="6">
        <v>5</v>
      </c>
      <c r="G35" s="6" t="s">
        <v>35</v>
      </c>
      <c r="H35" s="6" t="s">
        <v>186</v>
      </c>
      <c r="I35" s="9" t="s">
        <v>215</v>
      </c>
      <c r="J35" s="10"/>
      <c r="K35" s="11">
        <f t="shared" si="0"/>
        <v>0</v>
      </c>
      <c r="L35" s="14">
        <f t="shared" si="1"/>
        <v>0</v>
      </c>
      <c r="M35" s="10" t="s">
        <v>11</v>
      </c>
      <c r="N35" s="10"/>
      <c r="O35" s="15"/>
      <c r="P35" s="10"/>
      <c r="Q35" s="10"/>
      <c r="R35" s="10"/>
      <c r="S35" s="10" t="str">
        <f t="shared" si="2"/>
        <v/>
      </c>
      <c r="T35" s="10"/>
      <c r="U35" s="10"/>
      <c r="V35" s="15"/>
      <c r="W35" s="10"/>
      <c r="X35" s="10"/>
    </row>
    <row r="36" spans="1:24" ht="28.8">
      <c r="A36" s="6">
        <v>32</v>
      </c>
      <c r="B36" s="6" t="s">
        <v>102</v>
      </c>
      <c r="C36" s="6" t="s">
        <v>177</v>
      </c>
      <c r="D36" s="6" t="s">
        <v>217</v>
      </c>
      <c r="E36" s="9" t="s">
        <v>218</v>
      </c>
      <c r="F36" s="6">
        <v>5</v>
      </c>
      <c r="G36" s="6" t="s">
        <v>35</v>
      </c>
      <c r="H36" s="6" t="s">
        <v>20</v>
      </c>
      <c r="I36" s="9" t="s">
        <v>219</v>
      </c>
      <c r="J36" s="10"/>
      <c r="K36" s="11">
        <f t="shared" si="0"/>
        <v>0</v>
      </c>
      <c r="L36" s="14">
        <f t="shared" si="1"/>
        <v>0</v>
      </c>
      <c r="M36" s="10" t="s">
        <v>11</v>
      </c>
      <c r="N36" s="10"/>
      <c r="O36" s="15"/>
      <c r="P36" s="10"/>
      <c r="Q36" s="10"/>
      <c r="R36" s="10"/>
      <c r="S36" s="10" t="str">
        <f t="shared" si="2"/>
        <v/>
      </c>
      <c r="T36" s="10"/>
      <c r="U36" s="10"/>
      <c r="V36" s="15"/>
      <c r="W36" s="10"/>
      <c r="X36" s="10"/>
    </row>
    <row r="37" spans="1:24" ht="28.8">
      <c r="A37" s="6">
        <v>33</v>
      </c>
      <c r="B37" s="6" t="s">
        <v>102</v>
      </c>
      <c r="C37" s="6" t="s">
        <v>177</v>
      </c>
      <c r="D37" s="6" t="s">
        <v>220</v>
      </c>
      <c r="E37" s="9" t="s">
        <v>221</v>
      </c>
      <c r="F37" s="6">
        <v>5</v>
      </c>
      <c r="G37" s="6" t="s">
        <v>35</v>
      </c>
      <c r="H37" s="6" t="s">
        <v>20</v>
      </c>
      <c r="I37" s="9" t="s">
        <v>222</v>
      </c>
      <c r="J37" s="10"/>
      <c r="K37" s="11">
        <f t="shared" ref="K37:K68" si="3">IF(J37="Conform",1,IF(J37="Observation",0.5,IF(J37="N/A","",0)))</f>
        <v>0</v>
      </c>
      <c r="L37" s="14">
        <f t="shared" ref="L37:L68" si="4">IF(K37="", "", F37*K37)</f>
        <v>0</v>
      </c>
      <c r="M37" s="10" t="s">
        <v>11</v>
      </c>
      <c r="N37" s="10"/>
      <c r="O37" s="15"/>
      <c r="P37" s="10"/>
      <c r="Q37" s="10"/>
      <c r="R37" s="10"/>
      <c r="S37" s="10" t="str">
        <f t="shared" ref="S37:S68" si="5">IF(J37="Minor NC","Minor",IF(J37="Major NC","Major",IF(J37="Critical NC","Critical",IF(J37="Observation","Observation",""))))</f>
        <v/>
      </c>
      <c r="T37" s="10"/>
      <c r="U37" s="10"/>
      <c r="V37" s="15"/>
      <c r="W37" s="10"/>
      <c r="X37" s="10"/>
    </row>
    <row r="38" spans="1:24" ht="43.2">
      <c r="A38" s="6">
        <v>34</v>
      </c>
      <c r="B38" s="6" t="s">
        <v>102</v>
      </c>
      <c r="C38" s="6" t="s">
        <v>177</v>
      </c>
      <c r="D38" s="6" t="s">
        <v>223</v>
      </c>
      <c r="E38" s="9" t="s">
        <v>224</v>
      </c>
      <c r="F38" s="6">
        <v>4</v>
      </c>
      <c r="G38" s="6" t="s">
        <v>36</v>
      </c>
      <c r="H38" s="6" t="s">
        <v>180</v>
      </c>
      <c r="I38" s="9" t="s">
        <v>225</v>
      </c>
      <c r="J38" s="10"/>
      <c r="K38" s="11">
        <f t="shared" si="3"/>
        <v>0</v>
      </c>
      <c r="L38" s="14">
        <f t="shared" si="4"/>
        <v>0</v>
      </c>
      <c r="M38" s="10" t="s">
        <v>11</v>
      </c>
      <c r="N38" s="10"/>
      <c r="O38" s="15"/>
      <c r="P38" s="10"/>
      <c r="Q38" s="10"/>
      <c r="R38" s="10"/>
      <c r="S38" s="10" t="str">
        <f t="shared" si="5"/>
        <v/>
      </c>
      <c r="T38" s="10"/>
      <c r="U38" s="10"/>
      <c r="V38" s="15"/>
      <c r="W38" s="10"/>
      <c r="X38" s="10"/>
    </row>
    <row r="39" spans="1:24" ht="28.8">
      <c r="A39" s="6">
        <v>35</v>
      </c>
      <c r="B39" s="6" t="s">
        <v>102</v>
      </c>
      <c r="C39" s="6" t="s">
        <v>177</v>
      </c>
      <c r="D39" s="6" t="s">
        <v>226</v>
      </c>
      <c r="E39" s="9" t="s">
        <v>227</v>
      </c>
      <c r="F39" s="6">
        <v>4</v>
      </c>
      <c r="G39" s="6" t="s">
        <v>35</v>
      </c>
      <c r="H39" s="6" t="s">
        <v>111</v>
      </c>
      <c r="I39" s="9" t="s">
        <v>228</v>
      </c>
      <c r="J39" s="10"/>
      <c r="K39" s="11">
        <f t="shared" si="3"/>
        <v>0</v>
      </c>
      <c r="L39" s="14">
        <f t="shared" si="4"/>
        <v>0</v>
      </c>
      <c r="M39" s="10" t="s">
        <v>11</v>
      </c>
      <c r="N39" s="10"/>
      <c r="O39" s="15"/>
      <c r="P39" s="10"/>
      <c r="Q39" s="10"/>
      <c r="R39" s="10"/>
      <c r="S39" s="10" t="str">
        <f t="shared" si="5"/>
        <v/>
      </c>
      <c r="T39" s="10"/>
      <c r="U39" s="10"/>
      <c r="V39" s="15"/>
      <c r="W39" s="10"/>
      <c r="X39" s="10"/>
    </row>
    <row r="40" spans="1:24" ht="28.8">
      <c r="A40" s="6">
        <v>36</v>
      </c>
      <c r="B40" s="6" t="s">
        <v>102</v>
      </c>
      <c r="C40" s="6" t="s">
        <v>177</v>
      </c>
      <c r="D40" s="6" t="s">
        <v>229</v>
      </c>
      <c r="E40" s="9" t="s">
        <v>230</v>
      </c>
      <c r="F40" s="6">
        <v>4</v>
      </c>
      <c r="G40" s="6" t="s">
        <v>35</v>
      </c>
      <c r="H40" s="6" t="s">
        <v>6</v>
      </c>
      <c r="I40" s="9" t="s">
        <v>231</v>
      </c>
      <c r="J40" s="10"/>
      <c r="K40" s="11">
        <f t="shared" si="3"/>
        <v>0</v>
      </c>
      <c r="L40" s="14">
        <f t="shared" si="4"/>
        <v>0</v>
      </c>
      <c r="M40" s="10" t="s">
        <v>11</v>
      </c>
      <c r="N40" s="10"/>
      <c r="O40" s="15"/>
      <c r="P40" s="10"/>
      <c r="Q40" s="10"/>
      <c r="R40" s="10"/>
      <c r="S40" s="10" t="str">
        <f t="shared" si="5"/>
        <v/>
      </c>
      <c r="T40" s="10"/>
      <c r="U40" s="10"/>
      <c r="V40" s="15"/>
      <c r="W40" s="10"/>
      <c r="X40" s="10"/>
    </row>
    <row r="41" spans="1:24" ht="28.8">
      <c r="A41" s="6">
        <v>37</v>
      </c>
      <c r="B41" s="6" t="s">
        <v>102</v>
      </c>
      <c r="C41" s="6" t="s">
        <v>177</v>
      </c>
      <c r="D41" s="6" t="s">
        <v>232</v>
      </c>
      <c r="E41" s="9" t="s">
        <v>233</v>
      </c>
      <c r="F41" s="6">
        <v>4</v>
      </c>
      <c r="G41" s="6" t="s">
        <v>35</v>
      </c>
      <c r="H41" s="6" t="s">
        <v>186</v>
      </c>
      <c r="I41" s="9" t="s">
        <v>234</v>
      </c>
      <c r="J41" s="10"/>
      <c r="K41" s="11">
        <f t="shared" si="3"/>
        <v>0</v>
      </c>
      <c r="L41" s="14">
        <f t="shared" si="4"/>
        <v>0</v>
      </c>
      <c r="M41" s="10" t="s">
        <v>11</v>
      </c>
      <c r="N41" s="10"/>
      <c r="O41" s="15"/>
      <c r="P41" s="10"/>
      <c r="Q41" s="10"/>
      <c r="R41" s="10"/>
      <c r="S41" s="10" t="str">
        <f t="shared" si="5"/>
        <v/>
      </c>
      <c r="T41" s="10"/>
      <c r="U41" s="10"/>
      <c r="V41" s="15"/>
      <c r="W41" s="10"/>
      <c r="X41" s="10"/>
    </row>
    <row r="42" spans="1:24" ht="28.8">
      <c r="A42" s="6">
        <v>38</v>
      </c>
      <c r="B42" s="6" t="s">
        <v>102</v>
      </c>
      <c r="C42" s="6" t="s">
        <v>177</v>
      </c>
      <c r="D42" s="6" t="s">
        <v>235</v>
      </c>
      <c r="E42" s="9" t="s">
        <v>236</v>
      </c>
      <c r="F42" s="6">
        <v>3</v>
      </c>
      <c r="G42" s="6" t="s">
        <v>36</v>
      </c>
      <c r="H42" s="6" t="s">
        <v>6</v>
      </c>
      <c r="I42" s="9" t="s">
        <v>237</v>
      </c>
      <c r="J42" s="10"/>
      <c r="K42" s="11">
        <f t="shared" si="3"/>
        <v>0</v>
      </c>
      <c r="L42" s="14">
        <f t="shared" si="4"/>
        <v>0</v>
      </c>
      <c r="M42" s="10" t="s">
        <v>11</v>
      </c>
      <c r="N42" s="10"/>
      <c r="O42" s="15"/>
      <c r="P42" s="10"/>
      <c r="Q42" s="10"/>
      <c r="R42" s="10"/>
      <c r="S42" s="10" t="str">
        <f t="shared" si="5"/>
        <v/>
      </c>
      <c r="T42" s="10"/>
      <c r="U42" s="10"/>
      <c r="V42" s="15"/>
      <c r="W42" s="10"/>
      <c r="X42" s="10"/>
    </row>
    <row r="43" spans="1:24" ht="28.8">
      <c r="A43" s="6">
        <v>39</v>
      </c>
      <c r="B43" s="6" t="s">
        <v>102</v>
      </c>
      <c r="C43" s="6" t="s">
        <v>177</v>
      </c>
      <c r="D43" s="6" t="s">
        <v>238</v>
      </c>
      <c r="E43" s="9" t="s">
        <v>239</v>
      </c>
      <c r="F43" s="6">
        <v>4</v>
      </c>
      <c r="G43" s="6" t="s">
        <v>36</v>
      </c>
      <c r="H43" s="6" t="s">
        <v>119</v>
      </c>
      <c r="I43" s="9" t="s">
        <v>240</v>
      </c>
      <c r="J43" s="10"/>
      <c r="K43" s="11">
        <f t="shared" si="3"/>
        <v>0</v>
      </c>
      <c r="L43" s="14">
        <f t="shared" si="4"/>
        <v>0</v>
      </c>
      <c r="M43" s="10" t="s">
        <v>11</v>
      </c>
      <c r="N43" s="10"/>
      <c r="O43" s="15"/>
      <c r="P43" s="10"/>
      <c r="Q43" s="10"/>
      <c r="R43" s="10"/>
      <c r="S43" s="10" t="str">
        <f t="shared" si="5"/>
        <v/>
      </c>
      <c r="T43" s="10"/>
      <c r="U43" s="10"/>
      <c r="V43" s="15"/>
      <c r="W43" s="10"/>
      <c r="X43" s="10"/>
    </row>
    <row r="44" spans="1:24" ht="43.2">
      <c r="A44" s="6">
        <v>40</v>
      </c>
      <c r="B44" s="6" t="s">
        <v>102</v>
      </c>
      <c r="C44" s="6" t="s">
        <v>177</v>
      </c>
      <c r="D44" s="6" t="s">
        <v>241</v>
      </c>
      <c r="E44" s="9" t="s">
        <v>242</v>
      </c>
      <c r="F44" s="6">
        <v>4</v>
      </c>
      <c r="G44" s="6" t="s">
        <v>35</v>
      </c>
      <c r="H44" s="6" t="s">
        <v>20</v>
      </c>
      <c r="I44" s="9" t="s">
        <v>243</v>
      </c>
      <c r="J44" s="10"/>
      <c r="K44" s="11">
        <f t="shared" si="3"/>
        <v>0</v>
      </c>
      <c r="L44" s="14">
        <f t="shared" si="4"/>
        <v>0</v>
      </c>
      <c r="M44" s="10" t="s">
        <v>11</v>
      </c>
      <c r="N44" s="10"/>
      <c r="O44" s="15"/>
      <c r="P44" s="10"/>
      <c r="Q44" s="10"/>
      <c r="R44" s="10"/>
      <c r="S44" s="10" t="str">
        <f t="shared" si="5"/>
        <v/>
      </c>
      <c r="T44" s="10"/>
      <c r="U44" s="10"/>
      <c r="V44" s="15"/>
      <c r="W44" s="10"/>
      <c r="X44" s="10"/>
    </row>
    <row r="45" spans="1:24" ht="28.8">
      <c r="A45" s="6">
        <v>41</v>
      </c>
      <c r="B45" s="6" t="s">
        <v>102</v>
      </c>
      <c r="C45" s="6" t="s">
        <v>177</v>
      </c>
      <c r="D45" s="6" t="s">
        <v>245</v>
      </c>
      <c r="E45" s="9" t="s">
        <v>246</v>
      </c>
      <c r="F45" s="6">
        <v>4</v>
      </c>
      <c r="G45" s="6" t="s">
        <v>36</v>
      </c>
      <c r="H45" s="6" t="s">
        <v>20</v>
      </c>
      <c r="I45" s="9" t="s">
        <v>247</v>
      </c>
      <c r="J45" s="10"/>
      <c r="K45" s="11">
        <f t="shared" si="3"/>
        <v>0</v>
      </c>
      <c r="L45" s="14">
        <f t="shared" si="4"/>
        <v>0</v>
      </c>
      <c r="M45" s="10" t="s">
        <v>11</v>
      </c>
      <c r="N45" s="10"/>
      <c r="O45" s="15"/>
      <c r="P45" s="10"/>
      <c r="Q45" s="10"/>
      <c r="R45" s="10"/>
      <c r="S45" s="10" t="str">
        <f t="shared" si="5"/>
        <v/>
      </c>
      <c r="T45" s="10"/>
      <c r="U45" s="10"/>
      <c r="V45" s="15"/>
      <c r="W45" s="10"/>
      <c r="X45" s="10"/>
    </row>
    <row r="46" spans="1:24" ht="28.8">
      <c r="A46" s="6">
        <v>42</v>
      </c>
      <c r="B46" s="6" t="s">
        <v>102</v>
      </c>
      <c r="C46" s="6" t="s">
        <v>249</v>
      </c>
      <c r="D46" s="6" t="s">
        <v>250</v>
      </c>
      <c r="E46" s="9" t="s">
        <v>251</v>
      </c>
      <c r="F46" s="6">
        <v>5</v>
      </c>
      <c r="G46" s="6" t="s">
        <v>35</v>
      </c>
      <c r="H46" s="6" t="s">
        <v>186</v>
      </c>
      <c r="I46" s="9" t="s">
        <v>252</v>
      </c>
      <c r="J46" s="10"/>
      <c r="K46" s="11">
        <f t="shared" si="3"/>
        <v>0</v>
      </c>
      <c r="L46" s="14">
        <f t="shared" si="4"/>
        <v>0</v>
      </c>
      <c r="M46" s="10" t="s">
        <v>11</v>
      </c>
      <c r="N46" s="10"/>
      <c r="O46" s="15"/>
      <c r="P46" s="10"/>
      <c r="Q46" s="10"/>
      <c r="R46" s="10"/>
      <c r="S46" s="10" t="str">
        <f t="shared" si="5"/>
        <v/>
      </c>
      <c r="T46" s="10"/>
      <c r="U46" s="10"/>
      <c r="V46" s="15"/>
      <c r="W46" s="10"/>
      <c r="X46" s="10"/>
    </row>
    <row r="47" spans="1:24" ht="28.8">
      <c r="A47" s="6">
        <v>43</v>
      </c>
      <c r="B47" s="6" t="s">
        <v>102</v>
      </c>
      <c r="C47" s="6" t="s">
        <v>249</v>
      </c>
      <c r="D47" s="6" t="s">
        <v>255</v>
      </c>
      <c r="E47" s="9" t="s">
        <v>256</v>
      </c>
      <c r="F47" s="6">
        <v>5</v>
      </c>
      <c r="G47" s="6" t="s">
        <v>35</v>
      </c>
      <c r="H47" s="6" t="s">
        <v>111</v>
      </c>
      <c r="I47" s="9" t="s">
        <v>257</v>
      </c>
      <c r="J47" s="10"/>
      <c r="K47" s="11">
        <f t="shared" si="3"/>
        <v>0</v>
      </c>
      <c r="L47" s="14">
        <f t="shared" si="4"/>
        <v>0</v>
      </c>
      <c r="M47" s="10" t="s">
        <v>11</v>
      </c>
      <c r="N47" s="10"/>
      <c r="O47" s="15"/>
      <c r="P47" s="10"/>
      <c r="Q47" s="10"/>
      <c r="R47" s="10"/>
      <c r="S47" s="10" t="str">
        <f t="shared" si="5"/>
        <v/>
      </c>
      <c r="T47" s="10"/>
      <c r="U47" s="10"/>
      <c r="V47" s="15"/>
      <c r="W47" s="10"/>
      <c r="X47" s="10"/>
    </row>
    <row r="48" spans="1:24" ht="28.8">
      <c r="A48" s="6">
        <v>44</v>
      </c>
      <c r="B48" s="6" t="s">
        <v>102</v>
      </c>
      <c r="C48" s="6" t="s">
        <v>249</v>
      </c>
      <c r="D48" s="6" t="s">
        <v>258</v>
      </c>
      <c r="E48" s="9" t="s">
        <v>259</v>
      </c>
      <c r="F48" s="6">
        <v>5</v>
      </c>
      <c r="G48" s="6" t="s">
        <v>35</v>
      </c>
      <c r="H48" s="6" t="s">
        <v>6</v>
      </c>
      <c r="I48" s="9" t="s">
        <v>260</v>
      </c>
      <c r="J48" s="10"/>
      <c r="K48" s="11">
        <f t="shared" si="3"/>
        <v>0</v>
      </c>
      <c r="L48" s="14">
        <f t="shared" si="4"/>
        <v>0</v>
      </c>
      <c r="M48" s="10" t="s">
        <v>11</v>
      </c>
      <c r="N48" s="10"/>
      <c r="O48" s="15"/>
      <c r="P48" s="10"/>
      <c r="Q48" s="10"/>
      <c r="R48" s="10"/>
      <c r="S48" s="10" t="str">
        <f t="shared" si="5"/>
        <v/>
      </c>
      <c r="T48" s="10"/>
      <c r="U48" s="10"/>
      <c r="V48" s="15"/>
      <c r="W48" s="10"/>
      <c r="X48" s="10"/>
    </row>
    <row r="49" spans="1:24" ht="28.8">
      <c r="A49" s="6">
        <v>45</v>
      </c>
      <c r="B49" s="6" t="s">
        <v>102</v>
      </c>
      <c r="C49" s="6" t="s">
        <v>249</v>
      </c>
      <c r="D49" s="6" t="s">
        <v>261</v>
      </c>
      <c r="E49" s="9" t="s">
        <v>262</v>
      </c>
      <c r="F49" s="6">
        <v>5</v>
      </c>
      <c r="G49" s="6" t="s">
        <v>35</v>
      </c>
      <c r="H49" s="6" t="s">
        <v>20</v>
      </c>
      <c r="I49" s="9" t="s">
        <v>263</v>
      </c>
      <c r="J49" s="10"/>
      <c r="K49" s="11">
        <f t="shared" si="3"/>
        <v>0</v>
      </c>
      <c r="L49" s="14">
        <f t="shared" si="4"/>
        <v>0</v>
      </c>
      <c r="M49" s="10" t="s">
        <v>11</v>
      </c>
      <c r="N49" s="10"/>
      <c r="O49" s="15"/>
      <c r="P49" s="10"/>
      <c r="Q49" s="10"/>
      <c r="R49" s="10"/>
      <c r="S49" s="10" t="str">
        <f t="shared" si="5"/>
        <v/>
      </c>
      <c r="T49" s="10"/>
      <c r="U49" s="10"/>
      <c r="V49" s="15"/>
      <c r="W49" s="10"/>
      <c r="X49" s="10"/>
    </row>
    <row r="50" spans="1:24" ht="28.8">
      <c r="A50" s="6">
        <v>46</v>
      </c>
      <c r="B50" s="6" t="s">
        <v>102</v>
      </c>
      <c r="C50" s="6" t="s">
        <v>249</v>
      </c>
      <c r="D50" s="6" t="s">
        <v>264</v>
      </c>
      <c r="E50" s="9" t="s">
        <v>265</v>
      </c>
      <c r="F50" s="6">
        <v>5</v>
      </c>
      <c r="G50" s="6" t="s">
        <v>35</v>
      </c>
      <c r="H50" s="6" t="s">
        <v>119</v>
      </c>
      <c r="I50" s="9" t="s">
        <v>266</v>
      </c>
      <c r="J50" s="10"/>
      <c r="K50" s="11">
        <f t="shared" si="3"/>
        <v>0</v>
      </c>
      <c r="L50" s="14">
        <f t="shared" si="4"/>
        <v>0</v>
      </c>
      <c r="M50" s="10" t="s">
        <v>11</v>
      </c>
      <c r="N50" s="10"/>
      <c r="O50" s="15"/>
      <c r="P50" s="10"/>
      <c r="Q50" s="10"/>
      <c r="R50" s="10"/>
      <c r="S50" s="10" t="str">
        <f t="shared" si="5"/>
        <v/>
      </c>
      <c r="T50" s="10"/>
      <c r="U50" s="10"/>
      <c r="V50" s="15"/>
      <c r="W50" s="10"/>
      <c r="X50" s="10"/>
    </row>
    <row r="51" spans="1:24" ht="28.8">
      <c r="A51" s="6">
        <v>47</v>
      </c>
      <c r="B51" s="6" t="s">
        <v>102</v>
      </c>
      <c r="C51" s="6" t="s">
        <v>249</v>
      </c>
      <c r="D51" s="6" t="s">
        <v>267</v>
      </c>
      <c r="E51" s="9" t="s">
        <v>268</v>
      </c>
      <c r="F51" s="6">
        <v>5</v>
      </c>
      <c r="G51" s="6" t="s">
        <v>35</v>
      </c>
      <c r="H51" s="6" t="s">
        <v>186</v>
      </c>
      <c r="I51" s="9" t="s">
        <v>269</v>
      </c>
      <c r="J51" s="10"/>
      <c r="K51" s="11">
        <f t="shared" si="3"/>
        <v>0</v>
      </c>
      <c r="L51" s="14">
        <f t="shared" si="4"/>
        <v>0</v>
      </c>
      <c r="M51" s="10" t="s">
        <v>11</v>
      </c>
      <c r="N51" s="10"/>
      <c r="O51" s="15"/>
      <c r="P51" s="10"/>
      <c r="Q51" s="10"/>
      <c r="R51" s="10"/>
      <c r="S51" s="10" t="str">
        <f t="shared" si="5"/>
        <v/>
      </c>
      <c r="T51" s="10"/>
      <c r="U51" s="10"/>
      <c r="V51" s="15"/>
      <c r="W51" s="10"/>
      <c r="X51" s="10"/>
    </row>
    <row r="52" spans="1:24" ht="28.8">
      <c r="A52" s="6">
        <v>48</v>
      </c>
      <c r="B52" s="6" t="s">
        <v>102</v>
      </c>
      <c r="C52" s="6" t="s">
        <v>249</v>
      </c>
      <c r="D52" s="6" t="s">
        <v>270</v>
      </c>
      <c r="E52" s="9" t="s">
        <v>271</v>
      </c>
      <c r="F52" s="6">
        <v>5</v>
      </c>
      <c r="G52" s="6" t="s">
        <v>35</v>
      </c>
      <c r="H52" s="6" t="s">
        <v>20</v>
      </c>
      <c r="I52" s="9" t="s">
        <v>272</v>
      </c>
      <c r="J52" s="10"/>
      <c r="K52" s="11">
        <f t="shared" si="3"/>
        <v>0</v>
      </c>
      <c r="L52" s="14">
        <f t="shared" si="4"/>
        <v>0</v>
      </c>
      <c r="M52" s="10" t="s">
        <v>11</v>
      </c>
      <c r="N52" s="10"/>
      <c r="O52" s="15"/>
      <c r="P52" s="10"/>
      <c r="Q52" s="10"/>
      <c r="R52" s="10"/>
      <c r="S52" s="10" t="str">
        <f t="shared" si="5"/>
        <v/>
      </c>
      <c r="T52" s="10"/>
      <c r="U52" s="10"/>
      <c r="V52" s="15"/>
      <c r="W52" s="10"/>
      <c r="X52" s="10"/>
    </row>
    <row r="53" spans="1:24" ht="28.8">
      <c r="A53" s="6">
        <v>49</v>
      </c>
      <c r="B53" s="6" t="s">
        <v>102</v>
      </c>
      <c r="C53" s="6" t="s">
        <v>249</v>
      </c>
      <c r="D53" s="6" t="s">
        <v>273</v>
      </c>
      <c r="E53" s="9" t="s">
        <v>274</v>
      </c>
      <c r="F53" s="6">
        <v>5</v>
      </c>
      <c r="G53" s="6" t="s">
        <v>35</v>
      </c>
      <c r="H53" s="6" t="s">
        <v>180</v>
      </c>
      <c r="I53" s="9" t="s">
        <v>275</v>
      </c>
      <c r="J53" s="10"/>
      <c r="K53" s="11">
        <f t="shared" si="3"/>
        <v>0</v>
      </c>
      <c r="L53" s="14">
        <f t="shared" si="4"/>
        <v>0</v>
      </c>
      <c r="M53" s="10" t="s">
        <v>11</v>
      </c>
      <c r="N53" s="10"/>
      <c r="O53" s="15"/>
      <c r="P53" s="10"/>
      <c r="Q53" s="10"/>
      <c r="R53" s="10"/>
      <c r="S53" s="10" t="str">
        <f t="shared" si="5"/>
        <v/>
      </c>
      <c r="T53" s="10"/>
      <c r="U53" s="10"/>
      <c r="V53" s="15"/>
      <c r="W53" s="10"/>
      <c r="X53" s="10"/>
    </row>
    <row r="54" spans="1:24" ht="28.8">
      <c r="A54" s="6">
        <v>50</v>
      </c>
      <c r="B54" s="6" t="s">
        <v>102</v>
      </c>
      <c r="C54" s="6" t="s">
        <v>249</v>
      </c>
      <c r="D54" s="6" t="s">
        <v>276</v>
      </c>
      <c r="E54" s="9" t="s">
        <v>277</v>
      </c>
      <c r="F54" s="6">
        <v>4</v>
      </c>
      <c r="G54" s="6" t="s">
        <v>35</v>
      </c>
      <c r="H54" s="6" t="s">
        <v>20</v>
      </c>
      <c r="I54" s="9" t="s">
        <v>278</v>
      </c>
      <c r="J54" s="10"/>
      <c r="K54" s="11">
        <f t="shared" si="3"/>
        <v>0</v>
      </c>
      <c r="L54" s="14">
        <f t="shared" si="4"/>
        <v>0</v>
      </c>
      <c r="M54" s="10" t="s">
        <v>11</v>
      </c>
      <c r="N54" s="10"/>
      <c r="O54" s="15"/>
      <c r="P54" s="10"/>
      <c r="Q54" s="10"/>
      <c r="R54" s="10"/>
      <c r="S54" s="10" t="str">
        <f t="shared" si="5"/>
        <v/>
      </c>
      <c r="T54" s="10"/>
      <c r="U54" s="10"/>
      <c r="V54" s="15"/>
      <c r="W54" s="10"/>
      <c r="X54" s="10"/>
    </row>
    <row r="55" spans="1:24" ht="43.2">
      <c r="A55" s="6">
        <v>51</v>
      </c>
      <c r="B55" s="6" t="s">
        <v>102</v>
      </c>
      <c r="C55" s="6" t="s">
        <v>279</v>
      </c>
      <c r="D55" s="6" t="s">
        <v>280</v>
      </c>
      <c r="E55" s="9" t="s">
        <v>281</v>
      </c>
      <c r="F55" s="6">
        <v>5</v>
      </c>
      <c r="G55" s="6" t="s">
        <v>35</v>
      </c>
      <c r="H55" s="6" t="s">
        <v>111</v>
      </c>
      <c r="I55" s="9" t="s">
        <v>282</v>
      </c>
      <c r="J55" s="10"/>
      <c r="K55" s="11">
        <f t="shared" si="3"/>
        <v>0</v>
      </c>
      <c r="L55" s="14">
        <f t="shared" si="4"/>
        <v>0</v>
      </c>
      <c r="M55" s="10" t="s">
        <v>11</v>
      </c>
      <c r="N55" s="10"/>
      <c r="O55" s="15"/>
      <c r="P55" s="10"/>
      <c r="Q55" s="10"/>
      <c r="R55" s="10"/>
      <c r="S55" s="10" t="str">
        <f t="shared" si="5"/>
        <v/>
      </c>
      <c r="T55" s="10"/>
      <c r="U55" s="10"/>
      <c r="V55" s="15"/>
      <c r="W55" s="10"/>
      <c r="X55" s="10"/>
    </row>
    <row r="56" spans="1:24" ht="28.8">
      <c r="A56" s="6">
        <v>52</v>
      </c>
      <c r="B56" s="6" t="s">
        <v>102</v>
      </c>
      <c r="C56" s="6" t="s">
        <v>279</v>
      </c>
      <c r="D56" s="6" t="s">
        <v>285</v>
      </c>
      <c r="E56" s="9" t="s">
        <v>286</v>
      </c>
      <c r="F56" s="6">
        <v>5</v>
      </c>
      <c r="G56" s="6" t="s">
        <v>35</v>
      </c>
      <c r="H56" s="6" t="s">
        <v>180</v>
      </c>
      <c r="I56" s="9" t="s">
        <v>287</v>
      </c>
      <c r="J56" s="10"/>
      <c r="K56" s="11">
        <f t="shared" si="3"/>
        <v>0</v>
      </c>
      <c r="L56" s="14">
        <f t="shared" si="4"/>
        <v>0</v>
      </c>
      <c r="M56" s="10" t="s">
        <v>11</v>
      </c>
      <c r="N56" s="10"/>
      <c r="O56" s="15"/>
      <c r="P56" s="10"/>
      <c r="Q56" s="10"/>
      <c r="R56" s="10"/>
      <c r="S56" s="10" t="str">
        <f t="shared" si="5"/>
        <v/>
      </c>
      <c r="T56" s="10"/>
      <c r="U56" s="10"/>
      <c r="V56" s="15"/>
      <c r="W56" s="10"/>
      <c r="X56" s="10"/>
    </row>
    <row r="57" spans="1:24" ht="28.8">
      <c r="A57" s="6">
        <v>53</v>
      </c>
      <c r="B57" s="6" t="s">
        <v>102</v>
      </c>
      <c r="C57" s="6" t="s">
        <v>279</v>
      </c>
      <c r="D57" s="6" t="s">
        <v>288</v>
      </c>
      <c r="E57" s="9" t="s">
        <v>289</v>
      </c>
      <c r="F57" s="6">
        <v>5</v>
      </c>
      <c r="G57" s="6" t="s">
        <v>35</v>
      </c>
      <c r="H57" s="6" t="s">
        <v>119</v>
      </c>
      <c r="I57" s="9" t="s">
        <v>290</v>
      </c>
      <c r="J57" s="10"/>
      <c r="K57" s="11">
        <f t="shared" si="3"/>
        <v>0</v>
      </c>
      <c r="L57" s="14">
        <f t="shared" si="4"/>
        <v>0</v>
      </c>
      <c r="M57" s="10" t="s">
        <v>11</v>
      </c>
      <c r="N57" s="10"/>
      <c r="O57" s="15"/>
      <c r="P57" s="10"/>
      <c r="Q57" s="10"/>
      <c r="R57" s="10"/>
      <c r="S57" s="10" t="str">
        <f t="shared" si="5"/>
        <v/>
      </c>
      <c r="T57" s="10"/>
      <c r="U57" s="10"/>
      <c r="V57" s="15"/>
      <c r="W57" s="10"/>
      <c r="X57" s="10"/>
    </row>
    <row r="58" spans="1:24" ht="28.8">
      <c r="A58" s="6">
        <v>54</v>
      </c>
      <c r="B58" s="6" t="s">
        <v>102</v>
      </c>
      <c r="C58" s="6" t="s">
        <v>279</v>
      </c>
      <c r="D58" s="6" t="s">
        <v>291</v>
      </c>
      <c r="E58" s="9" t="s">
        <v>292</v>
      </c>
      <c r="F58" s="6">
        <v>4</v>
      </c>
      <c r="G58" s="6" t="s">
        <v>35</v>
      </c>
      <c r="H58" s="6" t="s">
        <v>6</v>
      </c>
      <c r="I58" s="9" t="s">
        <v>293</v>
      </c>
      <c r="J58" s="10"/>
      <c r="K58" s="11">
        <f t="shared" si="3"/>
        <v>0</v>
      </c>
      <c r="L58" s="14">
        <f t="shared" si="4"/>
        <v>0</v>
      </c>
      <c r="M58" s="10" t="s">
        <v>11</v>
      </c>
      <c r="N58" s="10"/>
      <c r="O58" s="15"/>
      <c r="P58" s="10"/>
      <c r="Q58" s="10"/>
      <c r="R58" s="10"/>
      <c r="S58" s="10" t="str">
        <f t="shared" si="5"/>
        <v/>
      </c>
      <c r="T58" s="10"/>
      <c r="U58" s="10"/>
      <c r="V58" s="15"/>
      <c r="W58" s="10"/>
      <c r="X58" s="10"/>
    </row>
    <row r="59" spans="1:24" ht="28.8">
      <c r="A59" s="6">
        <v>55</v>
      </c>
      <c r="B59" s="6" t="s">
        <v>102</v>
      </c>
      <c r="C59" s="6" t="s">
        <v>279</v>
      </c>
      <c r="D59" s="6" t="s">
        <v>294</v>
      </c>
      <c r="E59" s="9" t="s">
        <v>295</v>
      </c>
      <c r="F59" s="6">
        <v>4</v>
      </c>
      <c r="G59" s="6" t="s">
        <v>35</v>
      </c>
      <c r="H59" s="6" t="s">
        <v>20</v>
      </c>
      <c r="I59" s="9" t="s">
        <v>296</v>
      </c>
      <c r="J59" s="10"/>
      <c r="K59" s="11">
        <f t="shared" si="3"/>
        <v>0</v>
      </c>
      <c r="L59" s="14">
        <f t="shared" si="4"/>
        <v>0</v>
      </c>
      <c r="M59" s="10" t="s">
        <v>11</v>
      </c>
      <c r="N59" s="10"/>
      <c r="O59" s="15"/>
      <c r="P59" s="10"/>
      <c r="Q59" s="10"/>
      <c r="R59" s="10"/>
      <c r="S59" s="10" t="str">
        <f t="shared" si="5"/>
        <v/>
      </c>
      <c r="T59" s="10"/>
      <c r="U59" s="10"/>
      <c r="V59" s="15"/>
      <c r="W59" s="10"/>
      <c r="X59" s="10"/>
    </row>
    <row r="60" spans="1:24" ht="28.8">
      <c r="A60" s="6">
        <v>56</v>
      </c>
      <c r="B60" s="6" t="s">
        <v>102</v>
      </c>
      <c r="C60" s="6" t="s">
        <v>297</v>
      </c>
      <c r="D60" s="6" t="s">
        <v>298</v>
      </c>
      <c r="E60" s="9" t="s">
        <v>299</v>
      </c>
      <c r="F60" s="6">
        <v>4</v>
      </c>
      <c r="G60" s="6" t="s">
        <v>35</v>
      </c>
      <c r="H60" s="6" t="s">
        <v>186</v>
      </c>
      <c r="I60" s="9" t="s">
        <v>300</v>
      </c>
      <c r="J60" s="10"/>
      <c r="K60" s="11">
        <f t="shared" si="3"/>
        <v>0</v>
      </c>
      <c r="L60" s="14">
        <f t="shared" si="4"/>
        <v>0</v>
      </c>
      <c r="M60" s="10" t="s">
        <v>11</v>
      </c>
      <c r="N60" s="10"/>
      <c r="O60" s="15"/>
      <c r="P60" s="10"/>
      <c r="Q60" s="10"/>
      <c r="R60" s="10"/>
      <c r="S60" s="10" t="str">
        <f t="shared" si="5"/>
        <v/>
      </c>
      <c r="T60" s="10"/>
      <c r="U60" s="10"/>
      <c r="V60" s="15"/>
      <c r="W60" s="10"/>
      <c r="X60" s="10"/>
    </row>
    <row r="61" spans="1:24" ht="28.8">
      <c r="A61" s="6">
        <v>57</v>
      </c>
      <c r="B61" s="6" t="s">
        <v>102</v>
      </c>
      <c r="C61" s="6" t="s">
        <v>297</v>
      </c>
      <c r="D61" s="6" t="s">
        <v>303</v>
      </c>
      <c r="E61" s="9" t="s">
        <v>304</v>
      </c>
      <c r="F61" s="6">
        <v>5</v>
      </c>
      <c r="G61" s="6" t="s">
        <v>35</v>
      </c>
      <c r="H61" s="6" t="s">
        <v>111</v>
      </c>
      <c r="I61" s="9" t="s">
        <v>305</v>
      </c>
      <c r="J61" s="10"/>
      <c r="K61" s="11">
        <f t="shared" si="3"/>
        <v>0</v>
      </c>
      <c r="L61" s="14">
        <f t="shared" si="4"/>
        <v>0</v>
      </c>
      <c r="M61" s="10" t="s">
        <v>11</v>
      </c>
      <c r="N61" s="10"/>
      <c r="O61" s="15"/>
      <c r="P61" s="10"/>
      <c r="Q61" s="10"/>
      <c r="R61" s="10"/>
      <c r="S61" s="10" t="str">
        <f t="shared" si="5"/>
        <v/>
      </c>
      <c r="T61" s="10"/>
      <c r="U61" s="10"/>
      <c r="V61" s="15"/>
      <c r="W61" s="10"/>
      <c r="X61" s="10"/>
    </row>
    <row r="62" spans="1:24" ht="28.8">
      <c r="A62" s="6">
        <v>58</v>
      </c>
      <c r="B62" s="6" t="s">
        <v>102</v>
      </c>
      <c r="C62" s="6" t="s">
        <v>297</v>
      </c>
      <c r="D62" s="6" t="s">
        <v>306</v>
      </c>
      <c r="E62" s="9" t="s">
        <v>307</v>
      </c>
      <c r="F62" s="6">
        <v>5</v>
      </c>
      <c r="G62" s="6" t="s">
        <v>35</v>
      </c>
      <c r="H62" s="6" t="s">
        <v>186</v>
      </c>
      <c r="I62" s="9" t="s">
        <v>308</v>
      </c>
      <c r="J62" s="10"/>
      <c r="K62" s="11">
        <f t="shared" si="3"/>
        <v>0</v>
      </c>
      <c r="L62" s="14">
        <f t="shared" si="4"/>
        <v>0</v>
      </c>
      <c r="M62" s="10" t="s">
        <v>11</v>
      </c>
      <c r="N62" s="10"/>
      <c r="O62" s="15"/>
      <c r="P62" s="10"/>
      <c r="Q62" s="10"/>
      <c r="R62" s="10"/>
      <c r="S62" s="10" t="str">
        <f t="shared" si="5"/>
        <v/>
      </c>
      <c r="T62" s="10"/>
      <c r="U62" s="10"/>
      <c r="V62" s="15"/>
      <c r="W62" s="10"/>
      <c r="X62" s="10"/>
    </row>
    <row r="63" spans="1:24" ht="28.8">
      <c r="A63" s="6">
        <v>59</v>
      </c>
      <c r="B63" s="6" t="s">
        <v>102</v>
      </c>
      <c r="C63" s="6" t="s">
        <v>297</v>
      </c>
      <c r="D63" s="6" t="s">
        <v>309</v>
      </c>
      <c r="E63" s="9" t="s">
        <v>310</v>
      </c>
      <c r="F63" s="6">
        <v>5</v>
      </c>
      <c r="G63" s="6" t="s">
        <v>35</v>
      </c>
      <c r="H63" s="6" t="s">
        <v>119</v>
      </c>
      <c r="I63" s="9" t="s">
        <v>311</v>
      </c>
      <c r="J63" s="10"/>
      <c r="K63" s="11">
        <f t="shared" si="3"/>
        <v>0</v>
      </c>
      <c r="L63" s="14">
        <f t="shared" si="4"/>
        <v>0</v>
      </c>
      <c r="M63" s="10" t="s">
        <v>11</v>
      </c>
      <c r="N63" s="10"/>
      <c r="O63" s="15"/>
      <c r="P63" s="10"/>
      <c r="Q63" s="10"/>
      <c r="R63" s="10"/>
      <c r="S63" s="10" t="str">
        <f t="shared" si="5"/>
        <v/>
      </c>
      <c r="T63" s="10"/>
      <c r="U63" s="10"/>
      <c r="V63" s="15"/>
      <c r="W63" s="10"/>
      <c r="X63" s="10"/>
    </row>
    <row r="64" spans="1:24" ht="28.8">
      <c r="A64" s="6">
        <v>60</v>
      </c>
      <c r="B64" s="6" t="s">
        <v>102</v>
      </c>
      <c r="C64" s="6" t="s">
        <v>297</v>
      </c>
      <c r="D64" s="6" t="s">
        <v>312</v>
      </c>
      <c r="E64" s="9" t="s">
        <v>313</v>
      </c>
      <c r="F64" s="6">
        <v>4</v>
      </c>
      <c r="G64" s="6" t="s">
        <v>35</v>
      </c>
      <c r="H64" s="6" t="s">
        <v>20</v>
      </c>
      <c r="I64" s="9" t="s">
        <v>314</v>
      </c>
      <c r="J64" s="10"/>
      <c r="K64" s="11">
        <f t="shared" si="3"/>
        <v>0</v>
      </c>
      <c r="L64" s="14">
        <f t="shared" si="4"/>
        <v>0</v>
      </c>
      <c r="M64" s="10" t="s">
        <v>11</v>
      </c>
      <c r="N64" s="10"/>
      <c r="O64" s="15"/>
      <c r="P64" s="10"/>
      <c r="Q64" s="10"/>
      <c r="R64" s="10"/>
      <c r="S64" s="10" t="str">
        <f t="shared" si="5"/>
        <v/>
      </c>
      <c r="T64" s="10"/>
      <c r="U64" s="10"/>
      <c r="V64" s="15"/>
      <c r="W64" s="10"/>
      <c r="X64" s="10"/>
    </row>
    <row r="65" spans="1:24" ht="28.8">
      <c r="A65" s="6">
        <v>61</v>
      </c>
      <c r="B65" s="6" t="s">
        <v>102</v>
      </c>
      <c r="C65" s="6" t="s">
        <v>297</v>
      </c>
      <c r="D65" s="6" t="s">
        <v>315</v>
      </c>
      <c r="E65" s="9" t="s">
        <v>316</v>
      </c>
      <c r="F65" s="6">
        <v>3</v>
      </c>
      <c r="G65" s="6" t="s">
        <v>36</v>
      </c>
      <c r="H65" s="6" t="s">
        <v>186</v>
      </c>
      <c r="I65" s="9" t="s">
        <v>317</v>
      </c>
      <c r="J65" s="10"/>
      <c r="K65" s="11">
        <f t="shared" si="3"/>
        <v>0</v>
      </c>
      <c r="L65" s="14">
        <f t="shared" si="4"/>
        <v>0</v>
      </c>
      <c r="M65" s="10" t="s">
        <v>11</v>
      </c>
      <c r="N65" s="10"/>
      <c r="O65" s="15"/>
      <c r="P65" s="10"/>
      <c r="Q65" s="10"/>
      <c r="R65" s="10"/>
      <c r="S65" s="10" t="str">
        <f t="shared" si="5"/>
        <v/>
      </c>
      <c r="T65" s="10"/>
      <c r="U65" s="10"/>
      <c r="V65" s="15"/>
      <c r="W65" s="10"/>
      <c r="X65" s="10"/>
    </row>
    <row r="66" spans="1:24" ht="28.8">
      <c r="A66" s="6">
        <v>62</v>
      </c>
      <c r="B66" s="6" t="s">
        <v>102</v>
      </c>
      <c r="C66" s="6" t="s">
        <v>318</v>
      </c>
      <c r="D66" s="6" t="s">
        <v>319</v>
      </c>
      <c r="E66" s="9" t="s">
        <v>320</v>
      </c>
      <c r="F66" s="6">
        <v>5</v>
      </c>
      <c r="G66" s="6" t="s">
        <v>35</v>
      </c>
      <c r="H66" s="6" t="s">
        <v>111</v>
      </c>
      <c r="I66" s="9" t="s">
        <v>321</v>
      </c>
      <c r="J66" s="10"/>
      <c r="K66" s="11">
        <f t="shared" si="3"/>
        <v>0</v>
      </c>
      <c r="L66" s="14">
        <f t="shared" si="4"/>
        <v>0</v>
      </c>
      <c r="M66" s="10" t="s">
        <v>11</v>
      </c>
      <c r="N66" s="10"/>
      <c r="O66" s="15"/>
      <c r="P66" s="10"/>
      <c r="Q66" s="10"/>
      <c r="R66" s="10"/>
      <c r="S66" s="10" t="str">
        <f t="shared" si="5"/>
        <v/>
      </c>
      <c r="T66" s="10"/>
      <c r="U66" s="10"/>
      <c r="V66" s="15"/>
      <c r="W66" s="10"/>
      <c r="X66" s="10"/>
    </row>
    <row r="67" spans="1:24" ht="28.8">
      <c r="A67" s="6">
        <v>63</v>
      </c>
      <c r="B67" s="6" t="s">
        <v>102</v>
      </c>
      <c r="C67" s="6" t="s">
        <v>318</v>
      </c>
      <c r="D67" s="6" t="s">
        <v>324</v>
      </c>
      <c r="E67" s="9" t="s">
        <v>325</v>
      </c>
      <c r="F67" s="6">
        <v>5</v>
      </c>
      <c r="G67" s="6" t="s">
        <v>35</v>
      </c>
      <c r="H67" s="6" t="s">
        <v>20</v>
      </c>
      <c r="I67" s="9" t="s">
        <v>326</v>
      </c>
      <c r="J67" s="10"/>
      <c r="K67" s="11">
        <f t="shared" si="3"/>
        <v>0</v>
      </c>
      <c r="L67" s="14">
        <f t="shared" si="4"/>
        <v>0</v>
      </c>
      <c r="M67" s="10" t="s">
        <v>11</v>
      </c>
      <c r="N67" s="10"/>
      <c r="O67" s="15"/>
      <c r="P67" s="10"/>
      <c r="Q67" s="10"/>
      <c r="R67" s="10"/>
      <c r="S67" s="10" t="str">
        <f t="shared" si="5"/>
        <v/>
      </c>
      <c r="T67" s="10"/>
      <c r="U67" s="10"/>
      <c r="V67" s="15"/>
      <c r="W67" s="10"/>
      <c r="X67" s="10"/>
    </row>
    <row r="68" spans="1:24" ht="28.8">
      <c r="A68" s="6">
        <v>64</v>
      </c>
      <c r="B68" s="6" t="s">
        <v>102</v>
      </c>
      <c r="C68" s="6" t="s">
        <v>318</v>
      </c>
      <c r="D68" s="6" t="s">
        <v>328</v>
      </c>
      <c r="E68" s="9" t="s">
        <v>329</v>
      </c>
      <c r="F68" s="6">
        <v>5</v>
      </c>
      <c r="G68" s="6" t="s">
        <v>35</v>
      </c>
      <c r="H68" s="6" t="s">
        <v>111</v>
      </c>
      <c r="I68" s="9" t="s">
        <v>330</v>
      </c>
      <c r="J68" s="10"/>
      <c r="K68" s="11">
        <f t="shared" si="3"/>
        <v>0</v>
      </c>
      <c r="L68" s="14">
        <f t="shared" si="4"/>
        <v>0</v>
      </c>
      <c r="M68" s="10" t="s">
        <v>11</v>
      </c>
      <c r="N68" s="10"/>
      <c r="O68" s="15"/>
      <c r="P68" s="10"/>
      <c r="Q68" s="10"/>
      <c r="R68" s="10"/>
      <c r="S68" s="10" t="str">
        <f t="shared" si="5"/>
        <v/>
      </c>
      <c r="T68" s="10"/>
      <c r="U68" s="10"/>
      <c r="V68" s="15"/>
      <c r="W68" s="10"/>
      <c r="X68" s="10"/>
    </row>
    <row r="69" spans="1:24" ht="28.8">
      <c r="A69" s="6">
        <v>65</v>
      </c>
      <c r="B69" s="6" t="s">
        <v>102</v>
      </c>
      <c r="C69" s="6" t="s">
        <v>318</v>
      </c>
      <c r="D69" s="6" t="s">
        <v>332</v>
      </c>
      <c r="E69" s="9" t="s">
        <v>333</v>
      </c>
      <c r="F69" s="6">
        <v>5</v>
      </c>
      <c r="G69" s="6" t="s">
        <v>35</v>
      </c>
      <c r="H69" s="6" t="s">
        <v>20</v>
      </c>
      <c r="I69" s="9" t="s">
        <v>334</v>
      </c>
      <c r="J69" s="10"/>
      <c r="K69" s="11">
        <f t="shared" ref="K69:K100" si="6">IF(J69="Conform",1,IF(J69="Observation",0.5,IF(J69="N/A","",0)))</f>
        <v>0</v>
      </c>
      <c r="L69" s="14">
        <f t="shared" ref="L69:L100" si="7">IF(K69="", "", F69*K69)</f>
        <v>0</v>
      </c>
      <c r="M69" s="10" t="s">
        <v>11</v>
      </c>
      <c r="N69" s="10"/>
      <c r="O69" s="15"/>
      <c r="P69" s="10"/>
      <c r="Q69" s="10"/>
      <c r="R69" s="10"/>
      <c r="S69" s="10" t="str">
        <f t="shared" ref="S69:S100" si="8">IF(J69="Minor NC","Minor",IF(J69="Major NC","Major",IF(J69="Critical NC","Critical",IF(J69="Observation","Observation",""))))</f>
        <v/>
      </c>
      <c r="T69" s="10"/>
      <c r="U69" s="10"/>
      <c r="V69" s="15"/>
      <c r="W69" s="10"/>
      <c r="X69" s="10"/>
    </row>
    <row r="70" spans="1:24" ht="28.8">
      <c r="A70" s="6">
        <v>66</v>
      </c>
      <c r="B70" s="6" t="s">
        <v>102</v>
      </c>
      <c r="C70" s="6" t="s">
        <v>318</v>
      </c>
      <c r="D70" s="6" t="s">
        <v>336</v>
      </c>
      <c r="E70" s="9" t="s">
        <v>337</v>
      </c>
      <c r="F70" s="6">
        <v>5</v>
      </c>
      <c r="G70" s="6" t="s">
        <v>35</v>
      </c>
      <c r="H70" s="6" t="s">
        <v>338</v>
      </c>
      <c r="I70" s="9" t="s">
        <v>339</v>
      </c>
      <c r="J70" s="10"/>
      <c r="K70" s="11">
        <f t="shared" si="6"/>
        <v>0</v>
      </c>
      <c r="L70" s="14">
        <f t="shared" si="7"/>
        <v>0</v>
      </c>
      <c r="M70" s="10" t="s">
        <v>11</v>
      </c>
      <c r="N70" s="10"/>
      <c r="O70" s="15"/>
      <c r="P70" s="10"/>
      <c r="Q70" s="10"/>
      <c r="R70" s="10"/>
      <c r="S70" s="10" t="str">
        <f t="shared" si="8"/>
        <v/>
      </c>
      <c r="T70" s="10"/>
      <c r="U70" s="10"/>
      <c r="V70" s="15"/>
      <c r="W70" s="10"/>
      <c r="X70" s="10"/>
    </row>
    <row r="71" spans="1:24" ht="28.8">
      <c r="A71" s="6">
        <v>67</v>
      </c>
      <c r="B71" s="6" t="s">
        <v>102</v>
      </c>
      <c r="C71" s="6" t="s">
        <v>318</v>
      </c>
      <c r="D71" s="6" t="s">
        <v>341</v>
      </c>
      <c r="E71" s="9" t="s">
        <v>342</v>
      </c>
      <c r="F71" s="6">
        <v>5</v>
      </c>
      <c r="G71" s="6" t="s">
        <v>35</v>
      </c>
      <c r="H71" s="6" t="s">
        <v>20</v>
      </c>
      <c r="I71" s="9" t="s">
        <v>343</v>
      </c>
      <c r="J71" s="10"/>
      <c r="K71" s="11">
        <f t="shared" si="6"/>
        <v>0</v>
      </c>
      <c r="L71" s="14">
        <f t="shared" si="7"/>
        <v>0</v>
      </c>
      <c r="M71" s="10" t="s">
        <v>11</v>
      </c>
      <c r="N71" s="10"/>
      <c r="O71" s="15"/>
      <c r="P71" s="10"/>
      <c r="Q71" s="10"/>
      <c r="R71" s="10"/>
      <c r="S71" s="10" t="str">
        <f t="shared" si="8"/>
        <v/>
      </c>
      <c r="T71" s="10"/>
      <c r="U71" s="10"/>
      <c r="V71" s="15"/>
      <c r="W71" s="10"/>
      <c r="X71" s="10"/>
    </row>
    <row r="72" spans="1:24" ht="28.8">
      <c r="A72" s="6">
        <v>68</v>
      </c>
      <c r="B72" s="6" t="s">
        <v>102</v>
      </c>
      <c r="C72" s="6" t="s">
        <v>318</v>
      </c>
      <c r="D72" s="6" t="s">
        <v>344</v>
      </c>
      <c r="E72" s="9" t="s">
        <v>345</v>
      </c>
      <c r="F72" s="6">
        <v>4</v>
      </c>
      <c r="G72" s="6" t="s">
        <v>36</v>
      </c>
      <c r="H72" s="6" t="s">
        <v>20</v>
      </c>
      <c r="I72" s="9" t="s">
        <v>346</v>
      </c>
      <c r="J72" s="10"/>
      <c r="K72" s="11">
        <f t="shared" si="6"/>
        <v>0</v>
      </c>
      <c r="L72" s="14">
        <f t="shared" si="7"/>
        <v>0</v>
      </c>
      <c r="M72" s="10" t="s">
        <v>11</v>
      </c>
      <c r="N72" s="10"/>
      <c r="O72" s="15"/>
      <c r="P72" s="10"/>
      <c r="Q72" s="10"/>
      <c r="R72" s="10"/>
      <c r="S72" s="10" t="str">
        <f t="shared" si="8"/>
        <v/>
      </c>
      <c r="T72" s="10"/>
      <c r="U72" s="10"/>
      <c r="V72" s="15"/>
      <c r="W72" s="10"/>
      <c r="X72" s="10"/>
    </row>
    <row r="73" spans="1:24" ht="28.8">
      <c r="A73" s="6">
        <v>69</v>
      </c>
      <c r="B73" s="6" t="s">
        <v>347</v>
      </c>
      <c r="C73" s="6" t="s">
        <v>348</v>
      </c>
      <c r="D73" s="6" t="s">
        <v>349</v>
      </c>
      <c r="E73" s="9" t="s">
        <v>350</v>
      </c>
      <c r="F73" s="6">
        <v>4</v>
      </c>
      <c r="G73" s="6" t="s">
        <v>35</v>
      </c>
      <c r="H73" s="6" t="s">
        <v>111</v>
      </c>
      <c r="I73" s="9" t="s">
        <v>351</v>
      </c>
      <c r="J73" s="10"/>
      <c r="K73" s="11">
        <f t="shared" si="6"/>
        <v>0</v>
      </c>
      <c r="L73" s="14">
        <f t="shared" si="7"/>
        <v>0</v>
      </c>
      <c r="M73" s="10" t="s">
        <v>11</v>
      </c>
      <c r="N73" s="10"/>
      <c r="O73" s="15"/>
      <c r="P73" s="10"/>
      <c r="Q73" s="10"/>
      <c r="R73" s="10"/>
      <c r="S73" s="10" t="str">
        <f t="shared" si="8"/>
        <v/>
      </c>
      <c r="T73" s="10"/>
      <c r="U73" s="10"/>
      <c r="V73" s="15"/>
      <c r="W73" s="10"/>
      <c r="X73" s="10"/>
    </row>
    <row r="74" spans="1:24" ht="28.8">
      <c r="A74" s="6">
        <v>70</v>
      </c>
      <c r="B74" s="6" t="s">
        <v>347</v>
      </c>
      <c r="C74" s="6" t="s">
        <v>348</v>
      </c>
      <c r="D74" s="6" t="s">
        <v>353</v>
      </c>
      <c r="E74" s="9" t="s">
        <v>354</v>
      </c>
      <c r="F74" s="6">
        <v>4</v>
      </c>
      <c r="G74" s="6" t="s">
        <v>35</v>
      </c>
      <c r="H74" s="6" t="s">
        <v>6</v>
      </c>
      <c r="I74" s="9" t="s">
        <v>355</v>
      </c>
      <c r="J74" s="10"/>
      <c r="K74" s="11">
        <f t="shared" si="6"/>
        <v>0</v>
      </c>
      <c r="L74" s="14">
        <f t="shared" si="7"/>
        <v>0</v>
      </c>
      <c r="M74" s="10" t="s">
        <v>11</v>
      </c>
      <c r="N74" s="10"/>
      <c r="O74" s="15"/>
      <c r="P74" s="10"/>
      <c r="Q74" s="10"/>
      <c r="R74" s="10"/>
      <c r="S74" s="10" t="str">
        <f t="shared" si="8"/>
        <v/>
      </c>
      <c r="T74" s="10"/>
      <c r="U74" s="10"/>
      <c r="V74" s="15"/>
      <c r="W74" s="10"/>
      <c r="X74" s="10"/>
    </row>
    <row r="75" spans="1:24" ht="28.8">
      <c r="A75" s="6">
        <v>71</v>
      </c>
      <c r="B75" s="6" t="s">
        <v>347</v>
      </c>
      <c r="C75" s="6" t="s">
        <v>348</v>
      </c>
      <c r="D75" s="6" t="s">
        <v>356</v>
      </c>
      <c r="E75" s="9" t="s">
        <v>357</v>
      </c>
      <c r="F75" s="6">
        <v>5</v>
      </c>
      <c r="G75" s="6" t="s">
        <v>35</v>
      </c>
      <c r="H75" s="6" t="s">
        <v>186</v>
      </c>
      <c r="I75" s="9" t="s">
        <v>358</v>
      </c>
      <c r="J75" s="10"/>
      <c r="K75" s="11">
        <f t="shared" si="6"/>
        <v>0</v>
      </c>
      <c r="L75" s="14">
        <f t="shared" si="7"/>
        <v>0</v>
      </c>
      <c r="M75" s="10" t="s">
        <v>11</v>
      </c>
      <c r="N75" s="10"/>
      <c r="O75" s="15"/>
      <c r="P75" s="10"/>
      <c r="Q75" s="10"/>
      <c r="R75" s="10"/>
      <c r="S75" s="10" t="str">
        <f t="shared" si="8"/>
        <v/>
      </c>
      <c r="T75" s="10"/>
      <c r="U75" s="10"/>
      <c r="V75" s="15"/>
      <c r="W75" s="10"/>
      <c r="X75" s="10"/>
    </row>
    <row r="76" spans="1:24" ht="28.8">
      <c r="A76" s="6">
        <v>72</v>
      </c>
      <c r="B76" s="6" t="s">
        <v>347</v>
      </c>
      <c r="C76" s="6" t="s">
        <v>348</v>
      </c>
      <c r="D76" s="6" t="s">
        <v>359</v>
      </c>
      <c r="E76" s="9" t="s">
        <v>360</v>
      </c>
      <c r="F76" s="6">
        <v>5</v>
      </c>
      <c r="G76" s="6" t="s">
        <v>35</v>
      </c>
      <c r="H76" s="6" t="s">
        <v>20</v>
      </c>
      <c r="I76" s="9" t="s">
        <v>361</v>
      </c>
      <c r="J76" s="10"/>
      <c r="K76" s="11">
        <f t="shared" si="6"/>
        <v>0</v>
      </c>
      <c r="L76" s="14">
        <f t="shared" si="7"/>
        <v>0</v>
      </c>
      <c r="M76" s="10" t="s">
        <v>11</v>
      </c>
      <c r="N76" s="10"/>
      <c r="O76" s="15"/>
      <c r="P76" s="10"/>
      <c r="Q76" s="10"/>
      <c r="R76" s="10"/>
      <c r="S76" s="10" t="str">
        <f t="shared" si="8"/>
        <v/>
      </c>
      <c r="T76" s="10"/>
      <c r="U76" s="10"/>
      <c r="V76" s="15"/>
      <c r="W76" s="10"/>
      <c r="X76" s="10"/>
    </row>
    <row r="77" spans="1:24" ht="28.8">
      <c r="A77" s="6">
        <v>73</v>
      </c>
      <c r="B77" s="6" t="s">
        <v>347</v>
      </c>
      <c r="C77" s="6" t="s">
        <v>362</v>
      </c>
      <c r="D77" s="6" t="s">
        <v>363</v>
      </c>
      <c r="E77" s="9" t="s">
        <v>364</v>
      </c>
      <c r="F77" s="6">
        <v>5</v>
      </c>
      <c r="G77" s="6" t="s">
        <v>35</v>
      </c>
      <c r="H77" s="6" t="s">
        <v>6</v>
      </c>
      <c r="I77" s="9" t="s">
        <v>365</v>
      </c>
      <c r="J77" s="10"/>
      <c r="K77" s="11">
        <f t="shared" si="6"/>
        <v>0</v>
      </c>
      <c r="L77" s="14">
        <f t="shared" si="7"/>
        <v>0</v>
      </c>
      <c r="M77" s="10" t="s">
        <v>11</v>
      </c>
      <c r="N77" s="10"/>
      <c r="O77" s="15"/>
      <c r="P77" s="10"/>
      <c r="Q77" s="10"/>
      <c r="R77" s="10"/>
      <c r="S77" s="10" t="str">
        <f t="shared" si="8"/>
        <v/>
      </c>
      <c r="T77" s="10"/>
      <c r="U77" s="10"/>
      <c r="V77" s="15"/>
      <c r="W77" s="10"/>
      <c r="X77" s="10"/>
    </row>
    <row r="78" spans="1:24" ht="28.8">
      <c r="A78" s="6">
        <v>74</v>
      </c>
      <c r="B78" s="6" t="s">
        <v>347</v>
      </c>
      <c r="C78" s="6" t="s">
        <v>362</v>
      </c>
      <c r="D78" s="6" t="s">
        <v>367</v>
      </c>
      <c r="E78" s="9" t="s">
        <v>368</v>
      </c>
      <c r="F78" s="6">
        <v>4</v>
      </c>
      <c r="G78" s="6" t="s">
        <v>35</v>
      </c>
      <c r="H78" s="6" t="s">
        <v>6</v>
      </c>
      <c r="I78" s="9" t="s">
        <v>369</v>
      </c>
      <c r="J78" s="10"/>
      <c r="K78" s="11">
        <f t="shared" si="6"/>
        <v>0</v>
      </c>
      <c r="L78" s="14">
        <f t="shared" si="7"/>
        <v>0</v>
      </c>
      <c r="M78" s="10" t="s">
        <v>11</v>
      </c>
      <c r="N78" s="10"/>
      <c r="O78" s="15"/>
      <c r="P78" s="10"/>
      <c r="Q78" s="10"/>
      <c r="R78" s="10"/>
      <c r="S78" s="10" t="str">
        <f t="shared" si="8"/>
        <v/>
      </c>
      <c r="T78" s="10"/>
      <c r="U78" s="10"/>
      <c r="V78" s="15"/>
      <c r="W78" s="10"/>
      <c r="X78" s="10"/>
    </row>
    <row r="79" spans="1:24" ht="28.8">
      <c r="A79" s="6">
        <v>75</v>
      </c>
      <c r="B79" s="6" t="s">
        <v>347</v>
      </c>
      <c r="C79" s="6" t="s">
        <v>362</v>
      </c>
      <c r="D79" s="6" t="s">
        <v>370</v>
      </c>
      <c r="E79" s="9" t="s">
        <v>371</v>
      </c>
      <c r="F79" s="6">
        <v>5</v>
      </c>
      <c r="G79" s="6" t="s">
        <v>35</v>
      </c>
      <c r="H79" s="6" t="s">
        <v>20</v>
      </c>
      <c r="I79" s="9" t="s">
        <v>372</v>
      </c>
      <c r="J79" s="10"/>
      <c r="K79" s="11">
        <f t="shared" si="6"/>
        <v>0</v>
      </c>
      <c r="L79" s="14">
        <f t="shared" si="7"/>
        <v>0</v>
      </c>
      <c r="M79" s="10" t="s">
        <v>11</v>
      </c>
      <c r="N79" s="10"/>
      <c r="O79" s="15"/>
      <c r="P79" s="10"/>
      <c r="Q79" s="10"/>
      <c r="R79" s="10"/>
      <c r="S79" s="10" t="str">
        <f t="shared" si="8"/>
        <v/>
      </c>
      <c r="T79" s="10"/>
      <c r="U79" s="10"/>
      <c r="V79" s="15"/>
      <c r="W79" s="10"/>
      <c r="X79" s="10"/>
    </row>
    <row r="80" spans="1:24" ht="28.8">
      <c r="A80" s="6">
        <v>76</v>
      </c>
      <c r="B80" s="6" t="s">
        <v>347</v>
      </c>
      <c r="C80" s="6" t="s">
        <v>362</v>
      </c>
      <c r="D80" s="6" t="s">
        <v>373</v>
      </c>
      <c r="E80" s="9" t="s">
        <v>374</v>
      </c>
      <c r="F80" s="6">
        <v>4</v>
      </c>
      <c r="G80" s="6" t="s">
        <v>35</v>
      </c>
      <c r="H80" s="6" t="s">
        <v>20</v>
      </c>
      <c r="I80" s="9" t="s">
        <v>375</v>
      </c>
      <c r="J80" s="10"/>
      <c r="K80" s="11">
        <f t="shared" si="6"/>
        <v>0</v>
      </c>
      <c r="L80" s="14">
        <f t="shared" si="7"/>
        <v>0</v>
      </c>
      <c r="M80" s="10" t="s">
        <v>11</v>
      </c>
      <c r="N80" s="10"/>
      <c r="O80" s="15"/>
      <c r="P80" s="10"/>
      <c r="Q80" s="10"/>
      <c r="R80" s="10"/>
      <c r="S80" s="10" t="str">
        <f t="shared" si="8"/>
        <v/>
      </c>
      <c r="T80" s="10"/>
      <c r="U80" s="10"/>
      <c r="V80" s="15"/>
      <c r="W80" s="10"/>
      <c r="X80" s="10"/>
    </row>
    <row r="81" spans="1:24" ht="28.8">
      <c r="A81" s="6">
        <v>77</v>
      </c>
      <c r="B81" s="6" t="s">
        <v>347</v>
      </c>
      <c r="C81" s="6" t="s">
        <v>362</v>
      </c>
      <c r="D81" s="6" t="s">
        <v>376</v>
      </c>
      <c r="E81" s="9" t="s">
        <v>377</v>
      </c>
      <c r="F81" s="6">
        <v>4</v>
      </c>
      <c r="G81" s="6" t="s">
        <v>35</v>
      </c>
      <c r="H81" s="6" t="s">
        <v>6</v>
      </c>
      <c r="I81" s="9" t="s">
        <v>378</v>
      </c>
      <c r="J81" s="10"/>
      <c r="K81" s="11">
        <f t="shared" si="6"/>
        <v>0</v>
      </c>
      <c r="L81" s="14">
        <f t="shared" si="7"/>
        <v>0</v>
      </c>
      <c r="M81" s="10" t="s">
        <v>11</v>
      </c>
      <c r="N81" s="10"/>
      <c r="O81" s="15"/>
      <c r="P81" s="10"/>
      <c r="Q81" s="10"/>
      <c r="R81" s="10"/>
      <c r="S81" s="10" t="str">
        <f t="shared" si="8"/>
        <v/>
      </c>
      <c r="T81" s="10"/>
      <c r="U81" s="10"/>
      <c r="V81" s="15"/>
      <c r="W81" s="10"/>
      <c r="X81" s="10"/>
    </row>
    <row r="82" spans="1:24" ht="28.8">
      <c r="A82" s="6">
        <v>78</v>
      </c>
      <c r="B82" s="6" t="s">
        <v>347</v>
      </c>
      <c r="C82" s="6" t="s">
        <v>379</v>
      </c>
      <c r="D82" s="6" t="s">
        <v>380</v>
      </c>
      <c r="E82" s="9" t="s">
        <v>381</v>
      </c>
      <c r="F82" s="6">
        <v>5</v>
      </c>
      <c r="G82" s="6" t="s">
        <v>35</v>
      </c>
      <c r="H82" s="6" t="s">
        <v>180</v>
      </c>
      <c r="I82" s="9" t="s">
        <v>382</v>
      </c>
      <c r="J82" s="10"/>
      <c r="K82" s="11">
        <f t="shared" si="6"/>
        <v>0</v>
      </c>
      <c r="L82" s="14">
        <f t="shared" si="7"/>
        <v>0</v>
      </c>
      <c r="M82" s="10" t="s">
        <v>11</v>
      </c>
      <c r="N82" s="10"/>
      <c r="O82" s="15"/>
      <c r="P82" s="10"/>
      <c r="Q82" s="10"/>
      <c r="R82" s="10"/>
      <c r="S82" s="10" t="str">
        <f t="shared" si="8"/>
        <v/>
      </c>
      <c r="T82" s="10"/>
      <c r="U82" s="10"/>
      <c r="V82" s="15"/>
      <c r="W82" s="10"/>
      <c r="X82" s="10"/>
    </row>
    <row r="83" spans="1:24" ht="28.8">
      <c r="A83" s="6">
        <v>79</v>
      </c>
      <c r="B83" s="6" t="s">
        <v>347</v>
      </c>
      <c r="C83" s="6" t="s">
        <v>379</v>
      </c>
      <c r="D83" s="6" t="s">
        <v>384</v>
      </c>
      <c r="E83" s="9" t="s">
        <v>385</v>
      </c>
      <c r="F83" s="6">
        <v>4</v>
      </c>
      <c r="G83" s="6" t="s">
        <v>35</v>
      </c>
      <c r="H83" s="6" t="s">
        <v>6</v>
      </c>
      <c r="I83" s="9" t="s">
        <v>386</v>
      </c>
      <c r="J83" s="10"/>
      <c r="K83" s="11">
        <f t="shared" si="6"/>
        <v>0</v>
      </c>
      <c r="L83" s="14">
        <f t="shared" si="7"/>
        <v>0</v>
      </c>
      <c r="M83" s="10" t="s">
        <v>11</v>
      </c>
      <c r="N83" s="10"/>
      <c r="O83" s="15"/>
      <c r="P83" s="10"/>
      <c r="Q83" s="10"/>
      <c r="R83" s="10"/>
      <c r="S83" s="10" t="str">
        <f t="shared" si="8"/>
        <v/>
      </c>
      <c r="T83" s="10"/>
      <c r="U83" s="10"/>
      <c r="V83" s="15"/>
      <c r="W83" s="10"/>
      <c r="X83" s="10"/>
    </row>
    <row r="84" spans="1:24" ht="28.8">
      <c r="A84" s="6">
        <v>80</v>
      </c>
      <c r="B84" s="6" t="s">
        <v>347</v>
      </c>
      <c r="C84" s="6" t="s">
        <v>379</v>
      </c>
      <c r="D84" s="6" t="s">
        <v>387</v>
      </c>
      <c r="E84" s="9" t="s">
        <v>388</v>
      </c>
      <c r="F84" s="6">
        <v>5</v>
      </c>
      <c r="G84" s="6" t="s">
        <v>35</v>
      </c>
      <c r="H84" s="6" t="s">
        <v>6</v>
      </c>
      <c r="I84" s="9" t="s">
        <v>389</v>
      </c>
      <c r="J84" s="10"/>
      <c r="K84" s="11">
        <f t="shared" si="6"/>
        <v>0</v>
      </c>
      <c r="L84" s="14">
        <f t="shared" si="7"/>
        <v>0</v>
      </c>
      <c r="M84" s="10" t="s">
        <v>11</v>
      </c>
      <c r="N84" s="10"/>
      <c r="O84" s="15"/>
      <c r="P84" s="10"/>
      <c r="Q84" s="10"/>
      <c r="R84" s="10"/>
      <c r="S84" s="10" t="str">
        <f t="shared" si="8"/>
        <v/>
      </c>
      <c r="T84" s="10"/>
      <c r="U84" s="10"/>
      <c r="V84" s="15"/>
      <c r="W84" s="10"/>
      <c r="X84" s="10"/>
    </row>
    <row r="85" spans="1:24" ht="28.8">
      <c r="A85" s="6">
        <v>81</v>
      </c>
      <c r="B85" s="6" t="s">
        <v>347</v>
      </c>
      <c r="C85" s="6" t="s">
        <v>379</v>
      </c>
      <c r="D85" s="6" t="s">
        <v>390</v>
      </c>
      <c r="E85" s="9" t="s">
        <v>391</v>
      </c>
      <c r="F85" s="6">
        <v>4</v>
      </c>
      <c r="G85" s="6" t="s">
        <v>35</v>
      </c>
      <c r="H85" s="6" t="s">
        <v>20</v>
      </c>
      <c r="I85" s="9" t="s">
        <v>392</v>
      </c>
      <c r="J85" s="10"/>
      <c r="K85" s="11">
        <f t="shared" si="6"/>
        <v>0</v>
      </c>
      <c r="L85" s="14">
        <f t="shared" si="7"/>
        <v>0</v>
      </c>
      <c r="M85" s="10" t="s">
        <v>11</v>
      </c>
      <c r="N85" s="10"/>
      <c r="O85" s="15"/>
      <c r="P85" s="10"/>
      <c r="Q85" s="10"/>
      <c r="R85" s="10"/>
      <c r="S85" s="10" t="str">
        <f t="shared" si="8"/>
        <v/>
      </c>
      <c r="T85" s="10"/>
      <c r="U85" s="10"/>
      <c r="V85" s="15"/>
      <c r="W85" s="10"/>
      <c r="X85" s="10"/>
    </row>
    <row r="86" spans="1:24" ht="28.8">
      <c r="A86" s="6">
        <v>82</v>
      </c>
      <c r="B86" s="6" t="s">
        <v>347</v>
      </c>
      <c r="C86" s="6" t="s">
        <v>393</v>
      </c>
      <c r="D86" s="6" t="s">
        <v>394</v>
      </c>
      <c r="E86" s="9" t="s">
        <v>395</v>
      </c>
      <c r="F86" s="6">
        <v>5</v>
      </c>
      <c r="G86" s="6" t="s">
        <v>35</v>
      </c>
      <c r="H86" s="6" t="s">
        <v>111</v>
      </c>
      <c r="I86" s="9" t="s">
        <v>396</v>
      </c>
      <c r="J86" s="10"/>
      <c r="K86" s="11">
        <f t="shared" si="6"/>
        <v>0</v>
      </c>
      <c r="L86" s="14">
        <f t="shared" si="7"/>
        <v>0</v>
      </c>
      <c r="M86" s="10" t="s">
        <v>11</v>
      </c>
      <c r="N86" s="10"/>
      <c r="O86" s="15"/>
      <c r="P86" s="10"/>
      <c r="Q86" s="10"/>
      <c r="R86" s="10"/>
      <c r="S86" s="10" t="str">
        <f t="shared" si="8"/>
        <v/>
      </c>
      <c r="T86" s="10"/>
      <c r="U86" s="10"/>
      <c r="V86" s="15"/>
      <c r="W86" s="10"/>
      <c r="X86" s="10"/>
    </row>
    <row r="87" spans="1:24" ht="28.8">
      <c r="A87" s="6">
        <v>83</v>
      </c>
      <c r="B87" s="6" t="s">
        <v>347</v>
      </c>
      <c r="C87" s="6" t="s">
        <v>393</v>
      </c>
      <c r="D87" s="6" t="s">
        <v>398</v>
      </c>
      <c r="E87" s="9" t="s">
        <v>399</v>
      </c>
      <c r="F87" s="6">
        <v>5</v>
      </c>
      <c r="G87" s="6" t="s">
        <v>35</v>
      </c>
      <c r="H87" s="6" t="s">
        <v>6</v>
      </c>
      <c r="I87" s="9" t="s">
        <v>400</v>
      </c>
      <c r="J87" s="10"/>
      <c r="K87" s="11">
        <f t="shared" si="6"/>
        <v>0</v>
      </c>
      <c r="L87" s="14">
        <f t="shared" si="7"/>
        <v>0</v>
      </c>
      <c r="M87" s="10" t="s">
        <v>11</v>
      </c>
      <c r="N87" s="10"/>
      <c r="O87" s="15"/>
      <c r="P87" s="10"/>
      <c r="Q87" s="10"/>
      <c r="R87" s="10"/>
      <c r="S87" s="10" t="str">
        <f t="shared" si="8"/>
        <v/>
      </c>
      <c r="T87" s="10"/>
      <c r="U87" s="10"/>
      <c r="V87" s="15"/>
      <c r="W87" s="10"/>
      <c r="X87" s="10"/>
    </row>
    <row r="88" spans="1:24" ht="28.8">
      <c r="A88" s="6">
        <v>84</v>
      </c>
      <c r="B88" s="6" t="s">
        <v>347</v>
      </c>
      <c r="C88" s="6" t="s">
        <v>393</v>
      </c>
      <c r="D88" s="6" t="s">
        <v>401</v>
      </c>
      <c r="E88" s="9" t="s">
        <v>402</v>
      </c>
      <c r="F88" s="6">
        <v>5</v>
      </c>
      <c r="G88" s="6" t="s">
        <v>35</v>
      </c>
      <c r="H88" s="6" t="s">
        <v>111</v>
      </c>
      <c r="I88" s="9" t="s">
        <v>403</v>
      </c>
      <c r="J88" s="10"/>
      <c r="K88" s="11">
        <f t="shared" si="6"/>
        <v>0</v>
      </c>
      <c r="L88" s="14">
        <f t="shared" si="7"/>
        <v>0</v>
      </c>
      <c r="M88" s="10" t="s">
        <v>11</v>
      </c>
      <c r="N88" s="10"/>
      <c r="O88" s="15"/>
      <c r="P88" s="10"/>
      <c r="Q88" s="10"/>
      <c r="R88" s="10"/>
      <c r="S88" s="10" t="str">
        <f t="shared" si="8"/>
        <v/>
      </c>
      <c r="T88" s="10"/>
      <c r="U88" s="10"/>
      <c r="V88" s="15"/>
      <c r="W88" s="10"/>
      <c r="X88" s="10"/>
    </row>
    <row r="89" spans="1:24" ht="28.8">
      <c r="A89" s="6">
        <v>85</v>
      </c>
      <c r="B89" s="6" t="s">
        <v>347</v>
      </c>
      <c r="C89" s="6" t="s">
        <v>393</v>
      </c>
      <c r="D89" s="6" t="s">
        <v>404</v>
      </c>
      <c r="E89" s="9" t="s">
        <v>405</v>
      </c>
      <c r="F89" s="6">
        <v>4</v>
      </c>
      <c r="G89" s="6" t="s">
        <v>35</v>
      </c>
      <c r="H89" s="6" t="s">
        <v>186</v>
      </c>
      <c r="I89" s="9" t="s">
        <v>406</v>
      </c>
      <c r="J89" s="10"/>
      <c r="K89" s="11">
        <f t="shared" si="6"/>
        <v>0</v>
      </c>
      <c r="L89" s="14">
        <f t="shared" si="7"/>
        <v>0</v>
      </c>
      <c r="M89" s="10" t="s">
        <v>11</v>
      </c>
      <c r="N89" s="10"/>
      <c r="O89" s="15"/>
      <c r="P89" s="10"/>
      <c r="Q89" s="10"/>
      <c r="R89" s="10"/>
      <c r="S89" s="10" t="str">
        <f t="shared" si="8"/>
        <v/>
      </c>
      <c r="T89" s="10"/>
      <c r="U89" s="10"/>
      <c r="V89" s="15"/>
      <c r="W89" s="10"/>
      <c r="X89" s="10"/>
    </row>
    <row r="90" spans="1:24" ht="28.8">
      <c r="A90" s="6">
        <v>86</v>
      </c>
      <c r="B90" s="6" t="s">
        <v>347</v>
      </c>
      <c r="C90" s="6" t="s">
        <v>393</v>
      </c>
      <c r="D90" s="6" t="s">
        <v>407</v>
      </c>
      <c r="E90" s="9" t="s">
        <v>408</v>
      </c>
      <c r="F90" s="6">
        <v>4</v>
      </c>
      <c r="G90" s="6" t="s">
        <v>35</v>
      </c>
      <c r="H90" s="6" t="s">
        <v>186</v>
      </c>
      <c r="I90" s="9" t="s">
        <v>409</v>
      </c>
      <c r="J90" s="10"/>
      <c r="K90" s="11">
        <f t="shared" si="6"/>
        <v>0</v>
      </c>
      <c r="L90" s="14">
        <f t="shared" si="7"/>
        <v>0</v>
      </c>
      <c r="M90" s="10" t="s">
        <v>11</v>
      </c>
      <c r="N90" s="10"/>
      <c r="O90" s="15"/>
      <c r="P90" s="10"/>
      <c r="Q90" s="10"/>
      <c r="R90" s="10"/>
      <c r="S90" s="10" t="str">
        <f t="shared" si="8"/>
        <v/>
      </c>
      <c r="T90" s="10"/>
      <c r="U90" s="10"/>
      <c r="V90" s="15"/>
      <c r="W90" s="10"/>
      <c r="X90" s="10"/>
    </row>
    <row r="91" spans="1:24" ht="28.8">
      <c r="A91" s="6">
        <v>87</v>
      </c>
      <c r="B91" s="6" t="s">
        <v>347</v>
      </c>
      <c r="C91" s="6" t="s">
        <v>410</v>
      </c>
      <c r="D91" s="6" t="s">
        <v>411</v>
      </c>
      <c r="E91" s="9" t="s">
        <v>412</v>
      </c>
      <c r="F91" s="6">
        <v>4</v>
      </c>
      <c r="G91" s="6" t="s">
        <v>35</v>
      </c>
      <c r="H91" s="6" t="s">
        <v>186</v>
      </c>
      <c r="I91" s="9" t="s">
        <v>413</v>
      </c>
      <c r="J91" s="10"/>
      <c r="K91" s="11">
        <f t="shared" si="6"/>
        <v>0</v>
      </c>
      <c r="L91" s="14">
        <f t="shared" si="7"/>
        <v>0</v>
      </c>
      <c r="M91" s="10" t="s">
        <v>11</v>
      </c>
      <c r="N91" s="10"/>
      <c r="O91" s="15"/>
      <c r="P91" s="10"/>
      <c r="Q91" s="10"/>
      <c r="R91" s="10"/>
      <c r="S91" s="10" t="str">
        <f t="shared" si="8"/>
        <v/>
      </c>
      <c r="T91" s="10"/>
      <c r="U91" s="10"/>
      <c r="V91" s="15"/>
      <c r="W91" s="10"/>
      <c r="X91" s="10"/>
    </row>
    <row r="92" spans="1:24" ht="28.8">
      <c r="A92" s="6">
        <v>88</v>
      </c>
      <c r="B92" s="6" t="s">
        <v>347</v>
      </c>
      <c r="C92" s="6" t="s">
        <v>410</v>
      </c>
      <c r="D92" s="6" t="s">
        <v>414</v>
      </c>
      <c r="E92" s="9" t="s">
        <v>415</v>
      </c>
      <c r="F92" s="6">
        <v>5</v>
      </c>
      <c r="G92" s="6" t="s">
        <v>35</v>
      </c>
      <c r="H92" s="6" t="s">
        <v>186</v>
      </c>
      <c r="I92" s="9" t="s">
        <v>416</v>
      </c>
      <c r="J92" s="10"/>
      <c r="K92" s="11">
        <f t="shared" si="6"/>
        <v>0</v>
      </c>
      <c r="L92" s="14">
        <f t="shared" si="7"/>
        <v>0</v>
      </c>
      <c r="M92" s="10" t="s">
        <v>11</v>
      </c>
      <c r="N92" s="10"/>
      <c r="O92" s="15"/>
      <c r="P92" s="10"/>
      <c r="Q92" s="10"/>
      <c r="R92" s="10"/>
      <c r="S92" s="10" t="str">
        <f t="shared" si="8"/>
        <v/>
      </c>
      <c r="T92" s="10"/>
      <c r="U92" s="10"/>
      <c r="V92" s="15"/>
      <c r="W92" s="10"/>
      <c r="X92" s="10"/>
    </row>
    <row r="93" spans="1:24" ht="28.8">
      <c r="A93" s="6">
        <v>89</v>
      </c>
      <c r="B93" s="6" t="s">
        <v>347</v>
      </c>
      <c r="C93" s="6" t="s">
        <v>410</v>
      </c>
      <c r="D93" s="6" t="s">
        <v>417</v>
      </c>
      <c r="E93" s="9" t="s">
        <v>418</v>
      </c>
      <c r="F93" s="6">
        <v>4</v>
      </c>
      <c r="G93" s="6" t="s">
        <v>35</v>
      </c>
      <c r="H93" s="6" t="s">
        <v>186</v>
      </c>
      <c r="I93" s="9" t="s">
        <v>419</v>
      </c>
      <c r="J93" s="10"/>
      <c r="K93" s="11">
        <f t="shared" si="6"/>
        <v>0</v>
      </c>
      <c r="L93" s="14">
        <f t="shared" si="7"/>
        <v>0</v>
      </c>
      <c r="M93" s="10" t="s">
        <v>11</v>
      </c>
      <c r="N93" s="10"/>
      <c r="O93" s="15"/>
      <c r="P93" s="10"/>
      <c r="Q93" s="10"/>
      <c r="R93" s="10"/>
      <c r="S93" s="10" t="str">
        <f t="shared" si="8"/>
        <v/>
      </c>
      <c r="T93" s="10"/>
      <c r="U93" s="10"/>
      <c r="V93" s="15"/>
      <c r="W93" s="10"/>
      <c r="X93" s="10"/>
    </row>
    <row r="94" spans="1:24" ht="28.8">
      <c r="A94" s="6">
        <v>90</v>
      </c>
      <c r="B94" s="6" t="s">
        <v>347</v>
      </c>
      <c r="C94" s="6" t="s">
        <v>410</v>
      </c>
      <c r="D94" s="6" t="s">
        <v>420</v>
      </c>
      <c r="E94" s="9" t="s">
        <v>421</v>
      </c>
      <c r="F94" s="6">
        <v>5</v>
      </c>
      <c r="G94" s="6" t="s">
        <v>35</v>
      </c>
      <c r="H94" s="6" t="s">
        <v>186</v>
      </c>
      <c r="I94" s="9" t="s">
        <v>422</v>
      </c>
      <c r="J94" s="10"/>
      <c r="K94" s="11">
        <f t="shared" si="6"/>
        <v>0</v>
      </c>
      <c r="L94" s="14">
        <f t="shared" si="7"/>
        <v>0</v>
      </c>
      <c r="M94" s="10" t="s">
        <v>11</v>
      </c>
      <c r="N94" s="10"/>
      <c r="O94" s="15"/>
      <c r="P94" s="10"/>
      <c r="Q94" s="10"/>
      <c r="R94" s="10"/>
      <c r="S94" s="10" t="str">
        <f t="shared" si="8"/>
        <v/>
      </c>
      <c r="T94" s="10"/>
      <c r="U94" s="10"/>
      <c r="V94" s="15"/>
      <c r="W94" s="10"/>
      <c r="X94" s="10"/>
    </row>
    <row r="95" spans="1:24" ht="43.2">
      <c r="A95" s="6">
        <v>91</v>
      </c>
      <c r="B95" s="6" t="s">
        <v>347</v>
      </c>
      <c r="C95" s="6" t="s">
        <v>410</v>
      </c>
      <c r="D95" s="6" t="s">
        <v>423</v>
      </c>
      <c r="E95" s="9" t="s">
        <v>424</v>
      </c>
      <c r="F95" s="6">
        <v>5</v>
      </c>
      <c r="G95" s="6" t="s">
        <v>35</v>
      </c>
      <c r="H95" s="6" t="s">
        <v>186</v>
      </c>
      <c r="I95" s="9" t="s">
        <v>425</v>
      </c>
      <c r="J95" s="10"/>
      <c r="K95" s="11">
        <f t="shared" si="6"/>
        <v>0</v>
      </c>
      <c r="L95" s="14">
        <f t="shared" si="7"/>
        <v>0</v>
      </c>
      <c r="M95" s="10" t="s">
        <v>11</v>
      </c>
      <c r="N95" s="10"/>
      <c r="O95" s="15"/>
      <c r="P95" s="10"/>
      <c r="Q95" s="10"/>
      <c r="R95" s="10"/>
      <c r="S95" s="10" t="str">
        <f t="shared" si="8"/>
        <v/>
      </c>
      <c r="T95" s="10"/>
      <c r="U95" s="10"/>
      <c r="V95" s="15"/>
      <c r="W95" s="10"/>
      <c r="X95" s="10"/>
    </row>
    <row r="96" spans="1:24" ht="43.2">
      <c r="A96" s="6">
        <v>92</v>
      </c>
      <c r="B96" s="6" t="s">
        <v>347</v>
      </c>
      <c r="C96" s="6" t="s">
        <v>426</v>
      </c>
      <c r="D96" s="6" t="s">
        <v>427</v>
      </c>
      <c r="E96" s="9" t="s">
        <v>428</v>
      </c>
      <c r="F96" s="6">
        <v>5</v>
      </c>
      <c r="G96" s="6" t="s">
        <v>35</v>
      </c>
      <c r="H96" s="6" t="s">
        <v>20</v>
      </c>
      <c r="I96" s="9" t="s">
        <v>429</v>
      </c>
      <c r="J96" s="10"/>
      <c r="K96" s="11">
        <f t="shared" si="6"/>
        <v>0</v>
      </c>
      <c r="L96" s="14">
        <f t="shared" si="7"/>
        <v>0</v>
      </c>
      <c r="M96" s="10" t="s">
        <v>11</v>
      </c>
      <c r="N96" s="10"/>
      <c r="O96" s="15"/>
      <c r="P96" s="10"/>
      <c r="Q96" s="10"/>
      <c r="R96" s="10"/>
      <c r="S96" s="10" t="str">
        <f t="shared" si="8"/>
        <v/>
      </c>
      <c r="T96" s="10"/>
      <c r="U96" s="10"/>
      <c r="V96" s="15"/>
      <c r="W96" s="10"/>
      <c r="X96" s="10"/>
    </row>
    <row r="97" spans="1:24" ht="28.8">
      <c r="A97" s="6">
        <v>93</v>
      </c>
      <c r="B97" s="6" t="s">
        <v>347</v>
      </c>
      <c r="C97" s="6" t="s">
        <v>426</v>
      </c>
      <c r="D97" s="6" t="s">
        <v>431</v>
      </c>
      <c r="E97" s="9" t="s">
        <v>432</v>
      </c>
      <c r="F97" s="6">
        <v>5</v>
      </c>
      <c r="G97" s="6" t="s">
        <v>35</v>
      </c>
      <c r="H97" s="6" t="s">
        <v>20</v>
      </c>
      <c r="I97" s="9" t="s">
        <v>433</v>
      </c>
      <c r="J97" s="10"/>
      <c r="K97" s="11">
        <f t="shared" si="6"/>
        <v>0</v>
      </c>
      <c r="L97" s="14">
        <f t="shared" si="7"/>
        <v>0</v>
      </c>
      <c r="M97" s="10" t="s">
        <v>11</v>
      </c>
      <c r="N97" s="10"/>
      <c r="O97" s="15"/>
      <c r="P97" s="10"/>
      <c r="Q97" s="10"/>
      <c r="R97" s="10"/>
      <c r="S97" s="10" t="str">
        <f t="shared" si="8"/>
        <v/>
      </c>
      <c r="T97" s="10"/>
      <c r="U97" s="10"/>
      <c r="V97" s="15"/>
      <c r="W97" s="10"/>
      <c r="X97" s="10"/>
    </row>
    <row r="98" spans="1:24" ht="28.8">
      <c r="A98" s="6">
        <v>94</v>
      </c>
      <c r="B98" s="6" t="s">
        <v>347</v>
      </c>
      <c r="C98" s="6" t="s">
        <v>426</v>
      </c>
      <c r="D98" s="6" t="s">
        <v>434</v>
      </c>
      <c r="E98" s="9" t="s">
        <v>435</v>
      </c>
      <c r="F98" s="6">
        <v>5</v>
      </c>
      <c r="G98" s="6" t="s">
        <v>35</v>
      </c>
      <c r="H98" s="6" t="s">
        <v>20</v>
      </c>
      <c r="I98" s="9" t="s">
        <v>334</v>
      </c>
      <c r="J98" s="10"/>
      <c r="K98" s="11">
        <f t="shared" si="6"/>
        <v>0</v>
      </c>
      <c r="L98" s="14">
        <f t="shared" si="7"/>
        <v>0</v>
      </c>
      <c r="M98" s="10" t="s">
        <v>11</v>
      </c>
      <c r="N98" s="10"/>
      <c r="O98" s="15"/>
      <c r="P98" s="10"/>
      <c r="Q98" s="10"/>
      <c r="R98" s="10"/>
      <c r="S98" s="10" t="str">
        <f t="shared" si="8"/>
        <v/>
      </c>
      <c r="T98" s="10"/>
      <c r="U98" s="10"/>
      <c r="V98" s="15"/>
      <c r="W98" s="10"/>
      <c r="X98" s="10"/>
    </row>
    <row r="99" spans="1:24" ht="28.8">
      <c r="A99" s="6">
        <v>95</v>
      </c>
      <c r="B99" s="6" t="s">
        <v>347</v>
      </c>
      <c r="C99" s="6" t="s">
        <v>426</v>
      </c>
      <c r="D99" s="6" t="s">
        <v>436</v>
      </c>
      <c r="E99" s="9" t="s">
        <v>437</v>
      </c>
      <c r="F99" s="6">
        <v>4</v>
      </c>
      <c r="G99" s="6" t="s">
        <v>35</v>
      </c>
      <c r="H99" s="6" t="s">
        <v>20</v>
      </c>
      <c r="I99" s="9" t="s">
        <v>438</v>
      </c>
      <c r="J99" s="10"/>
      <c r="K99" s="11">
        <f t="shared" si="6"/>
        <v>0</v>
      </c>
      <c r="L99" s="14">
        <f t="shared" si="7"/>
        <v>0</v>
      </c>
      <c r="M99" s="10" t="s">
        <v>11</v>
      </c>
      <c r="N99" s="10"/>
      <c r="O99" s="15"/>
      <c r="P99" s="10"/>
      <c r="Q99" s="10"/>
      <c r="R99" s="10"/>
      <c r="S99" s="10" t="str">
        <f t="shared" si="8"/>
        <v/>
      </c>
      <c r="T99" s="10"/>
      <c r="U99" s="10"/>
      <c r="V99" s="15"/>
      <c r="W99" s="10"/>
      <c r="X99" s="10"/>
    </row>
    <row r="100" spans="1:24" ht="28.8">
      <c r="A100" s="6">
        <v>96</v>
      </c>
      <c r="B100" s="6" t="s">
        <v>347</v>
      </c>
      <c r="C100" s="6" t="s">
        <v>426</v>
      </c>
      <c r="D100" s="6" t="s">
        <v>439</v>
      </c>
      <c r="E100" s="9" t="s">
        <v>440</v>
      </c>
      <c r="F100" s="6">
        <v>5</v>
      </c>
      <c r="G100" s="6" t="s">
        <v>35</v>
      </c>
      <c r="H100" s="6" t="s">
        <v>111</v>
      </c>
      <c r="I100" s="9" t="s">
        <v>441</v>
      </c>
      <c r="J100" s="10"/>
      <c r="K100" s="11">
        <f t="shared" si="6"/>
        <v>0</v>
      </c>
      <c r="L100" s="14">
        <f t="shared" si="7"/>
        <v>0</v>
      </c>
      <c r="M100" s="10" t="s">
        <v>11</v>
      </c>
      <c r="N100" s="10"/>
      <c r="O100" s="15"/>
      <c r="P100" s="10"/>
      <c r="Q100" s="10"/>
      <c r="R100" s="10"/>
      <c r="S100" s="10" t="str">
        <f t="shared" si="8"/>
        <v/>
      </c>
      <c r="T100" s="10"/>
      <c r="U100" s="10"/>
      <c r="V100" s="15"/>
      <c r="W100" s="10"/>
      <c r="X100" s="10"/>
    </row>
    <row r="101" spans="1:24" ht="28.8">
      <c r="A101" s="6">
        <v>97</v>
      </c>
      <c r="B101" s="6" t="s">
        <v>347</v>
      </c>
      <c r="C101" s="6" t="s">
        <v>426</v>
      </c>
      <c r="D101" s="6" t="s">
        <v>442</v>
      </c>
      <c r="E101" s="9" t="s">
        <v>443</v>
      </c>
      <c r="F101" s="6">
        <v>5</v>
      </c>
      <c r="G101" s="6" t="s">
        <v>35</v>
      </c>
      <c r="H101" s="6" t="s">
        <v>186</v>
      </c>
      <c r="I101" s="9" t="s">
        <v>444</v>
      </c>
      <c r="J101" s="10"/>
      <c r="K101" s="11">
        <f t="shared" ref="K101:K109" si="9">IF(J101="Conform",1,IF(J101="Observation",0.5,IF(J101="N/A","",0)))</f>
        <v>0</v>
      </c>
      <c r="L101" s="14">
        <f t="shared" ref="L101:L109" si="10">IF(K101="", "", F101*K101)</f>
        <v>0</v>
      </c>
      <c r="M101" s="10" t="s">
        <v>11</v>
      </c>
      <c r="N101" s="10"/>
      <c r="O101" s="15"/>
      <c r="P101" s="10"/>
      <c r="Q101" s="10"/>
      <c r="R101" s="10"/>
      <c r="S101" s="10" t="str">
        <f t="shared" ref="S101:S109" si="11">IF(J101="Minor NC","Minor",IF(J101="Major NC","Major",IF(J101="Critical NC","Critical",IF(J101="Observation","Observation",""))))</f>
        <v/>
      </c>
      <c r="T101" s="10"/>
      <c r="U101" s="10"/>
      <c r="V101" s="15"/>
      <c r="W101" s="10"/>
      <c r="X101" s="10"/>
    </row>
    <row r="102" spans="1:24" ht="28.8">
      <c r="A102" s="6">
        <v>98</v>
      </c>
      <c r="B102" s="6" t="s">
        <v>347</v>
      </c>
      <c r="C102" s="6" t="s">
        <v>426</v>
      </c>
      <c r="D102" s="6" t="s">
        <v>445</v>
      </c>
      <c r="E102" s="9" t="s">
        <v>446</v>
      </c>
      <c r="F102" s="6">
        <v>5</v>
      </c>
      <c r="G102" s="6" t="s">
        <v>35</v>
      </c>
      <c r="H102" s="6" t="s">
        <v>20</v>
      </c>
      <c r="I102" s="9" t="s">
        <v>447</v>
      </c>
      <c r="J102" s="10"/>
      <c r="K102" s="11">
        <f t="shared" si="9"/>
        <v>0</v>
      </c>
      <c r="L102" s="14">
        <f t="shared" si="10"/>
        <v>0</v>
      </c>
      <c r="M102" s="10" t="s">
        <v>11</v>
      </c>
      <c r="N102" s="10"/>
      <c r="O102" s="15"/>
      <c r="P102" s="10"/>
      <c r="Q102" s="10"/>
      <c r="R102" s="10"/>
      <c r="S102" s="10" t="str">
        <f t="shared" si="11"/>
        <v/>
      </c>
      <c r="T102" s="10"/>
      <c r="U102" s="10"/>
      <c r="V102" s="15"/>
      <c r="W102" s="10"/>
      <c r="X102" s="10"/>
    </row>
    <row r="103" spans="1:24" ht="43.2">
      <c r="A103" s="6">
        <v>99</v>
      </c>
      <c r="B103" s="6" t="s">
        <v>347</v>
      </c>
      <c r="C103" s="6" t="s">
        <v>448</v>
      </c>
      <c r="D103" s="6" t="s">
        <v>449</v>
      </c>
      <c r="E103" s="9" t="s">
        <v>450</v>
      </c>
      <c r="F103" s="6">
        <v>5</v>
      </c>
      <c r="G103" s="6" t="s">
        <v>35</v>
      </c>
      <c r="H103" s="6" t="s">
        <v>180</v>
      </c>
      <c r="I103" s="9" t="s">
        <v>451</v>
      </c>
      <c r="J103" s="10"/>
      <c r="K103" s="11">
        <f t="shared" si="9"/>
        <v>0</v>
      </c>
      <c r="L103" s="14">
        <f t="shared" si="10"/>
        <v>0</v>
      </c>
      <c r="M103" s="10" t="s">
        <v>11</v>
      </c>
      <c r="N103" s="10"/>
      <c r="O103" s="15"/>
      <c r="P103" s="10"/>
      <c r="Q103" s="10"/>
      <c r="R103" s="10"/>
      <c r="S103" s="10" t="str">
        <f t="shared" si="11"/>
        <v/>
      </c>
      <c r="T103" s="10"/>
      <c r="U103" s="10"/>
      <c r="V103" s="15"/>
      <c r="W103" s="10"/>
      <c r="X103" s="10"/>
    </row>
    <row r="104" spans="1:24" ht="28.8">
      <c r="A104" s="6">
        <v>100</v>
      </c>
      <c r="B104" s="6" t="s">
        <v>347</v>
      </c>
      <c r="C104" s="6" t="s">
        <v>448</v>
      </c>
      <c r="D104" s="6" t="s">
        <v>453</v>
      </c>
      <c r="E104" s="9" t="s">
        <v>454</v>
      </c>
      <c r="F104" s="6">
        <v>4</v>
      </c>
      <c r="G104" s="6" t="s">
        <v>35</v>
      </c>
      <c r="H104" s="6" t="s">
        <v>20</v>
      </c>
      <c r="I104" s="9" t="s">
        <v>455</v>
      </c>
      <c r="J104" s="10"/>
      <c r="K104" s="11">
        <f t="shared" si="9"/>
        <v>0</v>
      </c>
      <c r="L104" s="14">
        <f t="shared" si="10"/>
        <v>0</v>
      </c>
      <c r="M104" s="10" t="s">
        <v>11</v>
      </c>
      <c r="N104" s="10"/>
      <c r="O104" s="15"/>
      <c r="P104" s="10"/>
      <c r="Q104" s="10"/>
      <c r="R104" s="10"/>
      <c r="S104" s="10" t="str">
        <f t="shared" si="11"/>
        <v/>
      </c>
      <c r="T104" s="10"/>
      <c r="U104" s="10"/>
      <c r="V104" s="15"/>
      <c r="W104" s="10"/>
      <c r="X104" s="10"/>
    </row>
    <row r="105" spans="1:24" ht="28.8">
      <c r="A105" s="6">
        <v>101</v>
      </c>
      <c r="B105" s="6" t="s">
        <v>347</v>
      </c>
      <c r="C105" s="6" t="s">
        <v>448</v>
      </c>
      <c r="D105" s="6" t="s">
        <v>456</v>
      </c>
      <c r="E105" s="9" t="s">
        <v>457</v>
      </c>
      <c r="F105" s="6">
        <v>3</v>
      </c>
      <c r="G105" s="6" t="s">
        <v>36</v>
      </c>
      <c r="H105" s="6" t="s">
        <v>20</v>
      </c>
      <c r="I105" s="9" t="s">
        <v>458</v>
      </c>
      <c r="J105" s="10"/>
      <c r="K105" s="11">
        <f t="shared" si="9"/>
        <v>0</v>
      </c>
      <c r="L105" s="14">
        <f t="shared" si="10"/>
        <v>0</v>
      </c>
      <c r="M105" s="10" t="s">
        <v>11</v>
      </c>
      <c r="N105" s="10"/>
      <c r="O105" s="15"/>
      <c r="P105" s="10"/>
      <c r="Q105" s="10"/>
      <c r="R105" s="10"/>
      <c r="S105" s="10" t="str">
        <f t="shared" si="11"/>
        <v/>
      </c>
      <c r="T105" s="10"/>
      <c r="U105" s="10"/>
      <c r="V105" s="15"/>
      <c r="W105" s="10"/>
      <c r="X105" s="10"/>
    </row>
    <row r="106" spans="1:24" ht="28.8">
      <c r="A106" s="6">
        <v>102</v>
      </c>
      <c r="B106" s="6" t="s">
        <v>347</v>
      </c>
      <c r="C106" s="6" t="s">
        <v>459</v>
      </c>
      <c r="D106" s="6" t="s">
        <v>460</v>
      </c>
      <c r="E106" s="9" t="s">
        <v>461</v>
      </c>
      <c r="F106" s="6">
        <v>4</v>
      </c>
      <c r="G106" s="6" t="s">
        <v>36</v>
      </c>
      <c r="H106" s="6" t="s">
        <v>20</v>
      </c>
      <c r="I106" s="9" t="s">
        <v>462</v>
      </c>
      <c r="J106" s="10"/>
      <c r="K106" s="11">
        <f t="shared" si="9"/>
        <v>0</v>
      </c>
      <c r="L106" s="14">
        <f t="shared" si="10"/>
        <v>0</v>
      </c>
      <c r="M106" s="10" t="s">
        <v>11</v>
      </c>
      <c r="N106" s="10"/>
      <c r="O106" s="15"/>
      <c r="P106" s="10"/>
      <c r="Q106" s="10"/>
      <c r="R106" s="10"/>
      <c r="S106" s="10" t="str">
        <f t="shared" si="11"/>
        <v/>
      </c>
      <c r="T106" s="10"/>
      <c r="U106" s="10"/>
      <c r="V106" s="15"/>
      <c r="W106" s="10"/>
      <c r="X106" s="10"/>
    </row>
    <row r="107" spans="1:24" ht="28.8">
      <c r="A107" s="6">
        <v>103</v>
      </c>
      <c r="B107" s="6" t="s">
        <v>347</v>
      </c>
      <c r="C107" s="6" t="s">
        <v>459</v>
      </c>
      <c r="D107" s="6" t="s">
        <v>464</v>
      </c>
      <c r="E107" s="9" t="s">
        <v>465</v>
      </c>
      <c r="F107" s="6">
        <v>5</v>
      </c>
      <c r="G107" s="6" t="s">
        <v>35</v>
      </c>
      <c r="H107" s="6" t="s">
        <v>20</v>
      </c>
      <c r="I107" s="9" t="s">
        <v>466</v>
      </c>
      <c r="J107" s="10"/>
      <c r="K107" s="11">
        <f t="shared" si="9"/>
        <v>0</v>
      </c>
      <c r="L107" s="14">
        <f t="shared" si="10"/>
        <v>0</v>
      </c>
      <c r="M107" s="10" t="s">
        <v>11</v>
      </c>
      <c r="N107" s="10"/>
      <c r="O107" s="15"/>
      <c r="P107" s="10"/>
      <c r="Q107" s="10"/>
      <c r="R107" s="10"/>
      <c r="S107" s="10" t="str">
        <f t="shared" si="11"/>
        <v/>
      </c>
      <c r="T107" s="10"/>
      <c r="U107" s="10"/>
      <c r="V107" s="15"/>
      <c r="W107" s="10"/>
      <c r="X107" s="10"/>
    </row>
    <row r="108" spans="1:24" ht="28.8">
      <c r="A108" s="6">
        <v>104</v>
      </c>
      <c r="B108" s="6" t="s">
        <v>347</v>
      </c>
      <c r="C108" s="6" t="s">
        <v>459</v>
      </c>
      <c r="D108" s="6" t="s">
        <v>467</v>
      </c>
      <c r="E108" s="9" t="s">
        <v>468</v>
      </c>
      <c r="F108" s="6">
        <v>4</v>
      </c>
      <c r="G108" s="6" t="s">
        <v>35</v>
      </c>
      <c r="H108" s="6" t="s">
        <v>111</v>
      </c>
      <c r="I108" s="9" t="s">
        <v>469</v>
      </c>
      <c r="J108" s="10"/>
      <c r="K108" s="11">
        <f t="shared" si="9"/>
        <v>0</v>
      </c>
      <c r="L108" s="14">
        <f t="shared" si="10"/>
        <v>0</v>
      </c>
      <c r="M108" s="10" t="s">
        <v>11</v>
      </c>
      <c r="N108" s="10"/>
      <c r="O108" s="15"/>
      <c r="P108" s="10"/>
      <c r="Q108" s="10"/>
      <c r="R108" s="10"/>
      <c r="S108" s="10" t="str">
        <f t="shared" si="11"/>
        <v/>
      </c>
      <c r="T108" s="10"/>
      <c r="U108" s="10"/>
      <c r="V108" s="15"/>
      <c r="W108" s="10"/>
      <c r="X108" s="10"/>
    </row>
    <row r="109" spans="1:24" ht="28.8">
      <c r="A109" s="6">
        <v>105</v>
      </c>
      <c r="B109" s="6" t="s">
        <v>347</v>
      </c>
      <c r="C109" s="6" t="s">
        <v>459</v>
      </c>
      <c r="D109" s="6" t="s">
        <v>470</v>
      </c>
      <c r="E109" s="9" t="s">
        <v>471</v>
      </c>
      <c r="F109" s="6">
        <v>4</v>
      </c>
      <c r="G109" s="6" t="s">
        <v>35</v>
      </c>
      <c r="H109" s="6" t="s">
        <v>20</v>
      </c>
      <c r="I109" s="9" t="s">
        <v>472</v>
      </c>
      <c r="J109" s="10"/>
      <c r="K109" s="11">
        <f t="shared" si="9"/>
        <v>0</v>
      </c>
      <c r="L109" s="14">
        <f t="shared" si="10"/>
        <v>0</v>
      </c>
      <c r="M109" s="10" t="s">
        <v>11</v>
      </c>
      <c r="N109" s="10"/>
      <c r="O109" s="15"/>
      <c r="P109" s="10"/>
      <c r="Q109" s="10"/>
      <c r="R109" s="10"/>
      <c r="S109" s="10" t="str">
        <f t="shared" si="11"/>
        <v/>
      </c>
      <c r="T109" s="10"/>
      <c r="U109" s="10"/>
      <c r="V109" s="15"/>
      <c r="W109" s="10"/>
      <c r="X109" s="10"/>
    </row>
  </sheetData>
  <autoFilter ref="A4:X109"/>
  <mergeCells count="2">
    <mergeCell ref="A1:X1"/>
    <mergeCell ref="A2:X2"/>
  </mergeCells>
  <conditionalFormatting sqref="J5:J109">
    <cfRule type="cellIs" dxfId="4" priority="1" operator="equal">
      <formula>"Conform"</formula>
    </cfRule>
    <cfRule type="cellIs" dxfId="3" priority="2" operator="equal">
      <formula>"Observation"</formula>
    </cfRule>
    <cfRule type="cellIs" dxfId="2" priority="3" operator="equal">
      <formula>"Minor NC"</formula>
    </cfRule>
    <cfRule type="cellIs" dxfId="1" priority="4" operator="equal">
      <formula>"Major NC"</formula>
    </cfRule>
    <cfRule type="cellIs" dxfId="0" priority="5" operator="equal">
      <formula>"Critical NC"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>
          <x14:formula1>
            <xm:f>Dropdowns!$B$3:$B$8</xm:f>
          </x14:formula1>
          <xm:sqref>J5:J109</xm:sqref>
        </x14:dataValidation>
        <x14:dataValidation type="list" allowBlank="1">
          <x14:formula1>
            <xm:f>Dropdowns!$B$11:$B$16</xm:f>
          </x14:formula1>
          <xm:sqref>M5:M109</xm:sqref>
        </x14:dataValidation>
        <x14:dataValidation type="list" allowBlank="1">
          <x14:formula1>
            <xm:f>Dropdowns!$B$19:$B$22</xm:f>
          </x14:formula1>
          <xm:sqref>S5:S109</xm:sqref>
        </x14:dataValidation>
        <x14:dataValidation type="list" allowBlank="1">
          <x14:formula1>
            <xm:f>Dropdowns!$B$35:$B$38</xm:f>
          </x14:formula1>
          <xm:sqref>W5:W109</xm:sqref>
        </x14:dataValidation>
        <x14:dataValidation type="list" allowBlank="1">
          <x14:formula1>
            <xm:f>Dropdowns!$B$33:$B$36</xm:f>
          </x14:formula1>
          <xm:sqref>W5:W109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3"/>
  <sheetViews>
    <sheetView workbookViewId="0">
      <pane ySplit="3" topLeftCell="A4" activePane="bottomLeft" state="frozen"/>
      <selection pane="bottomLeft" sqref="A1:L1"/>
    </sheetView>
  </sheetViews>
  <sheetFormatPr defaultRowHeight="14.4"/>
  <cols>
    <col min="1" max="1" width="12" customWidth="1"/>
    <col min="2" max="2" width="16" customWidth="1"/>
    <col min="3" max="3" width="18" customWidth="1"/>
    <col min="4" max="5" width="12" customWidth="1"/>
    <col min="6" max="6" width="26" customWidth="1"/>
    <col min="7" max="7" width="18" customWidth="1"/>
    <col min="8" max="8" width="12" customWidth="1"/>
    <col min="9" max="9" width="16" customWidth="1"/>
    <col min="10" max="10" width="32" customWidth="1"/>
    <col min="11" max="11" width="14" customWidth="1"/>
    <col min="12" max="12" width="24" customWidth="1"/>
  </cols>
  <sheetData>
    <row r="1" spans="1:12" ht="28.05" customHeight="1">
      <c r="A1" s="18" t="s">
        <v>488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2" ht="31.95" customHeight="1">
      <c r="A3" s="5" t="s">
        <v>489</v>
      </c>
      <c r="B3" s="5" t="s">
        <v>8</v>
      </c>
      <c r="C3" s="5" t="s">
        <v>490</v>
      </c>
      <c r="D3" s="5" t="s">
        <v>491</v>
      </c>
      <c r="E3" s="5" t="s">
        <v>95</v>
      </c>
      <c r="F3" s="5" t="s">
        <v>492</v>
      </c>
      <c r="G3" s="5" t="s">
        <v>493</v>
      </c>
      <c r="H3" s="5" t="s">
        <v>494</v>
      </c>
      <c r="I3" s="5" t="s">
        <v>485</v>
      </c>
      <c r="J3" s="5" t="s">
        <v>495</v>
      </c>
      <c r="K3" s="5" t="s">
        <v>496</v>
      </c>
      <c r="L3" s="5" t="s">
        <v>497</v>
      </c>
    </row>
    <row r="4" spans="1:1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1:1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1:1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1:1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1:1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1:1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1:1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1:1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1:1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1:1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1: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1:1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1:1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1:1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1:1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1:1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pans="1:1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pans="1:1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pans="1:1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1:1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1:1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1:1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1:1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1:1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pans="1:1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1:1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1:1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pans="1:1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pans="1:1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 spans="1:1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 spans="1:1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 spans="1:1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pans="1:1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1:1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1:1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1:1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</row>
    <row r="138" spans="1:1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1:1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</row>
    <row r="140" spans="1:1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 spans="1:1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</row>
    <row r="142" spans="1:1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</row>
    <row r="143" spans="1:1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</row>
    <row r="144" spans="1:1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</row>
    <row r="145" spans="1:1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</row>
    <row r="146" spans="1:1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 spans="1:1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 spans="1:1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1:1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 spans="1:1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1:1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2" spans="1:1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53" spans="1:1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 spans="1:1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 spans="1:1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</row>
    <row r="156" spans="1:1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</row>
    <row r="157" spans="1:1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</row>
    <row r="158" spans="1:1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</row>
    <row r="159" spans="1:1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1:1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</row>
    <row r="161" spans="1:1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 spans="1:1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</row>
    <row r="163" spans="1:1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</row>
    <row r="164" spans="1:1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</row>
    <row r="165" spans="1:1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pans="1:1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 spans="1:1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</row>
    <row r="168" spans="1:1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</row>
    <row r="169" spans="1:1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</row>
    <row r="170" spans="1:1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</row>
    <row r="171" spans="1:1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</row>
    <row r="172" spans="1:1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1:1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1:1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1:1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 spans="1:1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</row>
    <row r="177" spans="1:1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</row>
    <row r="178" spans="1:1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</row>
    <row r="179" spans="1:1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</row>
    <row r="180" spans="1:1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</row>
    <row r="181" spans="1:1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</row>
    <row r="182" spans="1:1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</row>
    <row r="183" spans="1:1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</row>
    <row r="184" spans="1:1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1:1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1:1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pans="1:1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 spans="1:1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</row>
    <row r="189" spans="1:1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</row>
    <row r="190" spans="1:1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</row>
    <row r="191" spans="1:1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</row>
    <row r="192" spans="1:1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</row>
    <row r="193" spans="1:1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</row>
    <row r="194" spans="1:1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</row>
    <row r="195" spans="1:1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</row>
    <row r="196" spans="1:1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</row>
    <row r="197" spans="1:1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</row>
    <row r="198" spans="1:1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</row>
    <row r="199" spans="1:1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</row>
    <row r="200" spans="1:1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</row>
    <row r="201" spans="1:1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</row>
    <row r="202" spans="1:1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</row>
    <row r="203" spans="1:1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</row>
  </sheetData>
  <autoFilter ref="A3:L203"/>
  <mergeCells count="1">
    <mergeCell ref="A1:L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Dropdowns!$B$11:$B$16</xm:f>
          </x14:formula1>
          <xm:sqref>B4:B203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3"/>
  <sheetViews>
    <sheetView workbookViewId="0">
      <pane ySplit="3" topLeftCell="A4" activePane="bottomLeft" state="frozen"/>
      <selection pane="bottomLeft" sqref="A1:P1"/>
    </sheetView>
  </sheetViews>
  <sheetFormatPr defaultRowHeight="14.4"/>
  <cols>
    <col min="1" max="1" width="12" customWidth="1"/>
    <col min="2" max="2" width="16" customWidth="1"/>
    <col min="3" max="4" width="12" customWidth="1"/>
    <col min="5" max="5" width="28" customWidth="1"/>
    <col min="6" max="6" width="24" customWidth="1"/>
    <col min="7" max="7" width="10" customWidth="1"/>
    <col min="8" max="11" width="24" customWidth="1"/>
    <col min="12" max="12" width="16" customWidth="1"/>
    <col min="13" max="13" width="12" customWidth="1"/>
    <col min="14" max="14" width="14" customWidth="1"/>
    <col min="15" max="15" width="12" customWidth="1"/>
    <col min="16" max="16" width="20" customWidth="1"/>
  </cols>
  <sheetData>
    <row r="1" spans="1:16" ht="28.05" customHeight="1">
      <c r="A1" s="18" t="s">
        <v>498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3" spans="1:16" ht="31.95" customHeight="1">
      <c r="A3" s="5" t="s">
        <v>484</v>
      </c>
      <c r="B3" s="5" t="s">
        <v>499</v>
      </c>
      <c r="C3" s="5" t="s">
        <v>491</v>
      </c>
      <c r="D3" s="5" t="s">
        <v>95</v>
      </c>
      <c r="E3" s="5" t="s">
        <v>482</v>
      </c>
      <c r="F3" s="5" t="s">
        <v>500</v>
      </c>
      <c r="G3" s="5" t="s">
        <v>15</v>
      </c>
      <c r="H3" s="5" t="s">
        <v>501</v>
      </c>
      <c r="I3" s="5" t="s">
        <v>502</v>
      </c>
      <c r="J3" s="5" t="s">
        <v>503</v>
      </c>
      <c r="K3" s="5" t="s">
        <v>504</v>
      </c>
      <c r="L3" s="5" t="s">
        <v>485</v>
      </c>
      <c r="M3" s="5" t="s">
        <v>505</v>
      </c>
      <c r="N3" s="5" t="s">
        <v>1</v>
      </c>
      <c r="O3" s="5" t="s">
        <v>506</v>
      </c>
      <c r="P3" s="5" t="s">
        <v>507</v>
      </c>
    </row>
    <row r="4" spans="1:16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  <row r="127" spans="1:16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spans="1:16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spans="1:16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1:16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spans="1:16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spans="1:16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spans="1:16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1:16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</row>
    <row r="135" spans="1:16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</row>
    <row r="136" spans="1:1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</row>
    <row r="137" spans="1:16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</row>
    <row r="138" spans="1:16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</row>
    <row r="139" spans="1:16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</row>
    <row r="140" spans="1:16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spans="1:16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spans="1:16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</row>
    <row r="143" spans="1:16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4" spans="1:16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</row>
    <row r="145" spans="1:16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1:1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spans="1:16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1:16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1:16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spans="1:16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spans="1:16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spans="1:16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1:16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spans="1:16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spans="1:16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spans="1:1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</row>
    <row r="157" spans="1:16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spans="1:16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</row>
    <row r="159" spans="1:16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spans="1:16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spans="1:16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spans="1:16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</row>
    <row r="163" spans="1:16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1:16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1:16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</row>
    <row r="166" spans="1:1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spans="1:16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</row>
    <row r="168" spans="1:16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</row>
    <row r="169" spans="1:16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</row>
    <row r="170" spans="1:16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</row>
    <row r="171" spans="1:16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1:16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</row>
    <row r="173" spans="1:16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</row>
    <row r="174" spans="1:16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</row>
    <row r="175" spans="1:16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</row>
    <row r="176" spans="1:1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</row>
    <row r="177" spans="1:16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</row>
    <row r="178" spans="1:16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</row>
    <row r="179" spans="1:16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</row>
    <row r="180" spans="1:16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</row>
    <row r="181" spans="1:16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</row>
    <row r="182" spans="1:16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</row>
    <row r="183" spans="1:16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</row>
    <row r="184" spans="1:16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</row>
    <row r="185" spans="1:16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</row>
    <row r="186" spans="1:1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</row>
    <row r="187" spans="1:16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</row>
    <row r="188" spans="1:16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</row>
    <row r="189" spans="1:16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</row>
    <row r="190" spans="1:16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</row>
    <row r="191" spans="1:16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</row>
    <row r="192" spans="1:16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</row>
    <row r="193" spans="1:16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</row>
    <row r="194" spans="1:16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</row>
    <row r="195" spans="1:16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</row>
    <row r="196" spans="1:1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</row>
    <row r="197" spans="1:16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</row>
    <row r="198" spans="1:16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</row>
    <row r="199" spans="1:16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</row>
    <row r="200" spans="1:16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</row>
    <row r="201" spans="1:16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</row>
    <row r="202" spans="1:16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</row>
    <row r="203" spans="1:16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</row>
  </sheetData>
  <autoFilter ref="A3:P203"/>
  <mergeCells count="1">
    <mergeCell ref="A1:P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>
          <x14:formula1>
            <xm:f>Dropdowns!$B$11:$B$16</xm:f>
          </x14:formula1>
          <xm:sqref>B4:B203</xm:sqref>
        </x14:dataValidation>
        <x14:dataValidation type="list" allowBlank="1">
          <x14:formula1>
            <xm:f>Dropdowns!$B$19:$B$22</xm:f>
          </x14:formula1>
          <xm:sqref>G4:G203</xm:sqref>
        </x14:dataValidation>
        <x14:dataValidation type="list" allowBlank="1">
          <x14:formula1>
            <xm:f>Dropdowns!$B$35:$B$38</xm:f>
          </x14:formula1>
          <xm:sqref>N4:N203 P4:P203</xm:sqref>
        </x14:dataValidation>
        <x14:dataValidation type="list" allowBlank="1">
          <x14:formula1>
            <xm:f>Dropdowns!$B$49:$B$54</xm:f>
          </x14:formula1>
          <xm:sqref>N4:N203</xm:sqref>
        </x14:dataValidation>
        <x14:dataValidation type="list" allowBlank="1">
          <x14:formula1>
            <xm:f>Dropdowns!$B$33:$B$36</xm:f>
          </x14:formula1>
          <xm:sqref>P4:P203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B14" sqref="B14"/>
    </sheetView>
  </sheetViews>
  <sheetFormatPr defaultRowHeight="14.4"/>
  <cols>
    <col min="1" max="1" width="24" customWidth="1"/>
    <col min="2" max="2" width="100" customWidth="1"/>
  </cols>
  <sheetData>
    <row r="1" spans="1:8" ht="28.05" customHeight="1">
      <c r="A1" s="18" t="s">
        <v>508</v>
      </c>
      <c r="B1" s="19"/>
      <c r="C1" s="19"/>
      <c r="D1" s="19"/>
      <c r="E1" s="19"/>
      <c r="F1" s="19"/>
      <c r="G1" s="19"/>
      <c r="H1" s="19"/>
    </row>
    <row r="3" spans="1:8">
      <c r="A3" s="12" t="s">
        <v>509</v>
      </c>
      <c r="B3" s="2" t="s">
        <v>510</v>
      </c>
    </row>
    <row r="4" spans="1:8">
      <c r="A4" s="12" t="s">
        <v>511</v>
      </c>
      <c r="B4" s="2" t="s">
        <v>512</v>
      </c>
    </row>
    <row r="5" spans="1:8" ht="28.8">
      <c r="A5" s="12" t="s">
        <v>513</v>
      </c>
      <c r="B5" s="2" t="s">
        <v>514</v>
      </c>
    </row>
    <row r="6" spans="1:8" ht="28.8">
      <c r="A6" s="12" t="s">
        <v>515</v>
      </c>
      <c r="B6" s="2" t="s">
        <v>516</v>
      </c>
    </row>
    <row r="7" spans="1:8" ht="28.8">
      <c r="A7" s="12" t="s">
        <v>517</v>
      </c>
      <c r="B7" s="2" t="s">
        <v>544</v>
      </c>
    </row>
    <row r="8" spans="1:8">
      <c r="A8" s="12" t="s">
        <v>518</v>
      </c>
      <c r="B8" s="2" t="s">
        <v>519</v>
      </c>
    </row>
    <row r="9" spans="1:8" ht="28.8">
      <c r="A9" s="12" t="s">
        <v>520</v>
      </c>
      <c r="B9" s="2" t="s">
        <v>521</v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Dropdowns</vt:lpstr>
      <vt:lpstr>README</vt:lpstr>
      <vt:lpstr>Site Audit Setup</vt:lpstr>
      <vt:lpstr>Clause Master</vt:lpstr>
      <vt:lpstr>Self Assessment</vt:lpstr>
      <vt:lpstr>External Audit</vt:lpstr>
      <vt:lpstr>Evidence Register</vt:lpstr>
      <vt:lpstr>CAPA Tracker</vt:lpstr>
      <vt:lpstr>Audit Protocol</vt:lpstr>
      <vt:lpstr>Scorecard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2026-03-08T19:02:39Z</dcterms:created>
  <dcterms:modified xsi:type="dcterms:W3CDTF">2026-05-10T10:39:46Z</dcterms:modified>
</cp:coreProperties>
</file>