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CAPCUT\YOUTUBE\01 Videos Youtube\11. Cetes\"/>
    </mc:Choice>
  </mc:AlternateContent>
  <xr:revisionPtr revIDLastSave="0" documentId="13_ncr:1_{4C5F35F4-12A6-466D-8831-1E023F267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dor_Cete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8" l="1"/>
  <c r="N16" i="8"/>
  <c r="K16" i="8"/>
  <c r="P15" i="8"/>
  <c r="N15" i="8"/>
  <c r="K15" i="8"/>
  <c r="P14" i="8"/>
  <c r="N14" i="8"/>
  <c r="K14" i="8"/>
  <c r="P13" i="8"/>
  <c r="N13" i="8"/>
  <c r="K13" i="8"/>
  <c r="P12" i="8"/>
  <c r="N12" i="8"/>
  <c r="K12" i="8"/>
  <c r="P11" i="8"/>
  <c r="N11" i="8"/>
  <c r="K11" i="8"/>
  <c r="P10" i="8"/>
  <c r="N10" i="8"/>
  <c r="K10" i="8"/>
  <c r="P9" i="8"/>
  <c r="N9" i="8"/>
  <c r="K9" i="8"/>
  <c r="P8" i="8"/>
  <c r="N8" i="8"/>
  <c r="K8" i="8"/>
  <c r="P7" i="8"/>
  <c r="N7" i="8"/>
  <c r="K7" i="8"/>
  <c r="B7" i="8"/>
  <c r="B8" i="8" s="1"/>
  <c r="B9" i="8" s="1"/>
  <c r="B10" i="8" s="1"/>
  <c r="B11" i="8" s="1"/>
  <c r="B12" i="8" s="1"/>
  <c r="B13" i="8" s="1"/>
  <c r="B14" i="8" s="1"/>
  <c r="B15" i="8" s="1"/>
  <c r="B16" i="8" s="1"/>
  <c r="P6" i="8"/>
  <c r="N6" i="8"/>
  <c r="K6" i="8"/>
  <c r="B6" i="8"/>
  <c r="P5" i="8"/>
  <c r="N5" i="8"/>
  <c r="K5" i="8"/>
  <c r="D5" i="8" s="1"/>
  <c r="E5" i="8" s="1"/>
  <c r="H5" i="8" l="1"/>
  <c r="G5" i="8"/>
  <c r="F5" i="8"/>
  <c r="I5" i="8" l="1"/>
  <c r="J5" i="8" l="1"/>
  <c r="C6" i="8" s="1"/>
  <c r="D6" i="8" s="1"/>
  <c r="E6" i="8" s="1"/>
  <c r="F6" i="8" l="1"/>
  <c r="H6" i="8"/>
  <c r="G6" i="8"/>
  <c r="I6" i="8" l="1"/>
  <c r="J6" i="8" s="1"/>
  <c r="C7" i="8" s="1"/>
  <c r="D7" i="8" s="1"/>
  <c r="E7" i="8" s="1"/>
  <c r="H7" i="8" l="1"/>
  <c r="G7" i="8"/>
  <c r="F7" i="8"/>
  <c r="I7" i="8" l="1"/>
  <c r="J7" i="8" s="1"/>
  <c r="C8" i="8" s="1"/>
  <c r="D8" i="8" s="1"/>
  <c r="E8" i="8" s="1"/>
  <c r="F8" i="8" s="1"/>
  <c r="H8" i="8" l="1"/>
  <c r="G8" i="8"/>
  <c r="I8" i="8" l="1"/>
  <c r="J8" i="8" s="1"/>
  <c r="C9" i="8" s="1"/>
  <c r="D9" i="8" s="1"/>
  <c r="E9" i="8" s="1"/>
  <c r="F9" i="8" s="1"/>
  <c r="H9" i="8" l="1"/>
  <c r="G9" i="8"/>
  <c r="I9" i="8" l="1"/>
  <c r="J9" i="8" s="1"/>
  <c r="C10" i="8" s="1"/>
  <c r="D10" i="8" s="1"/>
  <c r="E10" i="8" s="1"/>
  <c r="F10" i="8" s="1"/>
  <c r="H10" i="8" l="1"/>
  <c r="G10" i="8"/>
  <c r="I10" i="8" l="1"/>
  <c r="J10" i="8" s="1"/>
  <c r="C11" i="8" s="1"/>
  <c r="D11" i="8" s="1"/>
  <c r="E11" i="8" s="1"/>
  <c r="H11" i="8" l="1"/>
  <c r="G11" i="8"/>
  <c r="F11" i="8"/>
  <c r="I11" i="8" l="1"/>
  <c r="J11" i="8"/>
  <c r="C12" i="8" s="1"/>
  <c r="D12" i="8" s="1"/>
  <c r="E12" i="8" s="1"/>
  <c r="F12" i="8" s="1"/>
  <c r="H12" i="8" l="1"/>
  <c r="G12" i="8"/>
  <c r="I12" i="8" l="1"/>
  <c r="J12" i="8" s="1"/>
  <c r="C13" i="8" s="1"/>
  <c r="D13" i="8" s="1"/>
  <c r="E13" i="8" s="1"/>
  <c r="F13" i="8" s="1"/>
  <c r="H13" i="8" l="1"/>
  <c r="G13" i="8"/>
  <c r="I13" i="8" s="1"/>
  <c r="J13" i="8" s="1"/>
  <c r="C14" i="8" s="1"/>
  <c r="D14" i="8" l="1"/>
  <c r="E14" i="8" s="1"/>
  <c r="F14" i="8" s="1"/>
  <c r="H14" i="8" l="1"/>
  <c r="G14" i="8"/>
  <c r="I14" i="8" l="1"/>
  <c r="J14" i="8" s="1"/>
  <c r="C15" i="8" s="1"/>
  <c r="D15" i="8" l="1"/>
  <c r="E15" i="8" s="1"/>
  <c r="F15" i="8" s="1"/>
  <c r="H15" i="8" l="1"/>
  <c r="G15" i="8"/>
  <c r="I15" i="8" l="1"/>
  <c r="J15" i="8" s="1"/>
  <c r="C16" i="8" s="1"/>
  <c r="D16" i="8" s="1"/>
  <c r="E16" i="8" s="1"/>
  <c r="F16" i="8" s="1"/>
  <c r="H16" i="8" l="1"/>
  <c r="G16" i="8"/>
  <c r="I16" i="8" l="1"/>
  <c r="J16" i="8" s="1"/>
</calcChain>
</file>

<file path=xl/sharedStrings.xml><?xml version="1.0" encoding="utf-8"?>
<sst xmlns="http://schemas.openxmlformats.org/spreadsheetml/2006/main" count="16" uniqueCount="16">
  <si>
    <t>Tasa Anual</t>
  </si>
  <si>
    <t>Calculadora Informativa | Cetes | Reinversión</t>
  </si>
  <si>
    <t>Periodo</t>
  </si>
  <si>
    <t>Monto Invertido</t>
  </si>
  <si>
    <t>No. De Cetes</t>
  </si>
  <si>
    <t>Total Invertido</t>
  </si>
  <si>
    <t>Remanente</t>
  </si>
  <si>
    <t>Ganancia Bruta</t>
  </si>
  <si>
    <t>Impuesto</t>
  </si>
  <si>
    <t>Ganancia real</t>
  </si>
  <si>
    <t>Total Final Periodo</t>
  </si>
  <si>
    <t>Precio CETE</t>
  </si>
  <si>
    <t>PLAZO</t>
  </si>
  <si>
    <t>Tasa del Periodo</t>
  </si>
  <si>
    <t>ISR Anual</t>
  </si>
  <si>
    <t>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</si>
</sst>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11"/>
      <color rgb="FF0000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34998626667073579"/>
      </left>
      <right style="dashed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medium">
        <color theme="0" tint="-0.34998626667073579"/>
      </top>
      <bottom/>
      <diagonal/>
    </border>
    <border>
      <left style="dashed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medium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ashed">
        <color theme="0" tint="-0.34998626667073579"/>
      </right>
      <top/>
      <bottom style="medium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medium">
        <color theme="0" tint="-0.34998626667073579"/>
      </bottom>
      <diagonal/>
    </border>
    <border>
      <left style="dashed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37" fontId="5" fillId="4" borderId="6" xfId="0" applyNumberFormat="1" applyFont="1" applyFill="1" applyBorder="1"/>
    <xf numFmtId="37" fontId="3" fillId="0" borderId="6" xfId="0" applyNumberFormat="1" applyFont="1" applyBorder="1"/>
    <xf numFmtId="2" fontId="3" fillId="0" borderId="6" xfId="0" applyNumberFormat="1" applyFont="1" applyBorder="1"/>
    <xf numFmtId="0" fontId="5" fillId="4" borderId="6" xfId="0" applyFont="1" applyFill="1" applyBorder="1"/>
    <xf numFmtId="10" fontId="5" fillId="4" borderId="6" xfId="1" applyNumberFormat="1" applyFont="1" applyFill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0" fontId="3" fillId="0" borderId="8" xfId="0" applyFont="1" applyBorder="1" applyAlignment="1">
      <alignment horizontal="center"/>
    </xf>
    <xf numFmtId="37" fontId="3" fillId="0" borderId="9" xfId="0" applyNumberFormat="1" applyFont="1" applyBorder="1"/>
    <xf numFmtId="2" fontId="3" fillId="0" borderId="9" xfId="0" applyNumberFormat="1" applyFont="1" applyBorder="1"/>
    <xf numFmtId="0" fontId="5" fillId="4" borderId="9" xfId="0" applyFont="1" applyFill="1" applyBorder="1"/>
    <xf numFmtId="10" fontId="5" fillId="4" borderId="9" xfId="1" applyNumberFormat="1" applyFont="1" applyFill="1" applyBorder="1"/>
    <xf numFmtId="10" fontId="3" fillId="0" borderId="9" xfId="1" applyNumberFormat="1" applyFont="1" applyBorder="1"/>
    <xf numFmtId="10" fontId="3" fillId="0" borderId="10" xfId="1" applyNumberFormat="1" applyFont="1" applyBorder="1"/>
    <xf numFmtId="37" fontId="3" fillId="0" borderId="9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DBFD-7DAF-46EE-9524-337D318CC907}">
  <dimension ref="B2:P16"/>
  <sheetViews>
    <sheetView showGridLines="0" tabSelected="1" zoomScale="110" zoomScaleNormal="110" workbookViewId="0">
      <selection activeCell="A5" sqref="A5"/>
    </sheetView>
  </sheetViews>
  <sheetFormatPr baseColWidth="10" defaultRowHeight="16.5" x14ac:dyDescent="0.3"/>
  <cols>
    <col min="1" max="1" width="4.5703125" style="2" customWidth="1"/>
    <col min="2" max="2" width="13.28515625" style="2" customWidth="1"/>
    <col min="3" max="9" width="15" style="2" customWidth="1"/>
    <col min="10" max="10" width="17" style="2" customWidth="1"/>
    <col min="11" max="12" width="15" style="2" customWidth="1"/>
    <col min="13" max="13" width="16.140625" style="2" customWidth="1"/>
    <col min="14" max="16" width="15" style="2" customWidth="1"/>
    <col min="17" max="16384" width="11.42578125" style="2"/>
  </cols>
  <sheetData>
    <row r="2" spans="2:16" ht="26.25" x14ac:dyDescent="0.45">
      <c r="B2" s="1" t="s">
        <v>1</v>
      </c>
    </row>
    <row r="3" spans="2:16" ht="17.25" thickBot="1" x14ac:dyDescent="0.35"/>
    <row r="4" spans="2:16" s="3" customFormat="1" ht="33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6" t="s">
        <v>11</v>
      </c>
      <c r="L4" s="7" t="s">
        <v>12</v>
      </c>
      <c r="M4" s="7" t="s">
        <v>0</v>
      </c>
      <c r="N4" s="7" t="s">
        <v>13</v>
      </c>
      <c r="O4" s="7" t="s">
        <v>14</v>
      </c>
      <c r="P4" s="8" t="s">
        <v>15</v>
      </c>
    </row>
    <row r="5" spans="2:16" x14ac:dyDescent="0.3">
      <c r="B5" s="9">
        <v>1</v>
      </c>
      <c r="C5" s="10">
        <v>100000</v>
      </c>
      <c r="D5" s="11">
        <f t="shared" ref="D5:D16" si="0">ROUNDDOWN(C5/$K5,0)</f>
        <v>10070</v>
      </c>
      <c r="E5" s="11">
        <f t="shared" ref="E5:E16" si="1">D5*$K5</f>
        <v>99992.276884715946</v>
      </c>
      <c r="F5" s="11">
        <f>C5-E5</f>
        <v>7.7231152840540744</v>
      </c>
      <c r="G5" s="11">
        <f t="shared" ref="G5:G16" si="2">E5*$N5</f>
        <v>707.72311528404509</v>
      </c>
      <c r="H5" s="11">
        <f t="shared" ref="H5:H16" si="3">E5*$P5</f>
        <v>38.353202092767766</v>
      </c>
      <c r="I5" s="11">
        <f>G5-H5</f>
        <v>669.36991319127731</v>
      </c>
      <c r="J5" s="11">
        <f>E5+F5+I5</f>
        <v>100669.36991319127</v>
      </c>
      <c r="K5" s="12">
        <f xml:space="preserve"> 10 / (1 + (M5 * L5 / 360))</f>
        <v>9.9297196509151888</v>
      </c>
      <c r="L5" s="13">
        <v>28</v>
      </c>
      <c r="M5" s="14">
        <v>9.0999999999999998E-2</v>
      </c>
      <c r="N5" s="15">
        <f>(M5/360)*L5</f>
        <v>7.0777777777777775E-3</v>
      </c>
      <c r="O5" s="14">
        <v>5.0000000000000001E-3</v>
      </c>
      <c r="P5" s="16">
        <f>(O5/365)*L5</f>
        <v>3.8356164383561648E-4</v>
      </c>
    </row>
    <row r="6" spans="2:16" x14ac:dyDescent="0.3">
      <c r="B6" s="9">
        <f>+B5+1</f>
        <v>2</v>
      </c>
      <c r="C6" s="11">
        <f>J5</f>
        <v>100669.36991319127</v>
      </c>
      <c r="D6" s="11">
        <f t="shared" si="0"/>
        <v>10138</v>
      </c>
      <c r="E6" s="11">
        <f t="shared" si="1"/>
        <v>100667.49782097818</v>
      </c>
      <c r="F6" s="11">
        <f t="shared" ref="F6:F16" si="4">C6-E6</f>
        <v>1.8720922130887629</v>
      </c>
      <c r="G6" s="11">
        <f t="shared" si="2"/>
        <v>712.50217902181225</v>
      </c>
      <c r="H6" s="11">
        <f t="shared" si="3"/>
        <v>38.612190945032729</v>
      </c>
      <c r="I6" s="11">
        <f t="shared" ref="I6:I16" si="5">G6-H6</f>
        <v>673.88998807677956</v>
      </c>
      <c r="J6" s="11">
        <f t="shared" ref="J6:J16" si="6">E6+F6+I6</f>
        <v>101343.25990126806</v>
      </c>
      <c r="K6" s="12">
        <f t="shared" ref="K6:K16" si="7" xml:space="preserve"> 10 / (1 + (M6 * L6 / 360))</f>
        <v>9.9297196509151888</v>
      </c>
      <c r="L6" s="13">
        <v>28</v>
      </c>
      <c r="M6" s="14">
        <v>9.0999999999999998E-2</v>
      </c>
      <c r="N6" s="15">
        <f t="shared" ref="N6:N16" si="8">(M6/360)*L6</f>
        <v>7.0777777777777775E-3</v>
      </c>
      <c r="O6" s="14">
        <v>5.0000000000000001E-3</v>
      </c>
      <c r="P6" s="16">
        <f t="shared" ref="P6:P16" si="9">(O6/365)*L6</f>
        <v>3.8356164383561648E-4</v>
      </c>
    </row>
    <row r="7" spans="2:16" x14ac:dyDescent="0.3">
      <c r="B7" s="9">
        <f t="shared" ref="B7:B16" si="10">+B6+1</f>
        <v>3</v>
      </c>
      <c r="C7" s="11">
        <f t="shared" ref="C7:C16" si="11">J6</f>
        <v>101343.25990126806</v>
      </c>
      <c r="D7" s="11">
        <f t="shared" si="0"/>
        <v>10206</v>
      </c>
      <c r="E7" s="11">
        <f t="shared" si="1"/>
        <v>101342.71875724042</v>
      </c>
      <c r="F7" s="11">
        <f t="shared" si="4"/>
        <v>0.54114402763661928</v>
      </c>
      <c r="G7" s="11">
        <f t="shared" si="2"/>
        <v>717.28124275957941</v>
      </c>
      <c r="H7" s="11">
        <f t="shared" si="3"/>
        <v>38.8711797972977</v>
      </c>
      <c r="I7" s="11">
        <f t="shared" si="5"/>
        <v>678.4100629622817</v>
      </c>
      <c r="J7" s="11">
        <f t="shared" si="6"/>
        <v>102021.66996423034</v>
      </c>
      <c r="K7" s="12">
        <f t="shared" si="7"/>
        <v>9.9297196509151888</v>
      </c>
      <c r="L7" s="13">
        <v>28</v>
      </c>
      <c r="M7" s="14">
        <v>9.0999999999999998E-2</v>
      </c>
      <c r="N7" s="15">
        <f t="shared" si="8"/>
        <v>7.0777777777777775E-3</v>
      </c>
      <c r="O7" s="14">
        <v>5.0000000000000001E-3</v>
      </c>
      <c r="P7" s="16">
        <f t="shared" si="9"/>
        <v>3.8356164383561648E-4</v>
      </c>
    </row>
    <row r="8" spans="2:16" x14ac:dyDescent="0.3">
      <c r="B8" s="9">
        <f t="shared" si="10"/>
        <v>4</v>
      </c>
      <c r="C8" s="11">
        <f t="shared" si="11"/>
        <v>102021.66996423034</v>
      </c>
      <c r="D8" s="11">
        <f t="shared" si="0"/>
        <v>10274</v>
      </c>
      <c r="E8" s="11">
        <f t="shared" si="1"/>
        <v>102017.93969350265</v>
      </c>
      <c r="F8" s="11">
        <f t="shared" si="4"/>
        <v>3.7302707276976435</v>
      </c>
      <c r="G8" s="11">
        <f t="shared" si="2"/>
        <v>722.06030649734646</v>
      </c>
      <c r="H8" s="11">
        <f t="shared" si="3"/>
        <v>39.130168649562663</v>
      </c>
      <c r="I8" s="11">
        <f t="shared" si="5"/>
        <v>682.93013784778384</v>
      </c>
      <c r="J8" s="11">
        <f t="shared" si="6"/>
        <v>102704.60010207813</v>
      </c>
      <c r="K8" s="12">
        <f t="shared" si="7"/>
        <v>9.9297196509151888</v>
      </c>
      <c r="L8" s="13">
        <v>28</v>
      </c>
      <c r="M8" s="14">
        <v>9.0999999999999998E-2</v>
      </c>
      <c r="N8" s="15">
        <f t="shared" si="8"/>
        <v>7.0777777777777775E-3</v>
      </c>
      <c r="O8" s="14">
        <v>5.0000000000000001E-3</v>
      </c>
      <c r="P8" s="16">
        <f t="shared" si="9"/>
        <v>3.8356164383561648E-4</v>
      </c>
    </row>
    <row r="9" spans="2:16" x14ac:dyDescent="0.3">
      <c r="B9" s="9">
        <f t="shared" si="10"/>
        <v>5</v>
      </c>
      <c r="C9" s="11">
        <f t="shared" si="11"/>
        <v>102704.60010207813</v>
      </c>
      <c r="D9" s="11">
        <f t="shared" si="0"/>
        <v>10343</v>
      </c>
      <c r="E9" s="11">
        <f t="shared" si="1"/>
        <v>102703.0903494158</v>
      </c>
      <c r="F9" s="11">
        <f t="shared" si="4"/>
        <v>1.5097526623285376</v>
      </c>
      <c r="G9" s="11">
        <f t="shared" si="2"/>
        <v>726.9096505841984</v>
      </c>
      <c r="H9" s="11">
        <f t="shared" si="3"/>
        <v>39.392966161419764</v>
      </c>
      <c r="I9" s="11">
        <f t="shared" si="5"/>
        <v>687.51668442277867</v>
      </c>
      <c r="J9" s="11">
        <f t="shared" si="6"/>
        <v>103392.1167865009</v>
      </c>
      <c r="K9" s="12">
        <f t="shared" si="7"/>
        <v>9.9297196509151888</v>
      </c>
      <c r="L9" s="13">
        <v>28</v>
      </c>
      <c r="M9" s="14">
        <v>9.0999999999999998E-2</v>
      </c>
      <c r="N9" s="15">
        <f t="shared" si="8"/>
        <v>7.0777777777777775E-3</v>
      </c>
      <c r="O9" s="14">
        <v>5.0000000000000001E-3</v>
      </c>
      <c r="P9" s="16">
        <f t="shared" si="9"/>
        <v>3.8356164383561648E-4</v>
      </c>
    </row>
    <row r="10" spans="2:16" x14ac:dyDescent="0.3">
      <c r="B10" s="9">
        <f t="shared" si="10"/>
        <v>6</v>
      </c>
      <c r="C10" s="11">
        <f t="shared" si="11"/>
        <v>103392.1167865009</v>
      </c>
      <c r="D10" s="11">
        <f t="shared" si="0"/>
        <v>10412</v>
      </c>
      <c r="E10" s="11">
        <f t="shared" si="1"/>
        <v>103388.24100532895</v>
      </c>
      <c r="F10" s="11">
        <f t="shared" si="4"/>
        <v>3.8757811719551682</v>
      </c>
      <c r="G10" s="11">
        <f t="shared" si="2"/>
        <v>731.75899467105046</v>
      </c>
      <c r="H10" s="11">
        <f t="shared" si="3"/>
        <v>39.655763673276859</v>
      </c>
      <c r="I10" s="11">
        <f t="shared" si="5"/>
        <v>692.10323099777361</v>
      </c>
      <c r="J10" s="11">
        <f t="shared" si="6"/>
        <v>104084.22001749868</v>
      </c>
      <c r="K10" s="12">
        <f t="shared" si="7"/>
        <v>9.9297196509151888</v>
      </c>
      <c r="L10" s="13">
        <v>28</v>
      </c>
      <c r="M10" s="14">
        <v>9.0999999999999998E-2</v>
      </c>
      <c r="N10" s="15">
        <f t="shared" si="8"/>
        <v>7.0777777777777775E-3</v>
      </c>
      <c r="O10" s="14">
        <v>5.0000000000000001E-3</v>
      </c>
      <c r="P10" s="16">
        <f t="shared" si="9"/>
        <v>3.8356164383561648E-4</v>
      </c>
    </row>
    <row r="11" spans="2:16" x14ac:dyDescent="0.3">
      <c r="B11" s="9">
        <f t="shared" si="10"/>
        <v>7</v>
      </c>
      <c r="C11" s="11">
        <f t="shared" si="11"/>
        <v>104084.22001749868</v>
      </c>
      <c r="D11" s="11">
        <f t="shared" si="0"/>
        <v>10482</v>
      </c>
      <c r="E11" s="11">
        <f t="shared" si="1"/>
        <v>104083.32138089302</v>
      </c>
      <c r="F11" s="11">
        <f t="shared" si="4"/>
        <v>0.89863660566334147</v>
      </c>
      <c r="G11" s="11">
        <f t="shared" si="2"/>
        <v>736.67861910698718</v>
      </c>
      <c r="H11" s="11">
        <f t="shared" si="3"/>
        <v>39.922369844726092</v>
      </c>
      <c r="I11" s="11">
        <f t="shared" si="5"/>
        <v>696.75624926226112</v>
      </c>
      <c r="J11" s="11">
        <f t="shared" si="6"/>
        <v>104780.97626676095</v>
      </c>
      <c r="K11" s="12">
        <f t="shared" si="7"/>
        <v>9.9297196509151888</v>
      </c>
      <c r="L11" s="13">
        <v>28</v>
      </c>
      <c r="M11" s="14">
        <v>9.0999999999999998E-2</v>
      </c>
      <c r="N11" s="15">
        <f t="shared" si="8"/>
        <v>7.0777777777777775E-3</v>
      </c>
      <c r="O11" s="14">
        <v>5.0000000000000001E-3</v>
      </c>
      <c r="P11" s="16">
        <f t="shared" si="9"/>
        <v>3.8356164383561648E-4</v>
      </c>
    </row>
    <row r="12" spans="2:16" x14ac:dyDescent="0.3">
      <c r="B12" s="9">
        <f t="shared" si="10"/>
        <v>8</v>
      </c>
      <c r="C12" s="11">
        <f t="shared" si="11"/>
        <v>104780.97626676095</v>
      </c>
      <c r="D12" s="11">
        <f t="shared" si="0"/>
        <v>10552</v>
      </c>
      <c r="E12" s="11">
        <f t="shared" si="1"/>
        <v>104778.40175645707</v>
      </c>
      <c r="F12" s="11">
        <f t="shared" si="4"/>
        <v>2.5745103038789239</v>
      </c>
      <c r="G12" s="11">
        <f t="shared" si="2"/>
        <v>741.59824354292391</v>
      </c>
      <c r="H12" s="11">
        <f t="shared" si="3"/>
        <v>40.188976016175317</v>
      </c>
      <c r="I12" s="11">
        <f t="shared" si="5"/>
        <v>701.40926752674864</v>
      </c>
      <c r="J12" s="11">
        <f t="shared" si="6"/>
        <v>105482.38553428769</v>
      </c>
      <c r="K12" s="12">
        <f t="shared" si="7"/>
        <v>9.9297196509151888</v>
      </c>
      <c r="L12" s="13">
        <v>28</v>
      </c>
      <c r="M12" s="14">
        <v>9.0999999999999998E-2</v>
      </c>
      <c r="N12" s="15">
        <f t="shared" si="8"/>
        <v>7.0777777777777775E-3</v>
      </c>
      <c r="O12" s="14">
        <v>5.0000000000000001E-3</v>
      </c>
      <c r="P12" s="16">
        <f t="shared" si="9"/>
        <v>3.8356164383561648E-4</v>
      </c>
    </row>
    <row r="13" spans="2:16" x14ac:dyDescent="0.3">
      <c r="B13" s="9">
        <f t="shared" si="10"/>
        <v>9</v>
      </c>
      <c r="C13" s="11">
        <f t="shared" si="11"/>
        <v>105482.38553428769</v>
      </c>
      <c r="D13" s="11">
        <f t="shared" si="0"/>
        <v>10622</v>
      </c>
      <c r="E13" s="11">
        <f t="shared" si="1"/>
        <v>105473.48213202113</v>
      </c>
      <c r="F13" s="11">
        <f t="shared" si="4"/>
        <v>8.9034022665582597</v>
      </c>
      <c r="G13" s="11">
        <f t="shared" si="2"/>
        <v>746.51786797886064</v>
      </c>
      <c r="H13" s="11">
        <f t="shared" si="3"/>
        <v>40.45558218762455</v>
      </c>
      <c r="I13" s="11">
        <f t="shared" si="5"/>
        <v>706.06228579123604</v>
      </c>
      <c r="J13" s="11">
        <f t="shared" si="6"/>
        <v>106188.44782007893</v>
      </c>
      <c r="K13" s="12">
        <f t="shared" si="7"/>
        <v>9.9297196509151888</v>
      </c>
      <c r="L13" s="13">
        <v>28</v>
      </c>
      <c r="M13" s="14">
        <v>9.0999999999999998E-2</v>
      </c>
      <c r="N13" s="15">
        <f t="shared" si="8"/>
        <v>7.0777777777777775E-3</v>
      </c>
      <c r="O13" s="14">
        <v>5.0000000000000001E-3</v>
      </c>
      <c r="P13" s="16">
        <f t="shared" si="9"/>
        <v>3.8356164383561648E-4</v>
      </c>
    </row>
    <row r="14" spans="2:16" x14ac:dyDescent="0.3">
      <c r="B14" s="9">
        <f t="shared" si="10"/>
        <v>10</v>
      </c>
      <c r="C14" s="11">
        <f t="shared" si="11"/>
        <v>106188.44782007893</v>
      </c>
      <c r="D14" s="11">
        <f t="shared" si="0"/>
        <v>10694</v>
      </c>
      <c r="E14" s="11">
        <f t="shared" si="1"/>
        <v>106188.42194688703</v>
      </c>
      <c r="F14" s="11">
        <f t="shared" si="4"/>
        <v>2.5873191902064718E-2</v>
      </c>
      <c r="G14" s="11">
        <f t="shared" si="2"/>
        <v>751.57805311296704</v>
      </c>
      <c r="H14" s="11">
        <f t="shared" si="3"/>
        <v>40.729805678258039</v>
      </c>
      <c r="I14" s="11">
        <f t="shared" si="5"/>
        <v>710.84824743470904</v>
      </c>
      <c r="J14" s="11">
        <f t="shared" si="6"/>
        <v>106899.29606751364</v>
      </c>
      <c r="K14" s="12">
        <f t="shared" si="7"/>
        <v>9.9297196509151888</v>
      </c>
      <c r="L14" s="13">
        <v>28</v>
      </c>
      <c r="M14" s="14">
        <v>9.0999999999999998E-2</v>
      </c>
      <c r="N14" s="15">
        <f t="shared" si="8"/>
        <v>7.0777777777777775E-3</v>
      </c>
      <c r="O14" s="14">
        <v>5.0000000000000001E-3</v>
      </c>
      <c r="P14" s="16">
        <f t="shared" si="9"/>
        <v>3.8356164383561648E-4</v>
      </c>
    </row>
    <row r="15" spans="2:16" x14ac:dyDescent="0.3">
      <c r="B15" s="9">
        <f t="shared" si="10"/>
        <v>11</v>
      </c>
      <c r="C15" s="11">
        <f t="shared" si="11"/>
        <v>106899.29606751364</v>
      </c>
      <c r="D15" s="11">
        <f t="shared" si="0"/>
        <v>10765</v>
      </c>
      <c r="E15" s="11">
        <f t="shared" si="1"/>
        <v>106893.43204210201</v>
      </c>
      <c r="F15" s="11">
        <f t="shared" si="4"/>
        <v>5.8640254116326105</v>
      </c>
      <c r="G15" s="11">
        <f t="shared" si="2"/>
        <v>756.56795789798866</v>
      </c>
      <c r="H15" s="11">
        <f t="shared" si="3"/>
        <v>41.000220509299403</v>
      </c>
      <c r="I15" s="11">
        <f t="shared" si="5"/>
        <v>715.56773738868924</v>
      </c>
      <c r="J15" s="11">
        <f t="shared" si="6"/>
        <v>107614.86380490233</v>
      </c>
      <c r="K15" s="12">
        <f t="shared" si="7"/>
        <v>9.9297196509151888</v>
      </c>
      <c r="L15" s="13">
        <v>28</v>
      </c>
      <c r="M15" s="14">
        <v>9.0999999999999998E-2</v>
      </c>
      <c r="N15" s="15">
        <f t="shared" si="8"/>
        <v>7.0777777777777775E-3</v>
      </c>
      <c r="O15" s="14">
        <v>5.0000000000000001E-3</v>
      </c>
      <c r="P15" s="16">
        <f t="shared" si="9"/>
        <v>3.8356164383561648E-4</v>
      </c>
    </row>
    <row r="16" spans="2:16" ht="17.25" thickBot="1" x14ac:dyDescent="0.35">
      <c r="B16" s="17">
        <f t="shared" si="10"/>
        <v>12</v>
      </c>
      <c r="C16" s="18">
        <f t="shared" si="11"/>
        <v>107614.86380490233</v>
      </c>
      <c r="D16" s="18">
        <f t="shared" si="0"/>
        <v>10837</v>
      </c>
      <c r="E16" s="18">
        <f t="shared" si="1"/>
        <v>107608.3718569679</v>
      </c>
      <c r="F16" s="18">
        <f t="shared" si="4"/>
        <v>6.4919479344243882</v>
      </c>
      <c r="G16" s="18">
        <f t="shared" si="2"/>
        <v>761.62814303209507</v>
      </c>
      <c r="H16" s="18">
        <f t="shared" si="3"/>
        <v>41.274443999932899</v>
      </c>
      <c r="I16" s="18">
        <f t="shared" si="5"/>
        <v>720.35369903216213</v>
      </c>
      <c r="J16" s="24">
        <f t="shared" si="6"/>
        <v>108335.21750393449</v>
      </c>
      <c r="K16" s="19">
        <f t="shared" si="7"/>
        <v>9.9297196509151888</v>
      </c>
      <c r="L16" s="20">
        <v>28</v>
      </c>
      <c r="M16" s="21">
        <v>9.0999999999999998E-2</v>
      </c>
      <c r="N16" s="22">
        <f t="shared" si="8"/>
        <v>7.0777777777777775E-3</v>
      </c>
      <c r="O16" s="21">
        <v>5.0000000000000001E-3</v>
      </c>
      <c r="P16" s="23">
        <f t="shared" si="9"/>
        <v>3.8356164383561648E-4</v>
      </c>
    </row>
  </sheetData>
  <dataValidations count="1">
    <dataValidation type="list" allowBlank="1" showInputMessage="1" showErrorMessage="1" sqref="L5:L16" xr:uid="{D4BF22C8-74F7-492E-8C70-0620A3375334}">
      <formula1>"28,91,182,365"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Cotizador_Cetes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David Alvarez Murillo</cp:lastModifiedBy>
  <dcterms:created xsi:type="dcterms:W3CDTF">2025-03-21T04:03:04Z</dcterms:created>
  <dcterms:modified xsi:type="dcterms:W3CDTF">2025-03-22T23:54:43Z</dcterms:modified>
</cp:coreProperties>
</file>