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lfonsas\Downloads\"/>
    </mc:Choice>
  </mc:AlternateContent>
  <xr:revisionPtr revIDLastSave="0" documentId="13_ncr:1_{CF872345-9275-4F3A-B95D-34A05E58917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iršelis" sheetId="18" r:id="rId1"/>
    <sheet name="30 vaikai" sheetId="5" r:id="rId2"/>
    <sheet name="100 M" sheetId="19" r:id="rId3"/>
    <sheet name="100 V " sheetId="20" r:id="rId4"/>
    <sheet name="100 M vežimėliai" sheetId="1" r:id="rId5"/>
    <sheet name="100 V vežimėliai" sheetId="3" r:id="rId6"/>
    <sheet name="200 M " sheetId="10" r:id="rId7"/>
    <sheet name="200 V" sheetId="9" r:id="rId8"/>
    <sheet name="400  M V" sheetId="11" r:id="rId9"/>
    <sheet name="Rutulys vaikai Jauniai" sheetId="4" r:id="rId10"/>
    <sheet name="Rutulys Vežmėliai" sheetId="7" r:id="rId11"/>
    <sheet name="Rutulys M V" sheetId="14" r:id="rId12"/>
    <sheet name="Diskas  V" sheetId="6" r:id="rId13"/>
    <sheet name="Diskas vežimėliai M" sheetId="21" r:id="rId14"/>
    <sheet name="Diskas vežimėliai V" sheetId="13" r:id="rId15"/>
    <sheet name="Ietis M V Vežimėliai" sheetId="8" r:id="rId16"/>
    <sheet name="Ietis M V" sheetId="15" r:id="rId17"/>
    <sheet name="Tolis M V" sheetId="16" r:id="rId18"/>
    <sheet name="Kamuoliukas" sheetId="12" r:id="rId19"/>
    <sheet name="Kuokelė" sheetId="17" r:id="rId20"/>
  </sheets>
  <calcPr calcId="191029"/>
</workbook>
</file>

<file path=xl/calcChain.xml><?xml version="1.0" encoding="utf-8"?>
<calcChain xmlns="http://schemas.openxmlformats.org/spreadsheetml/2006/main">
  <c r="P16" i="17" l="1"/>
  <c r="O16" i="17"/>
  <c r="A16" i="17"/>
  <c r="P11" i="17"/>
  <c r="O11" i="17"/>
  <c r="A11" i="17"/>
  <c r="P10" i="17"/>
  <c r="O10" i="17"/>
  <c r="A10" i="17"/>
  <c r="P9" i="17"/>
  <c r="O9" i="17"/>
  <c r="A9" i="17"/>
  <c r="P8" i="17"/>
  <c r="O8" i="17"/>
  <c r="A8" i="17"/>
  <c r="P12" i="12"/>
  <c r="O12" i="12"/>
  <c r="A12" i="12"/>
  <c r="P11" i="12"/>
  <c r="O11" i="12"/>
  <c r="A11" i="12"/>
  <c r="P10" i="12"/>
  <c r="O10" i="12"/>
  <c r="A10" i="12"/>
  <c r="P9" i="12"/>
  <c r="O9" i="12"/>
  <c r="A9" i="12"/>
  <c r="P8" i="12"/>
  <c r="O8" i="12"/>
  <c r="A8" i="12"/>
  <c r="P7" i="12"/>
  <c r="O7" i="12"/>
  <c r="A7" i="12"/>
  <c r="P41" i="16"/>
  <c r="O41" i="16"/>
  <c r="A41" i="16"/>
  <c r="P40" i="16"/>
  <c r="O40" i="16"/>
  <c r="A40" i="16"/>
  <c r="P39" i="16"/>
  <c r="O39" i="16"/>
  <c r="A39" i="16"/>
  <c r="P38" i="16"/>
  <c r="O38" i="16"/>
  <c r="A38" i="16"/>
  <c r="P37" i="16"/>
  <c r="O37" i="16"/>
  <c r="A37" i="16"/>
  <c r="P36" i="16"/>
  <c r="O36" i="16"/>
  <c r="A36" i="16"/>
  <c r="P35" i="16"/>
  <c r="O35" i="16"/>
  <c r="A35" i="16"/>
  <c r="P34" i="16"/>
  <c r="O34" i="16"/>
  <c r="A34" i="16"/>
  <c r="P20" i="16"/>
  <c r="O20" i="16"/>
  <c r="A20" i="16"/>
  <c r="P19" i="16"/>
  <c r="O19" i="16"/>
  <c r="A19" i="16"/>
  <c r="P18" i="16"/>
  <c r="O18" i="16"/>
  <c r="A18" i="16"/>
  <c r="P17" i="16"/>
  <c r="O17" i="16"/>
  <c r="A17" i="16"/>
  <c r="P16" i="16"/>
  <c r="O16" i="16"/>
  <c r="A16" i="16"/>
  <c r="P12" i="16"/>
  <c r="O12" i="16"/>
  <c r="A12" i="16"/>
  <c r="P11" i="16"/>
  <c r="O11" i="16"/>
  <c r="A11" i="16"/>
  <c r="P10" i="16"/>
  <c r="O10" i="16"/>
  <c r="A10" i="16"/>
  <c r="P9" i="16"/>
  <c r="O9" i="16"/>
  <c r="A9" i="16"/>
  <c r="P8" i="16"/>
  <c r="O8" i="16"/>
  <c r="A8" i="16"/>
  <c r="P7" i="16"/>
  <c r="O7" i="16"/>
  <c r="A7" i="16"/>
  <c r="P25" i="15"/>
  <c r="O25" i="15"/>
  <c r="O24" i="15"/>
  <c r="P24" i="15" s="1"/>
  <c r="P23" i="15"/>
  <c r="O23" i="15"/>
  <c r="P22" i="15"/>
  <c r="O22" i="15"/>
  <c r="O21" i="15"/>
  <c r="P21" i="15" s="1"/>
  <c r="O16" i="15"/>
  <c r="P16" i="15" s="1"/>
  <c r="P15" i="15"/>
  <c r="O15" i="15"/>
  <c r="O11" i="15"/>
  <c r="P11" i="15" s="1"/>
  <c r="P10" i="15"/>
  <c r="O10" i="15"/>
  <c r="P9" i="15"/>
  <c r="O9" i="15"/>
  <c r="O8" i="15"/>
  <c r="P8" i="15" s="1"/>
  <c r="P20" i="8"/>
  <c r="O20" i="8"/>
  <c r="A20" i="8"/>
  <c r="P19" i="8"/>
  <c r="O19" i="8"/>
  <c r="A19" i="8"/>
  <c r="P18" i="8"/>
  <c r="O18" i="8"/>
  <c r="A18" i="8"/>
  <c r="P17" i="8"/>
  <c r="O17" i="8"/>
  <c r="A17" i="8"/>
  <c r="P12" i="8"/>
  <c r="O12" i="8"/>
  <c r="A12" i="8"/>
  <c r="P11" i="8"/>
  <c r="O11" i="8"/>
  <c r="A11" i="8"/>
  <c r="P10" i="8"/>
  <c r="O10" i="8"/>
  <c r="A10" i="8"/>
  <c r="P9" i="8"/>
  <c r="O9" i="8"/>
  <c r="A9" i="8"/>
  <c r="P8" i="8"/>
  <c r="O8" i="8"/>
  <c r="A8" i="8"/>
  <c r="P13" i="13"/>
  <c r="O13" i="13"/>
  <c r="A13" i="13"/>
  <c r="P12" i="13"/>
  <c r="O12" i="13"/>
  <c r="A12" i="13"/>
  <c r="P11" i="13"/>
  <c r="O11" i="13"/>
  <c r="A11" i="13"/>
  <c r="P10" i="13"/>
  <c r="O10" i="13"/>
  <c r="A10" i="13"/>
  <c r="P9" i="13"/>
  <c r="O9" i="13"/>
  <c r="A9" i="13"/>
  <c r="P8" i="13"/>
  <c r="O8" i="13"/>
  <c r="A8" i="13"/>
  <c r="P26" i="21"/>
  <c r="O26" i="21"/>
  <c r="P25" i="21"/>
  <c r="O25" i="21"/>
  <c r="P20" i="21"/>
  <c r="O20" i="21"/>
  <c r="A20" i="21"/>
  <c r="P19" i="21"/>
  <c r="O19" i="21"/>
  <c r="A19" i="21"/>
  <c r="P18" i="21"/>
  <c r="O18" i="21"/>
  <c r="A18" i="21"/>
  <c r="P17" i="21"/>
  <c r="O17" i="21"/>
  <c r="A17" i="21"/>
  <c r="P13" i="21"/>
  <c r="O13" i="21"/>
  <c r="A13" i="21"/>
  <c r="P12" i="21"/>
  <c r="O12" i="21"/>
  <c r="A12" i="21"/>
  <c r="P8" i="21"/>
  <c r="O8" i="21"/>
  <c r="A8" i="21"/>
  <c r="P7" i="21"/>
  <c r="O7" i="21"/>
  <c r="A7" i="21"/>
  <c r="P15" i="6"/>
  <c r="A15" i="6"/>
  <c r="P14" i="6"/>
  <c r="O14" i="6"/>
  <c r="A14" i="6"/>
  <c r="P13" i="6"/>
  <c r="O13" i="6"/>
  <c r="A13" i="6"/>
  <c r="P12" i="6"/>
  <c r="O12" i="6"/>
  <c r="A12" i="6"/>
  <c r="P11" i="6"/>
  <c r="O11" i="6"/>
  <c r="A11" i="6"/>
  <c r="P10" i="6"/>
  <c r="O10" i="6"/>
  <c r="A10" i="6"/>
  <c r="P9" i="6"/>
  <c r="O9" i="6"/>
  <c r="A9" i="6"/>
  <c r="P8" i="6"/>
  <c r="O8" i="6"/>
  <c r="A8" i="6"/>
  <c r="O22" i="14"/>
  <c r="P22" i="14" s="1"/>
  <c r="O25" i="14"/>
  <c r="P25" i="14" s="1"/>
  <c r="P24" i="14"/>
  <c r="O24" i="14"/>
  <c r="O23" i="14"/>
  <c r="P23" i="14" s="1"/>
  <c r="A23" i="14" s="1"/>
  <c r="P21" i="14"/>
  <c r="O21" i="14"/>
  <c r="P20" i="14"/>
  <c r="O20" i="14"/>
  <c r="P19" i="14"/>
  <c r="O19" i="14"/>
  <c r="P18" i="14"/>
  <c r="O18" i="14"/>
  <c r="P12" i="14"/>
  <c r="O12" i="14"/>
  <c r="A12" i="14"/>
  <c r="P11" i="14"/>
  <c r="O11" i="14"/>
  <c r="A11" i="14"/>
  <c r="P10" i="14"/>
  <c r="O10" i="14"/>
  <c r="A10" i="14"/>
  <c r="P9" i="14"/>
  <c r="O9" i="14"/>
  <c r="A9" i="14"/>
  <c r="P26" i="7"/>
  <c r="O26" i="7"/>
  <c r="A26" i="7"/>
  <c r="P25" i="7"/>
  <c r="O25" i="7"/>
  <c r="A25" i="7"/>
  <c r="P24" i="7"/>
  <c r="O24" i="7"/>
  <c r="A24" i="7"/>
  <c r="P23" i="7"/>
  <c r="O23" i="7"/>
  <c r="A23" i="7"/>
  <c r="P22" i="7"/>
  <c r="O22" i="7"/>
  <c r="A22" i="7"/>
  <c r="P21" i="7"/>
  <c r="O21" i="7"/>
  <c r="A21" i="7"/>
  <c r="P20" i="7"/>
  <c r="O20" i="7"/>
  <c r="A20" i="7"/>
  <c r="P19" i="7"/>
  <c r="O19" i="7"/>
  <c r="A19" i="7"/>
  <c r="P14" i="7"/>
  <c r="O14" i="7"/>
  <c r="A14" i="7"/>
  <c r="P13" i="7"/>
  <c r="O13" i="7"/>
  <c r="A13" i="7"/>
  <c r="P12" i="7"/>
  <c r="O12" i="7"/>
  <c r="A12" i="7"/>
  <c r="P11" i="7"/>
  <c r="O11" i="7"/>
  <c r="A11" i="7"/>
  <c r="P10" i="7"/>
  <c r="O10" i="7"/>
  <c r="A10" i="7"/>
  <c r="P18" i="4"/>
  <c r="O18" i="4"/>
  <c r="A18" i="4"/>
  <c r="P17" i="4"/>
  <c r="O17" i="4"/>
  <c r="A17" i="4"/>
  <c r="P12" i="4"/>
  <c r="O12" i="4"/>
  <c r="A12" i="4"/>
  <c r="P11" i="4"/>
  <c r="O11" i="4"/>
  <c r="A11" i="4"/>
  <c r="P10" i="4"/>
  <c r="O10" i="4"/>
  <c r="A10" i="4"/>
  <c r="J24" i="11"/>
  <c r="A24" i="11"/>
  <c r="J23" i="11"/>
  <c r="A23" i="11"/>
  <c r="J12" i="11"/>
  <c r="A12" i="11"/>
  <c r="J11" i="11"/>
  <c r="A11" i="11"/>
  <c r="J10" i="11"/>
  <c r="A10" i="11"/>
  <c r="J9" i="11"/>
  <c r="A9" i="11"/>
  <c r="K52" i="9"/>
  <c r="L51" i="9"/>
  <c r="K51" i="9"/>
  <c r="L50" i="9"/>
  <c r="K50" i="9"/>
  <c r="L49" i="9"/>
  <c r="K49" i="9"/>
  <c r="L48" i="9"/>
  <c r="K48" i="9"/>
  <c r="K43" i="9"/>
  <c r="K42" i="9"/>
  <c r="K41" i="9"/>
  <c r="K40" i="9"/>
  <c r="K39" i="9"/>
  <c r="L38" i="9"/>
  <c r="K38" i="9"/>
  <c r="L37" i="9"/>
  <c r="K37" i="9"/>
  <c r="L36" i="9"/>
  <c r="K36" i="9"/>
  <c r="L20" i="9"/>
  <c r="A20" i="9"/>
  <c r="L19" i="9"/>
  <c r="A19" i="9"/>
  <c r="L18" i="9"/>
  <c r="A18" i="9"/>
  <c r="L14" i="9"/>
  <c r="K14" i="9"/>
  <c r="A14" i="9"/>
  <c r="L13" i="9"/>
  <c r="K13" i="9"/>
  <c r="A13" i="9"/>
  <c r="L12" i="9"/>
  <c r="K12" i="9"/>
  <c r="A12" i="9"/>
  <c r="L11" i="9"/>
  <c r="K11" i="9"/>
  <c r="A11" i="9"/>
  <c r="L10" i="9"/>
  <c r="K10" i="9"/>
  <c r="A10" i="9"/>
  <c r="L9" i="9"/>
  <c r="K9" i="9"/>
  <c r="A9" i="9"/>
  <c r="L8" i="9"/>
  <c r="K8" i="9"/>
  <c r="A8" i="9"/>
  <c r="A25" i="10"/>
  <c r="A24" i="10"/>
  <c r="A19" i="10"/>
  <c r="K18" i="10"/>
  <c r="A18" i="10"/>
  <c r="K17" i="10"/>
  <c r="A17" i="10"/>
  <c r="J13" i="10"/>
  <c r="A13" i="10"/>
  <c r="J12" i="10"/>
  <c r="A12" i="10"/>
  <c r="J11" i="10"/>
  <c r="A11" i="10"/>
  <c r="J10" i="10"/>
  <c r="A10" i="10"/>
  <c r="J9" i="10"/>
  <c r="A9" i="10"/>
  <c r="K8" i="10"/>
  <c r="J8" i="10"/>
  <c r="A8" i="10"/>
  <c r="J26" i="3"/>
  <c r="A26" i="3"/>
  <c r="J25" i="3"/>
  <c r="A25" i="3"/>
  <c r="J24" i="3"/>
  <c r="A24" i="3"/>
  <c r="J23" i="3"/>
  <c r="A23" i="3"/>
  <c r="J22" i="3"/>
  <c r="A22" i="3"/>
  <c r="J21" i="3"/>
  <c r="A21" i="3"/>
  <c r="J20" i="3"/>
  <c r="A20" i="3"/>
  <c r="J19" i="3"/>
  <c r="A19" i="3"/>
  <c r="J18" i="3"/>
  <c r="A18" i="3"/>
  <c r="J17" i="3"/>
  <c r="A17" i="3"/>
  <c r="J12" i="3"/>
  <c r="A12" i="3"/>
  <c r="J11" i="3"/>
  <c r="A11" i="3"/>
  <c r="J10" i="3"/>
  <c r="A10" i="3"/>
  <c r="J9" i="3"/>
  <c r="A9" i="3"/>
  <c r="J8" i="3"/>
  <c r="A8" i="3"/>
  <c r="J16" i="1"/>
  <c r="J15" i="1"/>
  <c r="J14" i="1"/>
  <c r="A14" i="1"/>
  <c r="J13" i="1"/>
  <c r="A13" i="1"/>
  <c r="J12" i="1"/>
  <c r="A12" i="1"/>
  <c r="J11" i="1"/>
  <c r="A11" i="1"/>
  <c r="J10" i="1"/>
  <c r="A10" i="1"/>
  <c r="J9" i="1"/>
  <c r="A9" i="1"/>
  <c r="J16" i="20"/>
  <c r="J15" i="20"/>
  <c r="J14" i="20"/>
  <c r="J13" i="20"/>
  <c r="J12" i="20"/>
  <c r="J11" i="20"/>
  <c r="J10" i="20"/>
  <c r="J9" i="20"/>
  <c r="J8" i="20"/>
  <c r="J16" i="19"/>
  <c r="J15" i="19"/>
  <c r="J14" i="19"/>
  <c r="J10" i="19"/>
  <c r="J9" i="19"/>
  <c r="J8" i="19"/>
  <c r="K13" i="5"/>
  <c r="B13" i="5"/>
  <c r="K12" i="5"/>
  <c r="B12" i="5"/>
  <c r="K11" i="5"/>
  <c r="B11" i="5"/>
  <c r="K10" i="5"/>
  <c r="B10" i="5"/>
  <c r="K9" i="5"/>
  <c r="B9" i="5"/>
  <c r="A11" i="15" l="1"/>
  <c r="A9" i="15"/>
  <c r="A24" i="15"/>
  <c r="A8" i="15"/>
  <c r="A10" i="15"/>
  <c r="A21" i="15"/>
  <c r="A23" i="15"/>
  <c r="A22" i="15"/>
  <c r="A24" i="14"/>
  <c r="A25" i="14"/>
  <c r="A19" i="14"/>
  <c r="A18" i="14"/>
  <c r="A20" i="14"/>
  <c r="A21" i="14"/>
  <c r="A22" i="14"/>
</calcChain>
</file>

<file path=xl/sharedStrings.xml><?xml version="1.0" encoding="utf-8"?>
<sst xmlns="http://schemas.openxmlformats.org/spreadsheetml/2006/main" count="1221" uniqueCount="268">
  <si>
    <t>LIETUVOS NEĮGALIŲJŲ</t>
  </si>
  <si>
    <t>LENGVOSIOS ATLETIKOS</t>
  </si>
  <si>
    <t>VASAROS ČEMPIONATAS</t>
  </si>
  <si>
    <t>2025 m. birželio 15 d.</t>
  </si>
  <si>
    <t xml:space="preserve"> </t>
  </si>
  <si>
    <r>
      <rPr>
        <b/>
        <sz val="12"/>
        <rFont val="Verdana"/>
        <charset val="134"/>
      </rPr>
      <t xml:space="preserve">Birštonas, </t>
    </r>
    <r>
      <rPr>
        <sz val="12"/>
        <rFont val="Verdana"/>
        <charset val="134"/>
      </rPr>
      <t xml:space="preserve"> B. Sruogos  g. 18</t>
    </r>
  </si>
  <si>
    <t>Varžybų vyriausioji teisėja Nina Gedgaudienė</t>
  </si>
  <si>
    <t>Varžybų vyriausioji sekretorė Birutė Zacharienė</t>
  </si>
  <si>
    <t>Lietuvos  neįgaliųjų lengvosios atletikos vasaros čempionatas</t>
  </si>
  <si>
    <t>Birštonas, 2025-06-15</t>
  </si>
  <si>
    <t>30 m bėgimas vaikai (iki 14 m.)</t>
  </si>
  <si>
    <t>Vieta</t>
  </si>
  <si>
    <t>Dalyvio vardas, pavardė</t>
  </si>
  <si>
    <t>Gim. m.</t>
  </si>
  <si>
    <t>Sportininko klasė</t>
  </si>
  <si>
    <t>Klubas</t>
  </si>
  <si>
    <t>Rezultatas</t>
  </si>
  <si>
    <t>Rezultatas su koeficientu</t>
  </si>
  <si>
    <t>Koeficientas</t>
  </si>
  <si>
    <t>Majus Mickevičius</t>
  </si>
  <si>
    <t>T37</t>
  </si>
  <si>
    <t>Marijampolės Siekis / Marijampolės sporto centras</t>
  </si>
  <si>
    <t>Vytautas Balčas</t>
  </si>
  <si>
    <t>T46</t>
  </si>
  <si>
    <t>Šiaulietis</t>
  </si>
  <si>
    <t>Kornelijus Bužinskas</t>
  </si>
  <si>
    <t>T36</t>
  </si>
  <si>
    <t>Lukas Balsevičius</t>
  </si>
  <si>
    <t>T38</t>
  </si>
  <si>
    <t>Adomas Zoluba</t>
  </si>
  <si>
    <t>T47</t>
  </si>
  <si>
    <t>PARADOKSAS</t>
  </si>
  <si>
    <t>100 m bėgimas moterims</t>
  </si>
  <si>
    <t>a</t>
  </si>
  <si>
    <t>b</t>
  </si>
  <si>
    <t>c</t>
  </si>
  <si>
    <t>Iveta Smirnovaitė</t>
  </si>
  <si>
    <t>Orinta Aurilaitė</t>
  </si>
  <si>
    <t>Simona Kraponytė</t>
  </si>
  <si>
    <t>Vilkmergė</t>
  </si>
  <si>
    <t>Sandra Kvedaravičiūtė</t>
  </si>
  <si>
    <t>T20</t>
  </si>
  <si>
    <t>,,Šešupėlė''</t>
  </si>
  <si>
    <t>Jurgita Šiupieniūtė</t>
  </si>
  <si>
    <t>T40</t>
  </si>
  <si>
    <t>Austėja Jurgelevičiūtė</t>
  </si>
  <si>
    <t>100 m bėgimas vyrams</t>
  </si>
  <si>
    <t>Danas Sodaitis</t>
  </si>
  <si>
    <t>T45-47</t>
  </si>
  <si>
    <t>Augustas Vaitaitis</t>
  </si>
  <si>
    <t>Matas Gudauskis</t>
  </si>
  <si>
    <t>Kemfertas Rimas</t>
  </si>
  <si>
    <t>Marijampolės Siekis</t>
  </si>
  <si>
    <t>Patrikas Baratinskas</t>
  </si>
  <si>
    <t>Dominykas Žičkis</t>
  </si>
  <si>
    <t>Arūnas Tyla</t>
  </si>
  <si>
    <t>Justas Daulius</t>
  </si>
  <si>
    <t>Domantas Sekmokas</t>
  </si>
  <si>
    <t>100 m  VEŽIMĖLIAI</t>
  </si>
  <si>
    <t>Moterys (triračiai)</t>
  </si>
  <si>
    <t>Bela Morkus</t>
  </si>
  <si>
    <t>1967-</t>
  </si>
  <si>
    <t>T33</t>
  </si>
  <si>
    <t>LTSA</t>
  </si>
  <si>
    <t>Kotryna Žižmaraitė</t>
  </si>
  <si>
    <t>2004-</t>
  </si>
  <si>
    <t>T72</t>
  </si>
  <si>
    <t>Olga Griškalauskaitė</t>
  </si>
  <si>
    <t>1983-</t>
  </si>
  <si>
    <t>T35</t>
  </si>
  <si>
    <t>Orija Auštravičiūtė Aleksienė</t>
  </si>
  <si>
    <t>1978-</t>
  </si>
  <si>
    <t>Ingrida Grišiūtė</t>
  </si>
  <si>
    <t>Jurgita Paulavičiūtė</t>
  </si>
  <si>
    <t>Dalia Eičinaitė</t>
  </si>
  <si>
    <t>Neturi</t>
  </si>
  <si>
    <t>Viktorija Žižmaraitė</t>
  </si>
  <si>
    <t>T71</t>
  </si>
  <si>
    <t>100 m VEŽIMĖLIAI</t>
  </si>
  <si>
    <t>Vyrai (vežimėliai)</t>
  </si>
  <si>
    <t>Jurij Savickij</t>
  </si>
  <si>
    <t>1992 03 11</t>
  </si>
  <si>
    <t>T54</t>
  </si>
  <si>
    <t>Kauno RSK</t>
  </si>
  <si>
    <t>Nerijus Endriukaitis</t>
  </si>
  <si>
    <t>1989 03 29</t>
  </si>
  <si>
    <t>T53</t>
  </si>
  <si>
    <t>Aleksandras Suchora</t>
  </si>
  <si>
    <t>1976 01 11</t>
  </si>
  <si>
    <t>Robertas Zakarauskis</t>
  </si>
  <si>
    <t>2000 10 21</t>
  </si>
  <si>
    <t>Gabrielius Černiukas</t>
  </si>
  <si>
    <t>2015 01 14</t>
  </si>
  <si>
    <t>Vyrai (triračiai)</t>
  </si>
  <si>
    <t>Marius Urbonas</t>
  </si>
  <si>
    <t>Deividas Podobajevas</t>
  </si>
  <si>
    <t>Igor Markov</t>
  </si>
  <si>
    <t>1986 09 16</t>
  </si>
  <si>
    <t>Klaipėdos kl. Žuvėdra</t>
  </si>
  <si>
    <t>Matas Butkus</t>
  </si>
  <si>
    <t>2004 06 16</t>
  </si>
  <si>
    <t>Artūras Plodunovas</t>
  </si>
  <si>
    <t>Saulius Cibulskas</t>
  </si>
  <si>
    <t>T34</t>
  </si>
  <si>
    <t>Dominykas Laga</t>
  </si>
  <si>
    <t>2005-</t>
  </si>
  <si>
    <t>Tomas Lauraitis</t>
  </si>
  <si>
    <t>Kristupas Jakštas</t>
  </si>
  <si>
    <t>200 m  moterys</t>
  </si>
  <si>
    <t>Triračiai</t>
  </si>
  <si>
    <t>Užimta vieta</t>
  </si>
  <si>
    <t>Bėgimas</t>
  </si>
  <si>
    <t>Nr.</t>
  </si>
  <si>
    <t>Šiupieniūtė Jurgita</t>
  </si>
  <si>
    <t>1983 11 17</t>
  </si>
  <si>
    <t>Šešupėlė</t>
  </si>
  <si>
    <t>1995 07 11</t>
  </si>
  <si>
    <t>2005 03 04</t>
  </si>
  <si>
    <t>Orinta Aurylaitė</t>
  </si>
  <si>
    <t>1999 09 03</t>
  </si>
  <si>
    <t>200 m bėgimas vyrai</t>
  </si>
  <si>
    <t>Darbingumas proc.</t>
  </si>
  <si>
    <t>1989 04 25</t>
  </si>
  <si>
    <t>2000 06 26</t>
  </si>
  <si>
    <t>Mindaugas Savickas</t>
  </si>
  <si>
    <t>1985 12 10</t>
  </si>
  <si>
    <t>1984 06 24</t>
  </si>
  <si>
    <t>Mantas Kižys</t>
  </si>
  <si>
    <t>1994 10 19</t>
  </si>
  <si>
    <t>Deividas Mačiulis</t>
  </si>
  <si>
    <t>1995 02 20</t>
  </si>
  <si>
    <t>Vygantas Ragaišis</t>
  </si>
  <si>
    <t>1981 05 21</t>
  </si>
  <si>
    <t>T41</t>
  </si>
  <si>
    <t>200 m  vyrai (triračiai vežimėliai)</t>
  </si>
  <si>
    <t xml:space="preserve">Marius Urboinas </t>
  </si>
  <si>
    <t>Klaipėdos klubas Žuvėdra</t>
  </si>
  <si>
    <t xml:space="preserve">Tomas Lauraitis </t>
  </si>
  <si>
    <t>200 m  vyrai (vežimėliai)</t>
  </si>
  <si>
    <t>400 m  vyrai</t>
  </si>
  <si>
    <t>Vyrai</t>
  </si>
  <si>
    <t>1990 03 04</t>
  </si>
  <si>
    <t>T45</t>
  </si>
  <si>
    <t>1981 05 24</t>
  </si>
  <si>
    <t>T42</t>
  </si>
  <si>
    <t>Vyrai bėgimas</t>
  </si>
  <si>
    <t>Mantas Kėžys</t>
  </si>
  <si>
    <t>Rutulio stūmimas vaikai, jauniai</t>
  </si>
  <si>
    <t>Vaikai (iki 14 m.)</t>
  </si>
  <si>
    <t>Bandymai</t>
  </si>
  <si>
    <t>Taškai</t>
  </si>
  <si>
    <t>Kostas Poškaitis</t>
  </si>
  <si>
    <t>F20</t>
  </si>
  <si>
    <t>Para atletas</t>
  </si>
  <si>
    <t>X</t>
  </si>
  <si>
    <t>F37</t>
  </si>
  <si>
    <t>Siekis</t>
  </si>
  <si>
    <t>Naglis Gečiauskas</t>
  </si>
  <si>
    <t>2015 05 19</t>
  </si>
  <si>
    <t>RSK</t>
  </si>
  <si>
    <t>Jauniai  (15-18 m.)</t>
  </si>
  <si>
    <t>Povilas Mykolas Šiaulys</t>
  </si>
  <si>
    <t>11,73</t>
  </si>
  <si>
    <t>F38</t>
  </si>
  <si>
    <t>Rutulio stūmimas moterys, vyrai</t>
  </si>
  <si>
    <t>Moterys (vežimėliai)</t>
  </si>
  <si>
    <t>Goda Jusytė</t>
  </si>
  <si>
    <t>F34</t>
  </si>
  <si>
    <t>Rasa Misienė</t>
  </si>
  <si>
    <t>F54</t>
  </si>
  <si>
    <t>PSC/Tauras</t>
  </si>
  <si>
    <t>Gabrielė Ivanauskaitė</t>
  </si>
  <si>
    <t>F33</t>
  </si>
  <si>
    <t>Para Atletas</t>
  </si>
  <si>
    <t>Lukrecija Petrasavičiūtė</t>
  </si>
  <si>
    <t>F57</t>
  </si>
  <si>
    <t>Paulina Virkutytė</t>
  </si>
  <si>
    <t>"Granitas"</t>
  </si>
  <si>
    <t>Ramūnas Verbavičius</t>
  </si>
  <si>
    <t>F55</t>
  </si>
  <si>
    <t>Ramūnas Rojus</t>
  </si>
  <si>
    <t>Donatas Ruočas</t>
  </si>
  <si>
    <t>Karolis Virkutis</t>
  </si>
  <si>
    <t>Justinas Drūlia</t>
  </si>
  <si>
    <t>Eugenijus Vaičaitis</t>
  </si>
  <si>
    <t>F3</t>
  </si>
  <si>
    <t>Dainius Gužys</t>
  </si>
  <si>
    <t>Genadij Zametaškin</t>
  </si>
  <si>
    <t>F32</t>
  </si>
  <si>
    <t>Moterys</t>
  </si>
  <si>
    <t>F40</t>
  </si>
  <si>
    <t>x</t>
  </si>
  <si>
    <t>Rolanda Petronienė</t>
  </si>
  <si>
    <t>F46</t>
  </si>
  <si>
    <t>Entuziastas</t>
  </si>
  <si>
    <t>Vilija Eidininkytė</t>
  </si>
  <si>
    <t>-</t>
  </si>
  <si>
    <t>Donatas Dundzys</t>
  </si>
  <si>
    <t>Alytupis</t>
  </si>
  <si>
    <t>Andrius Skuja</t>
  </si>
  <si>
    <t>Artūras Vailionis</t>
  </si>
  <si>
    <t>Viltis</t>
  </si>
  <si>
    <t>1988-</t>
  </si>
  <si>
    <t>Simonas Strielkauskas</t>
  </si>
  <si>
    <t>F36</t>
  </si>
  <si>
    <t>Jonas Spudis</t>
  </si>
  <si>
    <t>F44</t>
  </si>
  <si>
    <t>Šarūnas Pladas</t>
  </si>
  <si>
    <t>F35</t>
  </si>
  <si>
    <t>Paradoksas</t>
  </si>
  <si>
    <t>b.k.</t>
  </si>
  <si>
    <t>Ignas Čepelė</t>
  </si>
  <si>
    <t>Žuvėdra</t>
  </si>
  <si>
    <t>Disko metimas vyrams</t>
  </si>
  <si>
    <t>Simonas Strelkauskis</t>
  </si>
  <si>
    <t>F43/44</t>
  </si>
  <si>
    <t>Alytaus neįgaliųjų sportinio sveikatingumo klubas "Viltis"</t>
  </si>
  <si>
    <t>Kęstutis Balalis</t>
  </si>
  <si>
    <t>1977 07 09</t>
  </si>
  <si>
    <t>Disko metimas</t>
  </si>
  <si>
    <t xml:space="preserve">Evelina Žitkovskytė </t>
  </si>
  <si>
    <t>Jaunės (15-18 m.)</t>
  </si>
  <si>
    <t>Lukrecija Petroševičiutė</t>
  </si>
  <si>
    <t xml:space="preserve">Rugilė Abraitytė </t>
  </si>
  <si>
    <t xml:space="preserve">     ,,Šešupėlė''</t>
  </si>
  <si>
    <t xml:space="preserve"> ,,Šešupėlė''</t>
  </si>
  <si>
    <t>1986 04 07</t>
  </si>
  <si>
    <t>1980 10 26</t>
  </si>
  <si>
    <t>Haroldas Tukanas</t>
  </si>
  <si>
    <t>1984 03 04</t>
  </si>
  <si>
    <t>Raimodas Dabužinskas</t>
  </si>
  <si>
    <t>1894 07 08</t>
  </si>
  <si>
    <t>F52</t>
  </si>
  <si>
    <t>Ieties metimas</t>
  </si>
  <si>
    <t>2000.07.01</t>
  </si>
  <si>
    <t>Granitas</t>
  </si>
  <si>
    <t>1985 11 02</t>
  </si>
  <si>
    <t>1994.02.11</t>
  </si>
  <si>
    <t>1988 04 06</t>
  </si>
  <si>
    <t>Jurgita Šiupeniūtė</t>
  </si>
  <si>
    <t>1988 08 06</t>
  </si>
  <si>
    <t>Rugilė Abraitytė</t>
  </si>
  <si>
    <t>Rolanda Petronėlė</t>
  </si>
  <si>
    <t xml:space="preserve">Sandra Kvedaravičiūtė </t>
  </si>
  <si>
    <t>Žymantas Bučinskas</t>
  </si>
  <si>
    <t>F42</t>
  </si>
  <si>
    <t>Osvaldas Kucavičius</t>
  </si>
  <si>
    <t>Šuolis į tolį</t>
  </si>
  <si>
    <t>T43/44</t>
  </si>
  <si>
    <t xml:space="preserve">Adomas Zoluba </t>
  </si>
  <si>
    <t>Ovidija Jurgelevičiūtė</t>
  </si>
  <si>
    <t>Žydrūnas Naujokaitis</t>
  </si>
  <si>
    <t>Daumantas Sekmokas</t>
  </si>
  <si>
    <t>Povilas Mykolas Šaulys</t>
  </si>
  <si>
    <t xml:space="preserve">Kamuoliuko metimas </t>
  </si>
  <si>
    <t>Vaikai - berniukai</t>
  </si>
  <si>
    <t>Dainius Gūžys</t>
  </si>
  <si>
    <t>2011-</t>
  </si>
  <si>
    <t xml:space="preserve">Kuokelės metimas </t>
  </si>
  <si>
    <t>Raimondas Dabužinskas</t>
  </si>
  <si>
    <t>Arnoldas Eimontas</t>
  </si>
  <si>
    <t>1994 08 05</t>
  </si>
  <si>
    <t>F51</t>
  </si>
  <si>
    <t>Tomas Novikas</t>
  </si>
  <si>
    <t>Vaikai - mergaitės</t>
  </si>
  <si>
    <t>Evelina Žitkovskytė</t>
  </si>
  <si>
    <t>1986-</t>
  </si>
  <si>
    <t>Rimas Kemfertas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</si>
</sst>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5" formatCode="_(* #,##0.00_);_(* \(#,##0.00\);_(* &quot;-&quot;??_);_(@_)"/>
    <numFmt numFmtId="168" formatCode="yyyy\.mm\.dd;@"/>
    <numFmt numFmtId="169" formatCode="yyyy\-mm\-dd;@"/>
    <numFmt numFmtId="170" formatCode="0.0"/>
    <numFmt numFmtId="171" formatCode="0.000000"/>
    <numFmt numFmtId="172" formatCode="0.000"/>
    <numFmt numFmtId="173" formatCode="m:ss.00"/>
    <numFmt numFmtId="174" formatCode="ss.00"/>
    <numFmt numFmtId="175" formatCode="mm:ss.00"/>
    <numFmt numFmtId="176" formatCode="0.00000"/>
  </numFmts>
  <fonts count="53">
    <font>
      <sz val="11"/>
      <color theme="1"/>
      <name val="Calibri"/>
      <charset val="134"/>
      <scheme val="minor"/>
    </font>
    <font>
      <sz val="10"/>
      <name val="Arial"/>
      <charset val="186"/>
    </font>
    <font>
      <sz val="16"/>
      <name val="Arial"/>
      <charset val="186"/>
    </font>
    <font>
      <sz val="12"/>
      <name val="Times New Roman"/>
      <charset val="134"/>
    </font>
    <font>
      <sz val="12"/>
      <name val="Arial"/>
      <charset val="186"/>
    </font>
    <font>
      <sz val="10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8"/>
      <color theme="1"/>
      <name val="Times New Roman"/>
      <charset val="134"/>
    </font>
    <font>
      <sz val="12"/>
      <name val="Calibri"/>
      <charset val="134"/>
    </font>
    <font>
      <b/>
      <sz val="11"/>
      <color rgb="FF1F487C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8"/>
      <name val="Times New Roman"/>
      <charset val="134"/>
    </font>
    <font>
      <b/>
      <sz val="11"/>
      <color theme="1"/>
      <name val="Times New Roman"/>
      <charset val="186"/>
    </font>
    <font>
      <b/>
      <sz val="12"/>
      <name val="Calibri"/>
      <charset val="186"/>
    </font>
    <font>
      <b/>
      <sz val="9"/>
      <color theme="1"/>
      <name val="Times New Roman"/>
      <charset val="186"/>
    </font>
    <font>
      <sz val="9"/>
      <name val="Calibri"/>
      <charset val="186"/>
    </font>
    <font>
      <b/>
      <sz val="11"/>
      <color theme="1"/>
      <name val="Calibri"/>
      <charset val="186"/>
      <scheme val="minor"/>
    </font>
    <font>
      <b/>
      <sz val="12"/>
      <name val="Arial"/>
      <charset val="186"/>
    </font>
    <font>
      <b/>
      <sz val="10"/>
      <name val="Arial"/>
      <charset val="186"/>
    </font>
    <font>
      <b/>
      <sz val="10"/>
      <color theme="1"/>
      <name val="Times New Roman"/>
      <charset val="186"/>
    </font>
    <font>
      <sz val="10"/>
      <name val="Calibri"/>
      <charset val="186"/>
    </font>
    <font>
      <b/>
      <sz val="10"/>
      <color theme="1"/>
      <name val="Times New Roman"/>
      <charset val="134"/>
    </font>
    <font>
      <sz val="10"/>
      <name val="Calibri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b/>
      <sz val="11"/>
      <name val="Times New Roman"/>
      <charset val="134"/>
    </font>
    <font>
      <sz val="14"/>
      <name val="Arial"/>
      <charset val="186"/>
    </font>
    <font>
      <sz val="8"/>
      <color theme="1"/>
      <name val="Times New Roman"/>
      <charset val="134"/>
    </font>
    <font>
      <sz val="9"/>
      <color theme="1"/>
      <name val="Times New Roman"/>
      <charset val="134"/>
    </font>
    <font>
      <sz val="10"/>
      <name val="Verdana"/>
      <charset val="134"/>
    </font>
    <font>
      <b/>
      <sz val="12"/>
      <name val="Verdana"/>
      <charset val="134"/>
    </font>
    <font>
      <b/>
      <sz val="18"/>
      <name val="Verdana"/>
      <charset val="134"/>
    </font>
    <font>
      <b/>
      <sz val="20"/>
      <name val="Verdana"/>
      <charset val="134"/>
    </font>
    <font>
      <b/>
      <sz val="16"/>
      <name val="Verdana"/>
      <charset val="134"/>
    </font>
    <font>
      <sz val="8"/>
      <name val="Verdana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86"/>
    </font>
    <font>
      <sz val="11"/>
      <color indexed="9"/>
      <name val="Calibri"/>
      <charset val="186"/>
    </font>
    <font>
      <sz val="11"/>
      <color indexed="20"/>
      <name val="Calibri"/>
      <charset val="186"/>
    </font>
    <font>
      <b/>
      <sz val="11"/>
      <color indexed="52"/>
      <name val="Calibri"/>
      <charset val="186"/>
    </font>
    <font>
      <b/>
      <sz val="11"/>
      <color indexed="9"/>
      <name val="Calibri"/>
      <charset val="186"/>
    </font>
    <font>
      <sz val="11"/>
      <color indexed="62"/>
      <name val="Calibri"/>
      <charset val="186"/>
    </font>
    <font>
      <sz val="11"/>
      <color indexed="52"/>
      <name val="Calibri"/>
      <charset val="186"/>
    </font>
    <font>
      <sz val="11"/>
      <color indexed="60"/>
      <name val="Calibri"/>
      <charset val="186"/>
    </font>
    <font>
      <sz val="10"/>
      <color indexed="8"/>
      <name val="Arial"/>
      <charset val="134"/>
    </font>
    <font>
      <sz val="10"/>
      <name val="Arial"/>
      <charset val="134"/>
    </font>
    <font>
      <sz val="12"/>
      <name val="Verdana"/>
      <charset val="134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CCCCCC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/>
    <xf numFmtId="165" fontId="39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0" fontId="42" fillId="4" borderId="0" applyNumberFormat="0" applyBorder="0" applyAlignment="0" applyProtection="0"/>
    <xf numFmtId="0" fontId="43" fillId="21" borderId="30" applyNumberFormat="0" applyAlignment="0" applyProtection="0"/>
    <xf numFmtId="0" fontId="44" fillId="22" borderId="31" applyNumberFormat="0" applyAlignment="0" applyProtection="0"/>
    <xf numFmtId="0" fontId="45" fillId="8" borderId="30" applyNumberFormat="0" applyAlignment="0" applyProtection="0"/>
    <xf numFmtId="0" fontId="1" fillId="0" borderId="0"/>
    <xf numFmtId="0" fontId="46" fillId="0" borderId="32" applyNumberFormat="0" applyFill="0" applyAlignment="0" applyProtection="0"/>
    <xf numFmtId="0" fontId="47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49" fillId="24" borderId="33" applyNumberFormat="0" applyFont="0" applyAlignment="0" applyProtection="0"/>
    <xf numFmtId="0" fontId="1" fillId="0" borderId="0"/>
  </cellStyleXfs>
  <cellXfs count="247">
    <xf numFmtId="0" fontId="0" fillId="0" borderId="0" xfId="0"/>
    <xf numFmtId="0" fontId="1" fillId="0" borderId="0" xfId="41"/>
    <xf numFmtId="168" fontId="0" fillId="0" borderId="0" xfId="0" applyNumberFormat="1"/>
    <xf numFmtId="0" fontId="2" fillId="0" borderId="0" xfId="41" applyFont="1"/>
    <xf numFmtId="168" fontId="1" fillId="0" borderId="0" xfId="41" applyNumberFormat="1"/>
    <xf numFmtId="0" fontId="3" fillId="0" borderId="0" xfId="41" applyFont="1" applyAlignment="1">
      <alignment vertical="top" wrapText="1"/>
    </xf>
    <xf numFmtId="0" fontId="4" fillId="0" borderId="0" xfId="41" applyFont="1" applyAlignment="1">
      <alignment vertical="top" wrapText="1"/>
    </xf>
    <xf numFmtId="0" fontId="1" fillId="0" borderId="0" xfId="41" applyAlignment="1">
      <alignment horizontal="left"/>
    </xf>
    <xf numFmtId="168" fontId="1" fillId="0" borderId="0" xfId="41" applyNumberFormat="1" applyAlignment="1">
      <alignment horizontal="right" wrapText="1"/>
    </xf>
    <xf numFmtId="0" fontId="5" fillId="0" borderId="0" xfId="41" applyFont="1" applyAlignment="1">
      <alignment horizontal="right" wrapText="1"/>
    </xf>
    <xf numFmtId="0" fontId="1" fillId="0" borderId="0" xfId="41" applyAlignment="1">
      <alignment horizontal="right" wrapText="1"/>
    </xf>
    <xf numFmtId="168" fontId="6" fillId="0" borderId="0" xfId="0" applyNumberFormat="1" applyFont="1"/>
    <xf numFmtId="0" fontId="5" fillId="0" borderId="0" xfId="41" applyFont="1" applyAlignment="1">
      <alignment vertical="center"/>
    </xf>
    <xf numFmtId="0" fontId="1" fillId="0" borderId="0" xfId="4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 vertical="center" wrapText="1"/>
    </xf>
    <xf numFmtId="169" fontId="7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169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wrapText="1"/>
    </xf>
    <xf numFmtId="2" fontId="7" fillId="0" borderId="3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70" fontId="7" fillId="0" borderId="2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16" fillId="0" borderId="0" xfId="0" applyFont="1"/>
    <xf numFmtId="0" fontId="7" fillId="0" borderId="6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71" fontId="14" fillId="0" borderId="3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8" fontId="14" fillId="0" borderId="0" xfId="41" applyNumberFormat="1" applyFont="1" applyAlignment="1">
      <alignment horizontal="right" wrapText="1"/>
    </xf>
    <xf numFmtId="168" fontId="14" fillId="0" borderId="0" xfId="41" applyNumberFormat="1" applyFont="1" applyAlignment="1">
      <alignment vertical="center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wrapText="1"/>
    </xf>
    <xf numFmtId="170" fontId="0" fillId="0" borderId="0" xfId="0" applyNumberForma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20" fillId="0" borderId="0" xfId="0" applyFont="1"/>
    <xf numFmtId="0" fontId="21" fillId="0" borderId="0" xfId="41" applyFont="1" applyAlignment="1">
      <alignment vertical="top" wrapText="1"/>
    </xf>
    <xf numFmtId="0" fontId="22" fillId="0" borderId="0" xfId="41" applyFont="1"/>
    <xf numFmtId="0" fontId="16" fillId="0" borderId="0" xfId="0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6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27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2" fontId="0" fillId="0" borderId="0" xfId="0" applyNumberFormat="1"/>
    <xf numFmtId="2" fontId="28" fillId="0" borderId="3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168" fontId="8" fillId="0" borderId="0" xfId="0" applyNumberFormat="1" applyFont="1"/>
    <xf numFmtId="0" fontId="13" fillId="0" borderId="3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0" fontId="13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14" fillId="0" borderId="17" xfId="0" applyFont="1" applyBorder="1" applyAlignment="1">
      <alignment wrapText="1"/>
    </xf>
    <xf numFmtId="169" fontId="7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wrapText="1"/>
    </xf>
    <xf numFmtId="169" fontId="9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172" fontId="7" fillId="0" borderId="2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 vertical="center" wrapText="1"/>
    </xf>
    <xf numFmtId="168" fontId="30" fillId="0" borderId="0" xfId="41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8" fontId="7" fillId="0" borderId="11" xfId="0" applyNumberFormat="1" applyFont="1" applyBorder="1" applyAlignment="1">
      <alignment horizontal="center" vertical="center" wrapText="1"/>
    </xf>
    <xf numFmtId="168" fontId="28" fillId="0" borderId="1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2" fontId="4" fillId="0" borderId="0" xfId="41" applyNumberFormat="1" applyFont="1" applyAlignment="1">
      <alignment vertical="top" wrapText="1"/>
    </xf>
    <xf numFmtId="2" fontId="1" fillId="0" borderId="0" xfId="41" applyNumberFormat="1" applyAlignment="1">
      <alignment horizontal="left"/>
    </xf>
    <xf numFmtId="2" fontId="1" fillId="0" borderId="0" xfId="41" applyNumberFormat="1"/>
    <xf numFmtId="2" fontId="1" fillId="0" borderId="0" xfId="41" applyNumberFormat="1" applyAlignment="1">
      <alignment vertical="center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173" fontId="7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wrapText="1"/>
    </xf>
    <xf numFmtId="47" fontId="0" fillId="0" borderId="0" xfId="0" applyNumberFormat="1"/>
    <xf numFmtId="0" fontId="22" fillId="0" borderId="8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47" fontId="4" fillId="0" borderId="0" xfId="41" applyNumberFormat="1" applyFont="1" applyAlignment="1">
      <alignment vertical="top" wrapText="1"/>
    </xf>
    <xf numFmtId="47" fontId="1" fillId="0" borderId="0" xfId="41" applyNumberFormat="1" applyAlignment="1">
      <alignment horizontal="right" wrapText="1"/>
    </xf>
    <xf numFmtId="47" fontId="1" fillId="0" borderId="0" xfId="41" applyNumberFormat="1" applyAlignment="1">
      <alignment vertical="center"/>
    </xf>
    <xf numFmtId="47" fontId="6" fillId="0" borderId="0" xfId="0" applyNumberFormat="1" applyFont="1" applyAlignment="1">
      <alignment horizontal="center" wrapText="1"/>
    </xf>
    <xf numFmtId="174" fontId="1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75" fontId="7" fillId="0" borderId="0" xfId="0" applyNumberFormat="1" applyFont="1" applyAlignment="1">
      <alignment horizontal="center" vertical="center" wrapText="1"/>
    </xf>
    <xf numFmtId="174" fontId="7" fillId="0" borderId="2" xfId="0" applyNumberFormat="1" applyFont="1" applyBorder="1" applyAlignment="1">
      <alignment horizontal="center"/>
    </xf>
    <xf numFmtId="168" fontId="31" fillId="0" borderId="11" xfId="0" applyNumberFormat="1" applyFont="1" applyBorder="1" applyAlignment="1">
      <alignment horizontal="center" vertical="center" wrapText="1"/>
    </xf>
    <xf numFmtId="168" fontId="32" fillId="0" borderId="11" xfId="0" applyNumberFormat="1" applyFont="1" applyBorder="1" applyAlignment="1">
      <alignment horizontal="center" vertical="center" wrapText="1"/>
    </xf>
    <xf numFmtId="173" fontId="7" fillId="0" borderId="2" xfId="0" applyNumberFormat="1" applyFont="1" applyBorder="1" applyAlignment="1">
      <alignment horizontal="center"/>
    </xf>
    <xf numFmtId="0" fontId="1" fillId="0" borderId="2" xfId="41" applyBorder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2" fontId="31" fillId="0" borderId="2" xfId="0" applyNumberFormat="1" applyFont="1" applyBorder="1" applyAlignment="1">
      <alignment horizontal="center"/>
    </xf>
    <xf numFmtId="2" fontId="7" fillId="0" borderId="2" xfId="0" applyNumberFormat="1" applyFont="1" applyBorder="1"/>
    <xf numFmtId="2" fontId="7" fillId="0" borderId="0" xfId="0" applyNumberFormat="1" applyFont="1"/>
    <xf numFmtId="173" fontId="16" fillId="0" borderId="2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168" fontId="14" fillId="0" borderId="0" xfId="41" applyNumberFormat="1" applyFont="1"/>
    <xf numFmtId="47" fontId="1" fillId="0" borderId="0" xfId="41" applyNumberFormat="1"/>
    <xf numFmtId="1" fontId="4" fillId="0" borderId="0" xfId="41" applyNumberFormat="1" applyFont="1" applyAlignment="1">
      <alignment vertical="top" wrapText="1"/>
    </xf>
    <xf numFmtId="0" fontId="30" fillId="0" borderId="0" xfId="41" applyFont="1" applyAlignment="1">
      <alignment vertical="center"/>
    </xf>
    <xf numFmtId="0" fontId="7" fillId="0" borderId="11" xfId="0" applyFont="1" applyBorder="1" applyAlignment="1">
      <alignment vertical="center" wrapText="1"/>
    </xf>
    <xf numFmtId="168" fontId="7" fillId="0" borderId="2" xfId="0" applyNumberFormat="1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68" fontId="7" fillId="0" borderId="2" xfId="0" applyNumberFormat="1" applyFont="1" applyBorder="1" applyAlignment="1">
      <alignment wrapText="1"/>
    </xf>
    <xf numFmtId="0" fontId="32" fillId="0" borderId="2" xfId="0" applyFont="1" applyBorder="1" applyAlignment="1">
      <alignment wrapText="1"/>
    </xf>
    <xf numFmtId="47" fontId="1" fillId="0" borderId="0" xfId="41" applyNumberFormat="1" applyAlignment="1">
      <alignment horizontal="left"/>
    </xf>
    <xf numFmtId="2" fontId="1" fillId="0" borderId="0" xfId="41" applyNumberFormat="1" applyAlignment="1">
      <alignment horizontal="right" wrapText="1"/>
    </xf>
    <xf numFmtId="47" fontId="22" fillId="0" borderId="0" xfId="41" applyNumberFormat="1" applyFont="1"/>
    <xf numFmtId="45" fontId="1" fillId="0" borderId="0" xfId="41" applyNumberFormat="1" applyAlignment="1">
      <alignment horizontal="center"/>
    </xf>
    <xf numFmtId="1" fontId="1" fillId="0" borderId="0" xfId="41" applyNumberFormat="1"/>
    <xf numFmtId="0" fontId="7" fillId="0" borderId="0" xfId="0" applyFont="1" applyAlignment="1">
      <alignment vertical="center" wrapText="1"/>
    </xf>
    <xf numFmtId="168" fontId="7" fillId="0" borderId="0" xfId="0" applyNumberFormat="1" applyFont="1" applyAlignment="1">
      <alignment wrapText="1"/>
    </xf>
    <xf numFmtId="45" fontId="4" fillId="0" borderId="0" xfId="41" applyNumberFormat="1" applyFont="1" applyAlignment="1">
      <alignment horizontal="center" vertical="top" wrapText="1"/>
    </xf>
    <xf numFmtId="1" fontId="1" fillId="0" borderId="0" xfId="41" applyNumberFormat="1" applyAlignment="1">
      <alignment horizontal="right" wrapText="1"/>
    </xf>
    <xf numFmtId="45" fontId="1" fillId="0" borderId="0" xfId="41" applyNumberFormat="1" applyAlignment="1">
      <alignment horizontal="center" vertical="center"/>
    </xf>
    <xf numFmtId="1" fontId="1" fillId="0" borderId="0" xfId="41" applyNumberFormat="1" applyAlignment="1">
      <alignment vertical="center"/>
    </xf>
    <xf numFmtId="45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7" fontId="7" fillId="0" borderId="0" xfId="0" applyNumberFormat="1" applyFont="1" applyAlignment="1">
      <alignment horizontal="center"/>
    </xf>
    <xf numFmtId="1" fontId="0" fillId="0" borderId="0" xfId="0" applyNumberFormat="1"/>
    <xf numFmtId="1" fontId="7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169" fontId="7" fillId="0" borderId="11" xfId="0" applyNumberFormat="1" applyFont="1" applyBorder="1" applyAlignment="1">
      <alignment vertical="center" wrapText="1"/>
    </xf>
    <xf numFmtId="0" fontId="33" fillId="0" borderId="0" xfId="48" applyFont="1"/>
    <xf numFmtId="0" fontId="33" fillId="0" borderId="29" xfId="48" applyFont="1" applyBorder="1"/>
    <xf numFmtId="0" fontId="34" fillId="0" borderId="0" xfId="48" applyFont="1"/>
    <xf numFmtId="0" fontId="35" fillId="0" borderId="0" xfId="48" applyFont="1"/>
    <xf numFmtId="0" fontId="36" fillId="0" borderId="0" xfId="48" applyFont="1"/>
    <xf numFmtId="0" fontId="33" fillId="0" borderId="12" xfId="48" applyFont="1" applyBorder="1"/>
    <xf numFmtId="0" fontId="37" fillId="0" borderId="0" xfId="48" applyFont="1"/>
    <xf numFmtId="49" fontId="34" fillId="0" borderId="0" xfId="48" applyNumberFormat="1" applyFont="1"/>
    <xf numFmtId="0" fontId="33" fillId="0" borderId="8" xfId="48" applyFont="1" applyBorder="1"/>
    <xf numFmtId="0" fontId="33" fillId="0" borderId="10" xfId="48" applyFont="1" applyBorder="1"/>
    <xf numFmtId="0" fontId="38" fillId="0" borderId="0" xfId="48" applyFont="1"/>
    <xf numFmtId="0" fontId="9" fillId="0" borderId="27" xfId="0" applyFont="1" applyBorder="1" applyAlignment="1">
      <alignment horizontal="center" vertical="center" wrapText="1"/>
    </xf>
    <xf numFmtId="0" fontId="11" fillId="0" borderId="28" xfId="0" applyFont="1" applyBorder="1"/>
    <xf numFmtId="0" fontId="9" fillId="0" borderId="23" xfId="0" applyFont="1" applyBorder="1" applyAlignment="1">
      <alignment horizontal="center" vertical="center" wrapText="1"/>
    </xf>
    <xf numFmtId="0" fontId="11" fillId="0" borderId="24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22" xfId="0" applyFont="1" applyBorder="1"/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2" fontId="11" fillId="0" borderId="22" xfId="0" applyNumberFormat="1" applyFont="1" applyBorder="1"/>
    <xf numFmtId="2" fontId="9" fillId="0" borderId="2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8" fontId="9" fillId="0" borderId="2" xfId="0" applyNumberFormat="1" applyFont="1" applyBorder="1" applyAlignment="1">
      <alignment horizontal="center" vertical="center" wrapText="1"/>
    </xf>
    <xf numFmtId="168" fontId="14" fillId="0" borderId="22" xfId="0" applyNumberFormat="1" applyFont="1" applyBorder="1"/>
    <xf numFmtId="45" fontId="9" fillId="0" borderId="2" xfId="0" applyNumberFormat="1" applyFont="1" applyBorder="1" applyAlignment="1">
      <alignment horizontal="center" vertical="center"/>
    </xf>
    <xf numFmtId="45" fontId="11" fillId="0" borderId="2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 wrapText="1"/>
    </xf>
    <xf numFmtId="1" fontId="11" fillId="0" borderId="22" xfId="0" applyNumberFormat="1" applyFont="1" applyBorder="1"/>
    <xf numFmtId="47" fontId="9" fillId="0" borderId="2" xfId="0" applyNumberFormat="1" applyFont="1" applyBorder="1" applyAlignment="1">
      <alignment horizontal="center" vertical="center"/>
    </xf>
    <xf numFmtId="47" fontId="11" fillId="0" borderId="22" xfId="0" applyNumberFormat="1" applyFont="1" applyBorder="1"/>
    <xf numFmtId="0" fontId="9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9" fillId="0" borderId="22" xfId="0" applyNumberFormat="1" applyFont="1" applyBorder="1"/>
    <xf numFmtId="0" fontId="11" fillId="0" borderId="2" xfId="0" applyFont="1" applyBorder="1"/>
    <xf numFmtId="2" fontId="25" fillId="0" borderId="9" xfId="0" applyNumberFormat="1" applyFont="1" applyBorder="1" applyAlignment="1">
      <alignment horizontal="center" vertical="center" wrapText="1"/>
    </xf>
    <xf numFmtId="2" fontId="26" fillId="0" borderId="21" xfId="0" applyNumberFormat="1" applyFont="1" applyBorder="1" applyAlignment="1">
      <alignment wrapText="1"/>
    </xf>
    <xf numFmtId="0" fontId="9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29" fillId="0" borderId="2" xfId="0" applyFont="1" applyBorder="1" applyAlignment="1">
      <alignment horizontal="center" wrapText="1"/>
    </xf>
    <xf numFmtId="0" fontId="3" fillId="0" borderId="22" xfId="0" applyFont="1" applyBorder="1"/>
    <xf numFmtId="0" fontId="8" fillId="0" borderId="0" xfId="0" applyFont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68" fontId="9" fillId="0" borderId="9" xfId="0" applyNumberFormat="1" applyFont="1" applyBorder="1" applyAlignment="1">
      <alignment horizontal="center" vertical="center" wrapText="1"/>
    </xf>
    <xf numFmtId="168" fontId="9" fillId="0" borderId="21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11" fillId="0" borderId="5" xfId="0" applyFont="1" applyBorder="1"/>
    <xf numFmtId="2" fontId="9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/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/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/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0" fontId="9" fillId="0" borderId="4" xfId="0" applyNumberFormat="1" applyFont="1" applyBorder="1" applyAlignment="1">
      <alignment horizontal="center" vertical="center"/>
    </xf>
    <xf numFmtId="170" fontId="11" fillId="0" borderId="5" xfId="0" applyNumberFormat="1" applyFont="1" applyBorder="1"/>
    <xf numFmtId="170" fontId="9" fillId="0" borderId="1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/>
    <xf numFmtId="0" fontId="51" fillId="0" borderId="3" xfId="0" applyFont="1" applyBorder="1" applyAlignment="1">
      <alignment horizontal="left" vertical="center" wrapText="1"/>
    </xf>
    <xf numFmtId="169" fontId="52" fillId="0" borderId="3" xfId="0" applyNumberFormat="1" applyFont="1" applyBorder="1" applyAlignment="1">
      <alignment horizontal="center" vertical="center" wrapText="1"/>
    </xf>
    <xf numFmtId="168" fontId="52" fillId="0" borderId="11" xfId="0" applyNumberFormat="1" applyFont="1" applyBorder="1" applyAlignment="1">
      <alignment horizontal="center" vertical="center" wrapText="1"/>
    </xf>
    <xf numFmtId="0" fontId="52" fillId="0" borderId="11" xfId="0" applyFont="1" applyBorder="1" applyAlignment="1">
      <alignment vertical="center" wrapText="1"/>
    </xf>
    <xf numFmtId="168" fontId="52" fillId="0" borderId="2" xfId="0" applyNumberFormat="1" applyFont="1" applyBorder="1" applyAlignment="1">
      <alignment horizontal="center" wrapText="1"/>
    </xf>
  </cellXfs>
  <cellStyles count="51">
    <cellStyle name="20% - Accent1 2" xfId="2" xr:uid="{00000000-0005-0000-0000-000031000000}"/>
    <cellStyle name="20% - Accent2 2" xfId="3" xr:uid="{00000000-0005-0000-0000-000032000000}"/>
    <cellStyle name="20% - Accent3 2" xfId="4" xr:uid="{00000000-0005-0000-0000-000033000000}"/>
    <cellStyle name="20% - Accent4 2" xfId="5" xr:uid="{00000000-0005-0000-0000-000034000000}"/>
    <cellStyle name="20% - Accent5 2" xfId="6" xr:uid="{00000000-0005-0000-0000-000035000000}"/>
    <cellStyle name="20% - Accent6 2" xfId="7" xr:uid="{00000000-0005-0000-0000-000036000000}"/>
    <cellStyle name="40% - Accent1 2" xfId="8" xr:uid="{00000000-0005-0000-0000-000037000000}"/>
    <cellStyle name="40% - Accent2 2" xfId="9" xr:uid="{00000000-0005-0000-0000-000038000000}"/>
    <cellStyle name="40% - Accent3 2" xfId="10" xr:uid="{00000000-0005-0000-0000-000039000000}"/>
    <cellStyle name="40% - Accent4 2" xfId="11" xr:uid="{00000000-0005-0000-0000-00003A000000}"/>
    <cellStyle name="40% - Accent5 2" xfId="12" xr:uid="{00000000-0005-0000-0000-00003B000000}"/>
    <cellStyle name="40% - Accent6 2" xfId="13" xr:uid="{00000000-0005-0000-0000-00003C000000}"/>
    <cellStyle name="60% - Accent1 2" xfId="14" xr:uid="{00000000-0005-0000-0000-00003D000000}"/>
    <cellStyle name="60% - Accent2 2" xfId="15" xr:uid="{00000000-0005-0000-0000-00003E000000}"/>
    <cellStyle name="60% - Accent3 2" xfId="16" xr:uid="{00000000-0005-0000-0000-00003F000000}"/>
    <cellStyle name="60% - Accent4 2" xfId="17" xr:uid="{00000000-0005-0000-0000-000040000000}"/>
    <cellStyle name="60% - Accent5 2" xfId="18" xr:uid="{00000000-0005-0000-0000-000041000000}"/>
    <cellStyle name="60% - Accent6 2" xfId="19" xr:uid="{00000000-0005-0000-0000-000042000000}"/>
    <cellStyle name="Accent1 2" xfId="20" xr:uid="{00000000-0005-0000-0000-000043000000}"/>
    <cellStyle name="Accent2 2" xfId="21" xr:uid="{00000000-0005-0000-0000-000044000000}"/>
    <cellStyle name="Accent3 2" xfId="22" xr:uid="{00000000-0005-0000-0000-000045000000}"/>
    <cellStyle name="Accent4 2" xfId="23" xr:uid="{00000000-0005-0000-0000-000046000000}"/>
    <cellStyle name="Accent5 2" xfId="24" xr:uid="{00000000-0005-0000-0000-000047000000}"/>
    <cellStyle name="Accent6 2" xfId="25" xr:uid="{00000000-0005-0000-0000-000048000000}"/>
    <cellStyle name="Bad 2" xfId="26" xr:uid="{00000000-0005-0000-0000-000049000000}"/>
    <cellStyle name="Calculation 2" xfId="27" xr:uid="{00000000-0005-0000-0000-00004A000000}"/>
    <cellStyle name="Check Cell 2" xfId="28" xr:uid="{00000000-0005-0000-0000-00004B000000}"/>
    <cellStyle name="Input 2" xfId="29" xr:uid="{00000000-0005-0000-0000-00004C000000}"/>
    <cellStyle name="Įprastas" xfId="0" builtinId="0"/>
    <cellStyle name="Įprastas 2" xfId="30" xr:uid="{00000000-0005-0000-0000-00004D000000}"/>
    <cellStyle name="Kablelis" xfId="1" builtinId="3"/>
    <cellStyle name="Linked Cell 2" xfId="31" xr:uid="{00000000-0005-0000-0000-00004E000000}"/>
    <cellStyle name="Neutral 2" xfId="32" xr:uid="{00000000-0005-0000-0000-00004F000000}"/>
    <cellStyle name="Normal 13" xfId="33" xr:uid="{00000000-0005-0000-0000-000050000000}"/>
    <cellStyle name="Normal 2" xfId="34" xr:uid="{00000000-0005-0000-0000-000051000000}"/>
    <cellStyle name="Normal 2 2" xfId="35" xr:uid="{00000000-0005-0000-0000-000052000000}"/>
    <cellStyle name="Normal 3" xfId="36" xr:uid="{00000000-0005-0000-0000-000053000000}"/>
    <cellStyle name="Normal 4" xfId="37" xr:uid="{00000000-0005-0000-0000-000054000000}"/>
    <cellStyle name="Normal 4 2" xfId="38" xr:uid="{00000000-0005-0000-0000-000055000000}"/>
    <cellStyle name="Normal 5" xfId="39" xr:uid="{00000000-0005-0000-0000-000056000000}"/>
    <cellStyle name="Normal 5 2" xfId="40" xr:uid="{00000000-0005-0000-0000-000057000000}"/>
    <cellStyle name="Normal 6" xfId="41" xr:uid="{00000000-0005-0000-0000-000058000000}"/>
    <cellStyle name="Normal 6 2" xfId="42" xr:uid="{00000000-0005-0000-0000-000059000000}"/>
    <cellStyle name="Normal 6 3" xfId="43" xr:uid="{00000000-0005-0000-0000-00005A000000}"/>
    <cellStyle name="Normal 6 4" xfId="44" xr:uid="{00000000-0005-0000-0000-00005B000000}"/>
    <cellStyle name="Normal 7" xfId="45" xr:uid="{00000000-0005-0000-0000-00005C000000}"/>
    <cellStyle name="Normal 7 2" xfId="46" xr:uid="{00000000-0005-0000-0000-00005D000000}"/>
    <cellStyle name="Normal 8" xfId="47" xr:uid="{00000000-0005-0000-0000-00005E000000}"/>
    <cellStyle name="Normal_Rezultatai 2011v 2" xfId="48" xr:uid="{00000000-0005-0000-0000-00005F000000}"/>
    <cellStyle name="Note 2" xfId="49" xr:uid="{00000000-0005-0000-0000-000060000000}"/>
    <cellStyle name="Paprastas 2" xfId="50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27</xdr:row>
      <xdr:rowOff>144780</xdr:rowOff>
    </xdr:from>
    <xdr:to>
      <xdr:col>12</xdr:col>
      <xdr:colOff>0</xdr:colOff>
      <xdr:row>35</xdr:row>
      <xdr:rowOff>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2700" y="4808220"/>
          <a:ext cx="2618740" cy="115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13" zoomScale="85" zoomScaleNormal="85" workbookViewId="0">
      <selection activeCell="A40" sqref="A40"/>
    </sheetView>
  </sheetViews>
  <sheetFormatPr defaultColWidth="9.109375" defaultRowHeight="12.6"/>
  <cols>
    <col min="1" max="1" width="4.44140625" style="161" customWidth="1"/>
    <col min="2" max="2" width="0.5546875" style="161" customWidth="1"/>
    <col min="3" max="3" width="3.5546875" style="161" customWidth="1"/>
    <col min="4" max="41" width="5.5546875" style="161" customWidth="1"/>
    <col min="42" max="16384" width="9.109375" style="161"/>
  </cols>
  <sheetData>
    <row r="1" spans="2:4">
      <c r="B1" s="162"/>
    </row>
    <row r="2" spans="2:4" ht="16.2">
      <c r="B2" s="162"/>
      <c r="D2" s="163"/>
    </row>
    <row r="3" spans="2:4">
      <c r="B3" s="162"/>
    </row>
    <row r="4" spans="2:4">
      <c r="B4" s="162"/>
    </row>
    <row r="5" spans="2:4">
      <c r="B5" s="162"/>
    </row>
    <row r="6" spans="2:4">
      <c r="B6" s="162"/>
    </row>
    <row r="7" spans="2:4">
      <c r="B7" s="162"/>
    </row>
    <row r="8" spans="2:4" ht="13.5" customHeight="1">
      <c r="B8" s="162"/>
    </row>
    <row r="9" spans="2:4">
      <c r="B9" s="162"/>
    </row>
    <row r="10" spans="2:4">
      <c r="B10" s="162"/>
    </row>
    <row r="11" spans="2:4">
      <c r="B11" s="162"/>
    </row>
    <row r="12" spans="2:4">
      <c r="B12" s="162"/>
    </row>
    <row r="13" spans="2:4">
      <c r="B13" s="162"/>
    </row>
    <row r="14" spans="2:4">
      <c r="B14" s="162"/>
    </row>
    <row r="15" spans="2:4">
      <c r="B15" s="162"/>
    </row>
    <row r="16" spans="2:4" ht="22.2">
      <c r="B16" s="162"/>
      <c r="D16" s="164" t="s">
        <v>0</v>
      </c>
    </row>
    <row r="17" spans="1:15">
      <c r="B17" s="162"/>
    </row>
    <row r="18" spans="1:15" ht="22.2">
      <c r="B18" s="162"/>
      <c r="D18" s="164" t="s">
        <v>1</v>
      </c>
    </row>
    <row r="19" spans="1:15">
      <c r="B19" s="162"/>
    </row>
    <row r="20" spans="1:15" ht="22.2">
      <c r="B20" s="162"/>
      <c r="D20" s="164" t="s">
        <v>2</v>
      </c>
    </row>
    <row r="21" spans="1:15" ht="17.25" customHeight="1">
      <c r="B21" s="162"/>
      <c r="D21" s="165"/>
    </row>
    <row r="22" spans="1:15">
      <c r="B22" s="162"/>
    </row>
    <row r="23" spans="1:15" ht="17.25" customHeight="1">
      <c r="B23" s="162"/>
      <c r="D23" s="165"/>
    </row>
    <row r="24" spans="1:15" ht="5.0999999999999996" customHeight="1">
      <c r="B24" s="162"/>
    </row>
    <row r="25" spans="1:15" ht="3" customHeight="1">
      <c r="A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</row>
    <row r="26" spans="1:15" ht="5.0999999999999996" customHeight="1">
      <c r="B26" s="162"/>
    </row>
    <row r="27" spans="1:15" ht="19.8">
      <c r="B27" s="162"/>
      <c r="D27" s="167"/>
    </row>
    <row r="28" spans="1:15">
      <c r="B28" s="162"/>
    </row>
    <row r="29" spans="1:15">
      <c r="B29" s="162"/>
    </row>
    <row r="30" spans="1:15">
      <c r="B30" s="162"/>
    </row>
    <row r="31" spans="1:15">
      <c r="B31" s="162"/>
    </row>
    <row r="32" spans="1:15">
      <c r="B32" s="162"/>
    </row>
    <row r="33" spans="1:14">
      <c r="B33" s="162"/>
    </row>
    <row r="34" spans="1:14">
      <c r="B34" s="162"/>
    </row>
    <row r="35" spans="1:14">
      <c r="B35" s="162"/>
    </row>
    <row r="36" spans="1:14">
      <c r="B36" s="162"/>
    </row>
    <row r="37" spans="1:14">
      <c r="B37" s="162"/>
    </row>
    <row r="38" spans="1:14">
      <c r="B38" s="162"/>
    </row>
    <row r="39" spans="1:14">
      <c r="B39" s="162"/>
    </row>
    <row r="40" spans="1:14" ht="16.2">
      <c r="B40" s="162"/>
      <c r="D40" s="168" t="s">
        <v>3</v>
      </c>
    </row>
    <row r="41" spans="1:14" ht="6.9" customHeight="1">
      <c r="A41" s="169"/>
      <c r="B41" s="170"/>
      <c r="C41" s="169"/>
      <c r="D41" s="169"/>
      <c r="E41" s="169"/>
      <c r="F41" s="169"/>
      <c r="G41" s="169"/>
      <c r="H41" s="169"/>
      <c r="I41" s="169"/>
    </row>
    <row r="42" spans="1:14" ht="6.9" customHeight="1">
      <c r="B42" s="162"/>
      <c r="I42" s="161" t="s">
        <v>4</v>
      </c>
    </row>
    <row r="43" spans="1:14" ht="16.2">
      <c r="B43" s="162"/>
      <c r="D43" s="163" t="s">
        <v>5</v>
      </c>
    </row>
    <row r="44" spans="1:14">
      <c r="B44" s="162"/>
    </row>
    <row r="45" spans="1:14">
      <c r="B45" s="162"/>
    </row>
    <row r="46" spans="1:14">
      <c r="B46" s="162"/>
    </row>
    <row r="47" spans="1:14">
      <c r="B47" s="162"/>
      <c r="E47" s="161" t="s">
        <v>6</v>
      </c>
    </row>
    <row r="48" spans="1:14">
      <c r="B48" s="162"/>
      <c r="N48" s="171"/>
    </row>
    <row r="49" spans="2:14">
      <c r="B49" s="162"/>
    </row>
    <row r="50" spans="2:14">
      <c r="B50" s="162"/>
      <c r="E50" s="161" t="s">
        <v>7</v>
      </c>
    </row>
    <row r="51" spans="2:14">
      <c r="B51" s="162"/>
      <c r="N51" s="171"/>
    </row>
    <row r="52" spans="2:14">
      <c r="N52" s="171"/>
    </row>
  </sheetData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8"/>
  <sheetViews>
    <sheetView workbookViewId="0">
      <selection activeCell="I23" sqref="I23"/>
    </sheetView>
  </sheetViews>
  <sheetFormatPr defaultColWidth="9" defaultRowHeight="14.4"/>
  <cols>
    <col min="1" max="1" width="5.5546875" customWidth="1"/>
    <col min="2" max="2" width="22.5546875" customWidth="1"/>
    <col min="3" max="3" width="11" style="2" customWidth="1"/>
    <col min="4" max="4" width="11.44140625" customWidth="1"/>
    <col min="5" max="5" width="6.109375" hidden="1" customWidth="1"/>
    <col min="6" max="6" width="7.44140625" hidden="1" customWidth="1"/>
    <col min="7" max="7" width="8.33203125" hidden="1" customWidth="1"/>
    <col min="8" max="8" width="18.77734375" customWidth="1"/>
    <col min="9" max="10" width="5.33203125" customWidth="1"/>
    <col min="11" max="11" width="5.5546875" customWidth="1"/>
    <col min="12" max="12" width="6.109375" customWidth="1"/>
    <col min="13" max="13" width="5.5546875" customWidth="1"/>
    <col min="14" max="14" width="5.33203125" customWidth="1"/>
    <col min="15" max="15" width="10" customWidth="1"/>
    <col min="16" max="16" width="8.332031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10"/>
    </row>
    <row r="3" spans="1:16" s="1" customFormat="1" ht="12.75" customHeight="1">
      <c r="B3" s="7"/>
      <c r="C3" s="8"/>
      <c r="D3" s="9"/>
      <c r="E3" s="10"/>
      <c r="F3" s="10"/>
      <c r="G3" s="10"/>
      <c r="H3" s="10"/>
      <c r="I3" s="10"/>
      <c r="J3" s="7" t="s">
        <v>9</v>
      </c>
      <c r="K3" s="10"/>
    </row>
    <row r="4" spans="1:16" s="1" customFormat="1" ht="20.100000000000001" customHeight="1">
      <c r="B4" s="13"/>
      <c r="C4" s="11" t="s">
        <v>147</v>
      </c>
      <c r="D4" s="12"/>
      <c r="E4" s="13"/>
      <c r="F4" s="13"/>
      <c r="G4" s="13"/>
      <c r="H4" s="13"/>
      <c r="I4" s="13"/>
      <c r="J4" s="13"/>
      <c r="K4" s="13"/>
    </row>
    <row r="6" spans="1:16" ht="15.6">
      <c r="B6" s="72" t="s">
        <v>148</v>
      </c>
    </row>
    <row r="8" spans="1:16" ht="15.6" customHeight="1">
      <c r="A8" s="178" t="s">
        <v>11</v>
      </c>
      <c r="B8" s="178" t="s">
        <v>12</v>
      </c>
      <c r="C8" s="176" t="s">
        <v>13</v>
      </c>
      <c r="D8" s="178" t="s">
        <v>14</v>
      </c>
      <c r="E8" s="17"/>
      <c r="F8" s="17"/>
      <c r="G8" s="17"/>
      <c r="H8" s="178" t="s">
        <v>15</v>
      </c>
      <c r="I8" s="213" t="s">
        <v>149</v>
      </c>
      <c r="J8" s="195"/>
      <c r="K8" s="195"/>
      <c r="L8" s="195"/>
      <c r="M8" s="195"/>
      <c r="N8" s="195"/>
      <c r="O8" s="215" t="s">
        <v>16</v>
      </c>
      <c r="P8" s="217" t="s">
        <v>150</v>
      </c>
    </row>
    <row r="9" spans="1:16" ht="14.4" customHeight="1">
      <c r="A9" s="195"/>
      <c r="B9" s="195"/>
      <c r="C9" s="195"/>
      <c r="D9" s="195"/>
      <c r="E9" s="18" t="s">
        <v>33</v>
      </c>
      <c r="F9" s="18" t="s">
        <v>34</v>
      </c>
      <c r="G9" s="18" t="s">
        <v>35</v>
      </c>
      <c r="H9" s="195"/>
      <c r="I9" s="17">
        <v>1</v>
      </c>
      <c r="J9" s="17">
        <v>2</v>
      </c>
      <c r="K9" s="17">
        <v>3</v>
      </c>
      <c r="L9" s="17">
        <v>4</v>
      </c>
      <c r="M9" s="17">
        <v>5</v>
      </c>
      <c r="N9" s="17">
        <v>6</v>
      </c>
      <c r="O9" s="216"/>
      <c r="P9" s="218"/>
    </row>
    <row r="10" spans="1:16" ht="15.6">
      <c r="A10" s="19">
        <f>RANK(P10,$P$10:$P$12,0)</f>
        <v>1</v>
      </c>
      <c r="B10" s="73" t="s">
        <v>151</v>
      </c>
      <c r="C10" s="21">
        <v>40551</v>
      </c>
      <c r="D10" s="42" t="s">
        <v>152</v>
      </c>
      <c r="E10" s="19">
        <v>1200</v>
      </c>
      <c r="F10" s="19">
        <v>3.7274799999999999</v>
      </c>
      <c r="G10" s="19">
        <v>0.31387399999999999</v>
      </c>
      <c r="H10" s="74" t="s">
        <v>153</v>
      </c>
      <c r="I10" s="31">
        <v>12.51</v>
      </c>
      <c r="J10" s="31">
        <v>12.05</v>
      </c>
      <c r="K10" s="31">
        <v>11.92</v>
      </c>
      <c r="L10" s="31">
        <v>12.82</v>
      </c>
      <c r="M10" s="31">
        <v>12.26</v>
      </c>
      <c r="N10" s="32" t="s">
        <v>154</v>
      </c>
      <c r="O10" s="33">
        <f>MAX(I10:N10)</f>
        <v>12.82</v>
      </c>
      <c r="P10" s="40">
        <f>E10*EXP(-EXP(F10-(G10*O10)))</f>
        <v>570.53554529756696</v>
      </c>
    </row>
    <row r="11" spans="1:16" ht="15.6">
      <c r="A11" s="19">
        <f t="shared" ref="A11:A12" si="0">RANK(P11,$P$10:$P$12,0)</f>
        <v>2</v>
      </c>
      <c r="B11" s="75" t="s">
        <v>19</v>
      </c>
      <c r="C11" s="76">
        <v>2011</v>
      </c>
      <c r="D11" s="77" t="s">
        <v>155</v>
      </c>
      <c r="E11" s="78">
        <v>1200</v>
      </c>
      <c r="F11" s="78">
        <v>3.7274799999999999</v>
      </c>
      <c r="G11" s="78">
        <v>0.35645100000000002</v>
      </c>
      <c r="H11" s="79" t="s">
        <v>156</v>
      </c>
      <c r="I11" s="86">
        <v>10.09</v>
      </c>
      <c r="J11" s="86">
        <v>9.5500000000000007</v>
      </c>
      <c r="K11" s="86">
        <v>9.16</v>
      </c>
      <c r="L11" s="86">
        <v>11.05</v>
      </c>
      <c r="M11" s="86">
        <v>10.83</v>
      </c>
      <c r="N11" s="87">
        <v>9.74</v>
      </c>
      <c r="O11" s="33">
        <f>MAX(I11:N11)</f>
        <v>11.05</v>
      </c>
      <c r="P11" s="40">
        <f>E11*EXP(-EXP(F11-(G11*O11)))</f>
        <v>534.08154778519099</v>
      </c>
    </row>
    <row r="12" spans="1:16" ht="15.6">
      <c r="A12" s="19">
        <f t="shared" si="0"/>
        <v>3</v>
      </c>
      <c r="B12" s="75" t="s">
        <v>157</v>
      </c>
      <c r="C12" s="80" t="s">
        <v>158</v>
      </c>
      <c r="D12" s="76" t="s">
        <v>155</v>
      </c>
      <c r="E12" s="78">
        <v>1200</v>
      </c>
      <c r="F12" s="78">
        <v>3.7274799999999999</v>
      </c>
      <c r="G12" s="78">
        <v>0.35645100000000002</v>
      </c>
      <c r="H12" s="81" t="s">
        <v>159</v>
      </c>
      <c r="I12" s="86">
        <v>3.3</v>
      </c>
      <c r="J12" s="86">
        <v>4.07</v>
      </c>
      <c r="K12" s="86">
        <v>4.17</v>
      </c>
      <c r="L12" s="86">
        <v>3.76</v>
      </c>
      <c r="M12" s="86">
        <v>3.73</v>
      </c>
      <c r="N12" s="87">
        <v>3.48</v>
      </c>
      <c r="O12" s="33">
        <f>MAX(I12:N12)</f>
        <v>4.17</v>
      </c>
      <c r="P12" s="88">
        <f>E12*EXP(-EXP(F12-(G12*O12)))</f>
        <v>9.8924491766260697E-2</v>
      </c>
    </row>
    <row r="13" spans="1:16" ht="15.6">
      <c r="A13" s="25"/>
      <c r="B13" s="43"/>
      <c r="C13" s="27"/>
      <c r="D13" s="44"/>
      <c r="E13" s="25"/>
      <c r="F13" s="25"/>
      <c r="G13" s="25"/>
      <c r="H13" s="16"/>
      <c r="I13" s="25"/>
      <c r="J13" s="25"/>
      <c r="K13" s="25"/>
      <c r="L13" s="25"/>
      <c r="M13" s="25"/>
      <c r="N13" s="25"/>
      <c r="O13" s="25"/>
      <c r="P13" s="35"/>
    </row>
    <row r="14" spans="1:16" ht="27.6" customHeight="1">
      <c r="A14" s="25"/>
      <c r="B14" s="82" t="s">
        <v>160</v>
      </c>
      <c r="C14" s="82"/>
      <c r="D14" s="28"/>
      <c r="E14" s="29"/>
      <c r="F14" s="29"/>
      <c r="G14" s="29"/>
      <c r="H14" s="83"/>
      <c r="I14" s="25"/>
      <c r="J14" s="25"/>
      <c r="K14" s="25"/>
      <c r="L14" s="25"/>
      <c r="M14" s="25"/>
      <c r="N14" s="25"/>
      <c r="O14" s="25"/>
      <c r="P14" s="35"/>
    </row>
    <row r="15" spans="1:16" ht="15.6">
      <c r="A15" s="178" t="s">
        <v>11</v>
      </c>
      <c r="B15" s="178" t="s">
        <v>12</v>
      </c>
      <c r="C15" s="176" t="s">
        <v>13</v>
      </c>
      <c r="D15" s="214" t="s">
        <v>14</v>
      </c>
      <c r="E15" s="84"/>
      <c r="F15" s="84"/>
      <c r="G15" s="84"/>
      <c r="H15" s="214" t="s">
        <v>15</v>
      </c>
      <c r="I15" s="213" t="s">
        <v>149</v>
      </c>
      <c r="J15" s="195"/>
      <c r="K15" s="195"/>
      <c r="L15" s="195"/>
      <c r="M15" s="195"/>
      <c r="N15" s="195"/>
      <c r="O15" s="215" t="s">
        <v>16</v>
      </c>
      <c r="P15" s="219" t="s">
        <v>150</v>
      </c>
    </row>
    <row r="16" spans="1:16" ht="14.4" customHeight="1">
      <c r="A16" s="195"/>
      <c r="B16" s="195"/>
      <c r="C16" s="195"/>
      <c r="D16" s="195"/>
      <c r="E16" s="85" t="s">
        <v>33</v>
      </c>
      <c r="F16" s="85" t="s">
        <v>34</v>
      </c>
      <c r="G16" s="85" t="s">
        <v>35</v>
      </c>
      <c r="H16" s="195"/>
      <c r="I16" s="17">
        <v>1</v>
      </c>
      <c r="J16" s="17">
        <v>2</v>
      </c>
      <c r="K16" s="17">
        <v>3</v>
      </c>
      <c r="L16" s="17">
        <v>4</v>
      </c>
      <c r="M16" s="17">
        <v>5</v>
      </c>
      <c r="N16" s="17">
        <v>6</v>
      </c>
      <c r="O16" s="216"/>
      <c r="P16" s="220"/>
    </row>
    <row r="17" spans="1:16" ht="31.2">
      <c r="A17" s="19">
        <f>RANK(P17,$P$17:$P$18,0)</f>
        <v>1</v>
      </c>
      <c r="B17" s="75" t="s">
        <v>161</v>
      </c>
      <c r="C17" s="80">
        <v>39282</v>
      </c>
      <c r="D17" s="76" t="s">
        <v>152</v>
      </c>
      <c r="E17" s="78">
        <v>1200</v>
      </c>
      <c r="F17" s="78">
        <v>3.7274799999999999</v>
      </c>
      <c r="G17" s="78">
        <v>0.31387399999999999</v>
      </c>
      <c r="H17" s="81" t="s">
        <v>153</v>
      </c>
      <c r="I17" s="86" t="s">
        <v>154</v>
      </c>
      <c r="J17" s="86">
        <v>11.82</v>
      </c>
      <c r="K17" s="86">
        <v>12.97</v>
      </c>
      <c r="L17" s="86">
        <v>13.5</v>
      </c>
      <c r="M17" s="86" t="s">
        <v>162</v>
      </c>
      <c r="N17" s="87">
        <v>13.08</v>
      </c>
      <c r="O17" s="33">
        <f>MAX(I17:N17)</f>
        <v>13.5</v>
      </c>
      <c r="P17" s="88">
        <f>E17*EXP(-EXP(F17-(G17*O17)))</f>
        <v>658.17612154124902</v>
      </c>
    </row>
    <row r="18" spans="1:16" ht="28.2">
      <c r="A18" s="19">
        <f>RANK(P18,$P$17:$P$18,0)</f>
        <v>2</v>
      </c>
      <c r="B18" s="75" t="s">
        <v>27</v>
      </c>
      <c r="C18" s="80">
        <v>40412</v>
      </c>
      <c r="D18" s="76" t="s">
        <v>163</v>
      </c>
      <c r="E18" s="78">
        <v>1200</v>
      </c>
      <c r="F18" s="78">
        <v>3.7274799999999999</v>
      </c>
      <c r="G18" s="78">
        <v>0.33233099999999999</v>
      </c>
      <c r="H18" s="81" t="s">
        <v>98</v>
      </c>
      <c r="I18" s="86">
        <v>11.06</v>
      </c>
      <c r="J18" s="86">
        <v>10.33</v>
      </c>
      <c r="K18" s="86">
        <v>10</v>
      </c>
      <c r="L18" s="86" t="s">
        <v>154</v>
      </c>
      <c r="M18" s="86">
        <v>10.119999999999999</v>
      </c>
      <c r="N18" s="87">
        <v>9.0299999999999994</v>
      </c>
      <c r="O18" s="33">
        <f>MAX(I18:N18)</f>
        <v>11.06</v>
      </c>
      <c r="P18" s="88">
        <f>E18*EXP(-EXP(F18-(G18*O18)))</f>
        <v>418.55459330858002</v>
      </c>
    </row>
  </sheetData>
  <mergeCells count="16">
    <mergeCell ref="O8:O9"/>
    <mergeCell ref="O15:O16"/>
    <mergeCell ref="P8:P9"/>
    <mergeCell ref="P15:P16"/>
    <mergeCell ref="I8:N8"/>
    <mergeCell ref="I15:N15"/>
    <mergeCell ref="A8:A9"/>
    <mergeCell ref="A15:A16"/>
    <mergeCell ref="B8:B9"/>
    <mergeCell ref="B15:B16"/>
    <mergeCell ref="C8:C9"/>
    <mergeCell ref="C15:C16"/>
    <mergeCell ref="D8:D9"/>
    <mergeCell ref="D15:D16"/>
    <mergeCell ref="H8:H9"/>
    <mergeCell ref="H15:H1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6"/>
  <sheetViews>
    <sheetView workbookViewId="0"/>
  </sheetViews>
  <sheetFormatPr defaultColWidth="9" defaultRowHeight="14.4"/>
  <cols>
    <col min="1" max="1" width="5.5546875" customWidth="1"/>
    <col min="2" max="2" width="22.6640625" customWidth="1"/>
    <col min="3" max="3" width="11" style="2" customWidth="1"/>
    <col min="4" max="4" width="11.44140625" customWidth="1"/>
    <col min="5" max="5" width="5.44140625" hidden="1" customWidth="1"/>
    <col min="6" max="7" width="8.33203125" hidden="1" customWidth="1"/>
    <col min="8" max="8" width="10.77734375" customWidth="1"/>
    <col min="9" max="9" width="6" customWidth="1"/>
    <col min="10" max="10" width="5.33203125" customWidth="1"/>
    <col min="11" max="11" width="5.44140625" customWidth="1"/>
    <col min="12" max="12" width="5.33203125" customWidth="1"/>
    <col min="13" max="13" width="5.21875" customWidth="1"/>
    <col min="14" max="14" width="5.5546875" customWidth="1"/>
    <col min="15" max="15" width="10" customWidth="1"/>
    <col min="16" max="16" width="6.441406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7" t="s">
        <v>9</v>
      </c>
    </row>
    <row r="3" spans="1:16" s="1" customFormat="1" ht="12.75" customHeight="1">
      <c r="B3" s="7"/>
      <c r="C3" s="8"/>
      <c r="D3" s="9"/>
      <c r="E3" s="10"/>
      <c r="F3" s="10"/>
      <c r="G3" s="10"/>
      <c r="H3" s="10"/>
      <c r="I3" s="10"/>
      <c r="J3" s="10"/>
      <c r="K3" s="10"/>
    </row>
    <row r="4" spans="1:16" s="1" customFormat="1" ht="20.100000000000001" customHeight="1">
      <c r="B4" s="13"/>
      <c r="C4" s="11" t="s">
        <v>164</v>
      </c>
      <c r="D4" s="12"/>
      <c r="E4" s="13"/>
      <c r="F4" s="13"/>
      <c r="G4" s="13"/>
      <c r="H4" s="13"/>
      <c r="I4" s="13"/>
      <c r="J4" s="13"/>
      <c r="K4" s="13"/>
    </row>
    <row r="5" spans="1:16" ht="9" customHeight="1"/>
    <row r="6" spans="1:16" ht="27.6" customHeight="1">
      <c r="A6" s="25"/>
      <c r="B6" s="49" t="s">
        <v>165</v>
      </c>
      <c r="C6" s="49"/>
      <c r="D6" s="63"/>
      <c r="E6" s="63"/>
      <c r="F6" s="63"/>
      <c r="G6" s="25"/>
      <c r="H6" s="16"/>
      <c r="I6" s="25"/>
      <c r="J6" s="25"/>
      <c r="K6" s="25"/>
      <c r="L6" s="25"/>
      <c r="M6" s="25"/>
      <c r="N6" s="25"/>
      <c r="O6" s="25"/>
      <c r="P6" s="25"/>
    </row>
    <row r="8" spans="1:16" ht="15.6">
      <c r="A8" s="178" t="s">
        <v>11</v>
      </c>
      <c r="B8" s="178" t="s">
        <v>12</v>
      </c>
      <c r="C8" s="176" t="s">
        <v>13</v>
      </c>
      <c r="D8" s="178" t="s">
        <v>14</v>
      </c>
      <c r="E8" s="17"/>
      <c r="F8" s="17"/>
      <c r="G8" s="17"/>
      <c r="H8" s="178" t="s">
        <v>15</v>
      </c>
      <c r="I8" s="213" t="s">
        <v>149</v>
      </c>
      <c r="J8" s="195"/>
      <c r="K8" s="195"/>
      <c r="L8" s="195"/>
      <c r="M8" s="195"/>
      <c r="N8" s="195"/>
      <c r="O8" s="215" t="s">
        <v>16</v>
      </c>
      <c r="P8" s="217" t="s">
        <v>150</v>
      </c>
    </row>
    <row r="9" spans="1:16">
      <c r="A9" s="195"/>
      <c r="B9" s="195"/>
      <c r="C9" s="195"/>
      <c r="D9" s="195"/>
      <c r="E9" s="18" t="s">
        <v>33</v>
      </c>
      <c r="F9" s="18" t="s">
        <v>34</v>
      </c>
      <c r="G9" s="18" t="s">
        <v>35</v>
      </c>
      <c r="H9" s="195"/>
      <c r="I9" s="17">
        <v>1</v>
      </c>
      <c r="J9" s="17">
        <v>2</v>
      </c>
      <c r="K9" s="17">
        <v>3</v>
      </c>
      <c r="L9" s="17">
        <v>4</v>
      </c>
      <c r="M9" s="17">
        <v>5</v>
      </c>
      <c r="N9" s="17">
        <v>6</v>
      </c>
      <c r="O9" s="216"/>
      <c r="P9" s="218"/>
    </row>
    <row r="10" spans="1:16" ht="21.6" customHeight="1">
      <c r="A10" s="19">
        <f>RANK(P10,$P$10:$P$14,0)</f>
        <v>1</v>
      </c>
      <c r="B10" s="20" t="s">
        <v>166</v>
      </c>
      <c r="C10" s="21">
        <v>35258</v>
      </c>
      <c r="D10" s="22" t="s">
        <v>167</v>
      </c>
      <c r="E10" s="23">
        <v>1200</v>
      </c>
      <c r="F10" s="23">
        <v>2.9714849999999999</v>
      </c>
      <c r="G10" s="23">
        <v>0.53615400000000002</v>
      </c>
      <c r="H10" s="24" t="s">
        <v>31</v>
      </c>
      <c r="I10" s="19">
        <v>5.42</v>
      </c>
      <c r="J10" s="19">
        <v>5.47</v>
      </c>
      <c r="K10" s="19">
        <v>5.47</v>
      </c>
      <c r="L10" s="19">
        <v>5.52</v>
      </c>
      <c r="M10" s="19">
        <v>5.74</v>
      </c>
      <c r="N10" s="39">
        <v>5.62</v>
      </c>
      <c r="O10" s="33">
        <f>MAX(I10:N10)</f>
        <v>5.74</v>
      </c>
      <c r="P10" s="40">
        <f>E10*EXP(-EXP(F10-(G10*O10)))</f>
        <v>488.18148323907701</v>
      </c>
    </row>
    <row r="11" spans="1:16" ht="21.6" customHeight="1">
      <c r="A11" s="19">
        <f t="shared" ref="A11:A14" si="0">RANK(P11,$P$10:$P$14,0)</f>
        <v>2</v>
      </c>
      <c r="B11" s="20" t="s">
        <v>168</v>
      </c>
      <c r="C11" s="21">
        <v>31353</v>
      </c>
      <c r="D11" s="22" t="s">
        <v>169</v>
      </c>
      <c r="E11" s="23">
        <v>1200</v>
      </c>
      <c r="F11" s="23">
        <v>2.9714849999999999</v>
      </c>
      <c r="G11" s="23">
        <v>0.57958699999999996</v>
      </c>
      <c r="H11" s="51" t="s">
        <v>170</v>
      </c>
      <c r="I11" s="19">
        <v>3.84</v>
      </c>
      <c r="J11" s="19">
        <v>3.7</v>
      </c>
      <c r="K11" s="19">
        <v>3.92</v>
      </c>
      <c r="L11" s="19">
        <v>3.81</v>
      </c>
      <c r="M11" s="19">
        <v>4.03</v>
      </c>
      <c r="N11" s="39">
        <v>3.85</v>
      </c>
      <c r="O11" s="33">
        <f>MAX(I11:N11)</f>
        <v>4.03</v>
      </c>
      <c r="P11" s="40">
        <f>E11*EXP(-EXP(F11-(G11*O11)))</f>
        <v>181.56978112072699</v>
      </c>
    </row>
    <row r="12" spans="1:16" ht="21.6" customHeight="1">
      <c r="A12" s="19">
        <f t="shared" si="0"/>
        <v>3</v>
      </c>
      <c r="B12" s="20" t="s">
        <v>171</v>
      </c>
      <c r="C12" s="21">
        <v>35330</v>
      </c>
      <c r="D12" s="22" t="s">
        <v>172</v>
      </c>
      <c r="E12" s="23">
        <v>1200</v>
      </c>
      <c r="F12" s="23">
        <v>2.9714849999999999</v>
      </c>
      <c r="G12" s="23">
        <v>0.62958499999999995</v>
      </c>
      <c r="H12" s="51" t="s">
        <v>173</v>
      </c>
      <c r="I12" s="19">
        <v>3.45</v>
      </c>
      <c r="J12" s="19">
        <v>3.2</v>
      </c>
      <c r="K12" s="19">
        <v>2.95</v>
      </c>
      <c r="L12" s="19">
        <v>3.34</v>
      </c>
      <c r="M12" s="19">
        <v>3.31</v>
      </c>
      <c r="N12" s="39">
        <v>3.42</v>
      </c>
      <c r="O12" s="33">
        <f>MAX(I12:N12)</f>
        <v>3.45</v>
      </c>
      <c r="P12" s="40">
        <f>E12*EXP(-EXP(F12-(G12*O12)))</f>
        <v>129.77907420052099</v>
      </c>
    </row>
    <row r="13" spans="1:16" ht="21.6" customHeight="1">
      <c r="A13" s="19">
        <f t="shared" si="0"/>
        <v>4</v>
      </c>
      <c r="B13" s="20" t="s">
        <v>174</v>
      </c>
      <c r="C13" s="21"/>
      <c r="D13" s="22" t="s">
        <v>175</v>
      </c>
      <c r="E13" s="23">
        <v>1200</v>
      </c>
      <c r="F13" s="23">
        <v>2.9714849999999999</v>
      </c>
      <c r="G13" s="23">
        <v>0.420431</v>
      </c>
      <c r="H13" s="24"/>
      <c r="I13" s="19">
        <v>4.78</v>
      </c>
      <c r="J13" s="19">
        <v>4.2300000000000004</v>
      </c>
      <c r="K13" s="19">
        <v>4.49</v>
      </c>
      <c r="L13" s="19">
        <v>4.08</v>
      </c>
      <c r="M13" s="19">
        <v>4.75</v>
      </c>
      <c r="N13" s="39">
        <v>4.04</v>
      </c>
      <c r="O13" s="33">
        <f>MAX(I13:N13)</f>
        <v>4.78</v>
      </c>
      <c r="P13" s="40">
        <f>E13*EXP(-EXP(F13-(G13*O13)))</f>
        <v>87.672662553319896</v>
      </c>
    </row>
    <row r="14" spans="1:16" ht="21.6" customHeight="1">
      <c r="A14" s="19">
        <f t="shared" si="0"/>
        <v>5</v>
      </c>
      <c r="B14" s="20" t="s">
        <v>176</v>
      </c>
      <c r="C14" s="21">
        <v>36708</v>
      </c>
      <c r="D14" s="22" t="s">
        <v>167</v>
      </c>
      <c r="E14" s="23">
        <v>1200</v>
      </c>
      <c r="F14" s="23">
        <v>2.9714849999999999</v>
      </c>
      <c r="G14" s="23">
        <v>0.53615400000000002</v>
      </c>
      <c r="H14" s="51" t="s">
        <v>177</v>
      </c>
      <c r="I14" s="19">
        <v>3.08</v>
      </c>
      <c r="J14" s="19">
        <v>3.26</v>
      </c>
      <c r="K14" s="19">
        <v>3.56</v>
      </c>
      <c r="L14" s="19">
        <v>3.43</v>
      </c>
      <c r="M14" s="19">
        <v>3.32</v>
      </c>
      <c r="N14" s="39">
        <v>3.52</v>
      </c>
      <c r="O14" s="33">
        <f>MAX(I14:N14)</f>
        <v>3.56</v>
      </c>
      <c r="P14" s="40">
        <f>E14*EXP(-EXP(F14-(G14*O14)))</f>
        <v>66.398864083610604</v>
      </c>
    </row>
    <row r="15" spans="1:16" ht="16.8" customHeight="1">
      <c r="A15" s="25"/>
      <c r="B15" s="41" t="s">
        <v>79</v>
      </c>
      <c r="C15" s="49"/>
      <c r="D15" s="44"/>
      <c r="E15" s="25"/>
      <c r="F15" s="25"/>
      <c r="G15" s="25"/>
      <c r="H15" s="16"/>
      <c r="I15" s="25"/>
      <c r="J15" s="25"/>
      <c r="K15" s="25"/>
      <c r="L15" s="25"/>
      <c r="M15" s="25"/>
      <c r="N15" s="25"/>
      <c r="O15" s="25"/>
      <c r="P15" s="25"/>
    </row>
    <row r="16" spans="1:16" ht="16.8" customHeight="1">
      <c r="A16" s="25"/>
      <c r="B16" s="43"/>
      <c r="C16" s="65"/>
      <c r="D16" s="44"/>
      <c r="E16" s="25"/>
      <c r="F16" s="25"/>
      <c r="G16" s="25"/>
      <c r="H16" s="16"/>
      <c r="I16" s="25"/>
      <c r="J16" s="25"/>
      <c r="K16" s="25"/>
      <c r="L16" s="25"/>
      <c r="M16" s="25"/>
      <c r="N16" s="25"/>
      <c r="O16" s="25"/>
      <c r="P16" s="25"/>
    </row>
    <row r="17" spans="1:16" ht="15.6">
      <c r="A17" s="178" t="s">
        <v>11</v>
      </c>
      <c r="B17" s="178" t="s">
        <v>12</v>
      </c>
      <c r="C17" s="176" t="s">
        <v>13</v>
      </c>
      <c r="D17" s="178" t="s">
        <v>14</v>
      </c>
      <c r="E17" s="17"/>
      <c r="F17" s="17"/>
      <c r="G17" s="17"/>
      <c r="H17" s="178" t="s">
        <v>15</v>
      </c>
      <c r="I17" s="213" t="s">
        <v>149</v>
      </c>
      <c r="J17" s="195"/>
      <c r="K17" s="195"/>
      <c r="L17" s="195"/>
      <c r="M17" s="195"/>
      <c r="N17" s="195"/>
      <c r="O17" s="215" t="s">
        <v>16</v>
      </c>
      <c r="P17" s="217" t="s">
        <v>150</v>
      </c>
    </row>
    <row r="18" spans="1:16" ht="31.8" customHeight="1">
      <c r="A18" s="195"/>
      <c r="B18" s="195"/>
      <c r="C18" s="195"/>
      <c r="D18" s="195"/>
      <c r="E18" s="18" t="s">
        <v>33</v>
      </c>
      <c r="F18" s="18" t="s">
        <v>34</v>
      </c>
      <c r="G18" s="18" t="s">
        <v>35</v>
      </c>
      <c r="H18" s="195"/>
      <c r="I18" s="17">
        <v>1</v>
      </c>
      <c r="J18" s="17">
        <v>2</v>
      </c>
      <c r="K18" s="17">
        <v>3</v>
      </c>
      <c r="L18" s="17">
        <v>4</v>
      </c>
      <c r="M18" s="17">
        <v>5</v>
      </c>
      <c r="N18" s="17">
        <v>6</v>
      </c>
      <c r="O18" s="216"/>
      <c r="P18" s="218"/>
    </row>
    <row r="19" spans="1:16" ht="15.6">
      <c r="A19" s="19">
        <f>RANK(P19,$P$19:$P$26,0)</f>
        <v>1</v>
      </c>
      <c r="B19" s="20" t="s">
        <v>178</v>
      </c>
      <c r="C19" s="21">
        <v>31509</v>
      </c>
      <c r="D19" s="22" t="s">
        <v>179</v>
      </c>
      <c r="E19" s="23">
        <v>1200</v>
      </c>
      <c r="F19" s="23">
        <v>3.1095000000000002</v>
      </c>
      <c r="G19" s="23">
        <v>0.392378</v>
      </c>
      <c r="H19" s="51" t="s">
        <v>173</v>
      </c>
      <c r="I19" s="67">
        <v>10.199999999999999</v>
      </c>
      <c r="J19" s="67">
        <v>10.72</v>
      </c>
      <c r="K19" s="67">
        <v>10.88</v>
      </c>
      <c r="L19" s="67">
        <v>10.7</v>
      </c>
      <c r="M19" s="67">
        <v>11.01</v>
      </c>
      <c r="N19" s="68" t="s">
        <v>154</v>
      </c>
      <c r="O19" s="69">
        <f t="shared" ref="O19:O26" si="1">MAX(I19:N19)</f>
        <v>11.01</v>
      </c>
      <c r="P19" s="40">
        <f t="shared" ref="P19:P26" si="2">E19*EXP(-EXP(F19-(G19*O19)))</f>
        <v>890.74036803219997</v>
      </c>
    </row>
    <row r="20" spans="1:16" ht="15.6">
      <c r="A20" s="19">
        <f t="shared" ref="A20:A26" si="3">RANK(P20,$P$19:$P$26,0)</f>
        <v>2</v>
      </c>
      <c r="B20" s="20" t="s">
        <v>180</v>
      </c>
      <c r="C20" s="21">
        <v>33385</v>
      </c>
      <c r="D20" s="22" t="s">
        <v>175</v>
      </c>
      <c r="E20" s="23">
        <v>1200</v>
      </c>
      <c r="F20" s="23">
        <v>3.1095000000000002</v>
      </c>
      <c r="G20" s="23">
        <v>0.32832899999999998</v>
      </c>
      <c r="H20" s="24" t="s">
        <v>31</v>
      </c>
      <c r="I20" s="67">
        <v>12.5</v>
      </c>
      <c r="J20" s="67">
        <v>12.57</v>
      </c>
      <c r="K20" s="67">
        <v>12.7</v>
      </c>
      <c r="L20" s="67">
        <v>12.6</v>
      </c>
      <c r="M20" s="67">
        <v>12.18</v>
      </c>
      <c r="N20" s="68">
        <v>12.75</v>
      </c>
      <c r="O20" s="70">
        <f t="shared" si="1"/>
        <v>12.75</v>
      </c>
      <c r="P20" s="40">
        <f t="shared" si="2"/>
        <v>853.50978351685796</v>
      </c>
    </row>
    <row r="21" spans="1:16" ht="15.6">
      <c r="A21" s="19">
        <f t="shared" si="3"/>
        <v>3</v>
      </c>
      <c r="B21" s="20" t="s">
        <v>181</v>
      </c>
      <c r="C21" s="21">
        <v>29520</v>
      </c>
      <c r="D21" s="22" t="s">
        <v>169</v>
      </c>
      <c r="E21" s="23">
        <v>1200</v>
      </c>
      <c r="F21" s="23">
        <v>3.1095000000000002</v>
      </c>
      <c r="G21" s="23">
        <v>0.46878599999999998</v>
      </c>
      <c r="H21" s="51" t="s">
        <v>170</v>
      </c>
      <c r="I21" s="67">
        <v>7.56</v>
      </c>
      <c r="J21" s="67">
        <v>7.11</v>
      </c>
      <c r="K21" s="67">
        <v>7.2</v>
      </c>
      <c r="L21" s="67">
        <v>7.4</v>
      </c>
      <c r="M21" s="67">
        <v>7.27</v>
      </c>
      <c r="N21" s="68">
        <v>7.18</v>
      </c>
      <c r="O21" s="70">
        <f t="shared" si="1"/>
        <v>7.56</v>
      </c>
      <c r="P21" s="40">
        <f t="shared" si="2"/>
        <v>627.97653796531301</v>
      </c>
    </row>
    <row r="22" spans="1:16" ht="15.6">
      <c r="A22" s="19">
        <f t="shared" si="3"/>
        <v>4</v>
      </c>
      <c r="B22" s="20" t="s">
        <v>182</v>
      </c>
      <c r="C22" s="21">
        <v>34376</v>
      </c>
      <c r="D22" s="22" t="s">
        <v>167</v>
      </c>
      <c r="E22" s="23">
        <v>1200</v>
      </c>
      <c r="F22" s="23">
        <v>3.1095000000000002</v>
      </c>
      <c r="G22" s="23">
        <v>0.38947700000000002</v>
      </c>
      <c r="H22" s="51" t="s">
        <v>177</v>
      </c>
      <c r="I22" s="19">
        <v>8.6</v>
      </c>
      <c r="J22" s="19">
        <v>8.65</v>
      </c>
      <c r="K22" s="19" t="s">
        <v>154</v>
      </c>
      <c r="L22" s="19">
        <v>8.93</v>
      </c>
      <c r="M22" s="19">
        <v>9.0399999999999991</v>
      </c>
      <c r="N22" s="39">
        <v>9.0399999999999991</v>
      </c>
      <c r="O22" s="70">
        <f t="shared" si="1"/>
        <v>9.0399999999999991</v>
      </c>
      <c r="P22" s="40">
        <f t="shared" si="2"/>
        <v>618.52433884531899</v>
      </c>
    </row>
    <row r="23" spans="1:16" ht="15.6">
      <c r="A23" s="19">
        <f t="shared" si="3"/>
        <v>5</v>
      </c>
      <c r="B23" s="20" t="s">
        <v>183</v>
      </c>
      <c r="C23" s="21">
        <v>36314</v>
      </c>
      <c r="D23" s="22" t="s">
        <v>179</v>
      </c>
      <c r="E23" s="23">
        <v>1200</v>
      </c>
      <c r="F23" s="23">
        <v>3.1095000000000002</v>
      </c>
      <c r="G23" s="23">
        <v>0.392378</v>
      </c>
      <c r="H23" s="51" t="s">
        <v>83</v>
      </c>
      <c r="I23" s="67">
        <v>7.35</v>
      </c>
      <c r="J23" s="67">
        <v>7.52</v>
      </c>
      <c r="K23" s="67">
        <v>7.6</v>
      </c>
      <c r="L23" s="67">
        <v>7.77</v>
      </c>
      <c r="M23" s="67">
        <v>7.5</v>
      </c>
      <c r="N23" s="68">
        <v>8.18</v>
      </c>
      <c r="O23" s="70">
        <f t="shared" si="1"/>
        <v>8.18</v>
      </c>
      <c r="P23" s="40">
        <f t="shared" si="2"/>
        <v>485.59598848382097</v>
      </c>
    </row>
    <row r="24" spans="1:16" ht="15.6">
      <c r="A24" s="19">
        <f t="shared" si="3"/>
        <v>6</v>
      </c>
      <c r="B24" s="20" t="s">
        <v>184</v>
      </c>
      <c r="C24" s="21">
        <v>28885</v>
      </c>
      <c r="D24" s="22" t="s">
        <v>185</v>
      </c>
      <c r="E24" s="23">
        <v>1200</v>
      </c>
      <c r="F24" s="23">
        <v>3.1095000000000002</v>
      </c>
      <c r="G24" s="23">
        <v>0.38947700000000002</v>
      </c>
      <c r="H24" s="24" t="s">
        <v>31</v>
      </c>
      <c r="I24" s="67">
        <v>7.8</v>
      </c>
      <c r="J24" s="67">
        <v>7.56</v>
      </c>
      <c r="K24" s="67">
        <v>7.7</v>
      </c>
      <c r="L24" s="67">
        <v>7.9</v>
      </c>
      <c r="M24" s="67">
        <v>8</v>
      </c>
      <c r="N24" s="68">
        <v>7.46</v>
      </c>
      <c r="O24" s="71">
        <f t="shared" si="1"/>
        <v>8</v>
      </c>
      <c r="P24" s="40">
        <f t="shared" si="2"/>
        <v>444.243542757645</v>
      </c>
    </row>
    <row r="25" spans="1:16" ht="15.6">
      <c r="A25" s="19">
        <f t="shared" si="3"/>
        <v>7</v>
      </c>
      <c r="B25" s="20" t="s">
        <v>186</v>
      </c>
      <c r="C25" s="21">
        <v>29378</v>
      </c>
      <c r="D25" s="22" t="s">
        <v>172</v>
      </c>
      <c r="E25" s="23">
        <v>1200</v>
      </c>
      <c r="F25" s="23">
        <v>3.1095000000000002</v>
      </c>
      <c r="G25" s="23">
        <v>0.41861799999999999</v>
      </c>
      <c r="H25" s="51" t="s">
        <v>173</v>
      </c>
      <c r="I25" s="67">
        <v>5.87</v>
      </c>
      <c r="J25" s="67">
        <v>6.07</v>
      </c>
      <c r="K25" s="67">
        <v>6.35</v>
      </c>
      <c r="L25" s="67">
        <v>5.85</v>
      </c>
      <c r="M25" s="67">
        <v>6.25</v>
      </c>
      <c r="N25" s="68">
        <v>6.34</v>
      </c>
      <c r="O25" s="70">
        <f t="shared" si="1"/>
        <v>6.35</v>
      </c>
      <c r="P25" s="40">
        <f t="shared" si="2"/>
        <v>249.57580026894101</v>
      </c>
    </row>
    <row r="26" spans="1:16" ht="15.6">
      <c r="A26" s="19">
        <f t="shared" si="3"/>
        <v>8</v>
      </c>
      <c r="B26" s="20" t="s">
        <v>187</v>
      </c>
      <c r="C26" s="21">
        <v>29378</v>
      </c>
      <c r="D26" s="22" t="s">
        <v>188</v>
      </c>
      <c r="E26" s="23">
        <v>1200</v>
      </c>
      <c r="F26" s="23">
        <v>3.1095000000000002</v>
      </c>
      <c r="G26" s="23">
        <v>0.41861799999999999</v>
      </c>
      <c r="H26" s="51" t="s">
        <v>173</v>
      </c>
      <c r="I26" s="67">
        <v>5.57</v>
      </c>
      <c r="J26" s="67">
        <v>5.88</v>
      </c>
      <c r="K26" s="67">
        <v>6.14</v>
      </c>
      <c r="L26" s="67">
        <v>6</v>
      </c>
      <c r="M26" s="67">
        <v>6.14</v>
      </c>
      <c r="N26" s="68">
        <v>6.1</v>
      </c>
      <c r="O26" s="70">
        <f t="shared" si="1"/>
        <v>6.14</v>
      </c>
      <c r="P26" s="40">
        <f t="shared" si="2"/>
        <v>216.040767093342</v>
      </c>
    </row>
  </sheetData>
  <mergeCells count="16">
    <mergeCell ref="O8:O9"/>
    <mergeCell ref="O17:O18"/>
    <mergeCell ref="P8:P9"/>
    <mergeCell ref="P17:P18"/>
    <mergeCell ref="I8:N8"/>
    <mergeCell ref="I17:N17"/>
    <mergeCell ref="A8:A9"/>
    <mergeCell ref="A17:A18"/>
    <mergeCell ref="B8:B9"/>
    <mergeCell ref="B17:B18"/>
    <mergeCell ref="C8:C9"/>
    <mergeCell ref="C17:C18"/>
    <mergeCell ref="D8:D9"/>
    <mergeCell ref="D17:D18"/>
    <mergeCell ref="H8:H9"/>
    <mergeCell ref="H17:H18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5"/>
  <sheetViews>
    <sheetView workbookViewId="0"/>
  </sheetViews>
  <sheetFormatPr defaultColWidth="9" defaultRowHeight="14.4"/>
  <cols>
    <col min="1" max="1" width="5.88671875" customWidth="1"/>
    <col min="2" max="2" width="21" customWidth="1"/>
    <col min="3" max="3" width="10.6640625" style="2" customWidth="1"/>
    <col min="4" max="4" width="11.33203125" customWidth="1"/>
    <col min="5" max="5" width="5.5546875" hidden="1" customWidth="1"/>
    <col min="6" max="7" width="8.33203125" hidden="1" customWidth="1"/>
    <col min="8" max="8" width="10.109375" customWidth="1"/>
    <col min="9" max="14" width="5.6640625" customWidth="1"/>
    <col min="15" max="15" width="8.44140625" customWidth="1"/>
    <col min="16" max="16" width="6.332031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10"/>
      <c r="L2" s="7" t="s">
        <v>9</v>
      </c>
    </row>
    <row r="3" spans="1:16" s="1" customFormat="1" ht="20.100000000000001" customHeight="1">
      <c r="B3" s="13"/>
      <c r="C3" s="11" t="s">
        <v>164</v>
      </c>
      <c r="D3" s="12"/>
      <c r="E3" s="13"/>
      <c r="F3" s="13"/>
      <c r="G3" s="13"/>
      <c r="H3" s="13"/>
      <c r="I3" s="13"/>
      <c r="J3" s="13"/>
      <c r="K3" s="13"/>
    </row>
    <row r="5" spans="1:16" ht="27.6" customHeight="1">
      <c r="A5" s="25"/>
      <c r="B5" s="62" t="s">
        <v>189</v>
      </c>
      <c r="D5" s="63"/>
      <c r="E5" s="63"/>
      <c r="F5" s="63"/>
      <c r="G5" s="25"/>
      <c r="H5" s="16"/>
      <c r="I5" s="25"/>
      <c r="J5" s="25"/>
      <c r="K5" s="25"/>
      <c r="L5" s="25"/>
      <c r="M5" s="25"/>
      <c r="N5" s="25"/>
      <c r="O5" s="25"/>
      <c r="P5" s="25"/>
    </row>
    <row r="7" spans="1:16" ht="15.6">
      <c r="A7" s="178" t="s">
        <v>11</v>
      </c>
      <c r="B7" s="178" t="s">
        <v>12</v>
      </c>
      <c r="C7" s="176" t="s">
        <v>13</v>
      </c>
      <c r="D7" s="178" t="s">
        <v>14</v>
      </c>
      <c r="E7" s="17"/>
      <c r="F7" s="17"/>
      <c r="G7" s="17"/>
      <c r="H7" s="221" t="s">
        <v>15</v>
      </c>
      <c r="I7" s="213" t="s">
        <v>149</v>
      </c>
      <c r="J7" s="195"/>
      <c r="K7" s="195"/>
      <c r="L7" s="195"/>
      <c r="M7" s="195"/>
      <c r="N7" s="195"/>
      <c r="O7" s="215" t="s">
        <v>16</v>
      </c>
      <c r="P7" s="217" t="s">
        <v>150</v>
      </c>
    </row>
    <row r="8" spans="1:16" ht="14.4" customHeight="1">
      <c r="A8" s="195"/>
      <c r="B8" s="195"/>
      <c r="C8" s="195"/>
      <c r="D8" s="195"/>
      <c r="E8" s="18" t="s">
        <v>33</v>
      </c>
      <c r="F8" s="18" t="s">
        <v>34</v>
      </c>
      <c r="G8" s="18" t="s">
        <v>35</v>
      </c>
      <c r="H8" s="222"/>
      <c r="I8" s="17">
        <v>1</v>
      </c>
      <c r="J8" s="17">
        <v>2</v>
      </c>
      <c r="K8" s="17">
        <v>3</v>
      </c>
      <c r="L8" s="17">
        <v>4</v>
      </c>
      <c r="M8" s="17">
        <v>5</v>
      </c>
      <c r="N8" s="17">
        <v>6</v>
      </c>
      <c r="O8" s="216"/>
      <c r="P8" s="218"/>
    </row>
    <row r="9" spans="1:16" ht="15.6">
      <c r="A9" s="19">
        <f>RANK(P9,$P$9:$P$12,0)</f>
        <v>1</v>
      </c>
      <c r="B9" s="20" t="s">
        <v>43</v>
      </c>
      <c r="C9" s="21">
        <v>30637</v>
      </c>
      <c r="D9" s="22" t="s">
        <v>190</v>
      </c>
      <c r="E9" s="23">
        <v>1200</v>
      </c>
      <c r="F9" s="23">
        <v>3.0347680000000001</v>
      </c>
      <c r="G9" s="23">
        <v>0.52239999999999998</v>
      </c>
      <c r="H9" s="64" t="s">
        <v>115</v>
      </c>
      <c r="I9" s="19">
        <v>5.52</v>
      </c>
      <c r="J9" s="19">
        <v>5.85</v>
      </c>
      <c r="K9" s="19">
        <v>5.05</v>
      </c>
      <c r="L9" s="19">
        <v>5.82</v>
      </c>
      <c r="M9" s="19" t="s">
        <v>191</v>
      </c>
      <c r="N9" s="39">
        <v>5.73</v>
      </c>
      <c r="O9" s="46">
        <f>MAX(I9:N9)</f>
        <v>5.85</v>
      </c>
      <c r="P9" s="40">
        <f>E9*EXP(-EXP(F9-(G9*O9)))</f>
        <v>450.84526276319002</v>
      </c>
    </row>
    <row r="10" spans="1:16" ht="15.6">
      <c r="A10" s="19">
        <f t="shared" ref="A10:A12" si="0">RANK(P10,$P$9:$P$12,0)</f>
        <v>2</v>
      </c>
      <c r="B10" s="20" t="s">
        <v>192</v>
      </c>
      <c r="C10" s="21">
        <v>23240</v>
      </c>
      <c r="D10" s="22" t="s">
        <v>193</v>
      </c>
      <c r="E10" s="23">
        <v>1200</v>
      </c>
      <c r="F10" s="23">
        <v>3.0347680000000001</v>
      </c>
      <c r="G10" s="23">
        <v>0.38817000000000002</v>
      </c>
      <c r="H10" s="64" t="s">
        <v>194</v>
      </c>
      <c r="I10" s="19">
        <v>5.53</v>
      </c>
      <c r="J10" s="19">
        <v>5.21</v>
      </c>
      <c r="K10" s="19">
        <v>5.62</v>
      </c>
      <c r="L10" s="19">
        <v>5.16</v>
      </c>
      <c r="M10" s="19">
        <v>5.62</v>
      </c>
      <c r="N10" s="39">
        <v>5.45</v>
      </c>
      <c r="O10" s="46">
        <f>MAX(I10:N10)</f>
        <v>5.62</v>
      </c>
      <c r="P10" s="40">
        <f>E10*EXP(-EXP(F10-(G10*O10)))</f>
        <v>114.75594536206999</v>
      </c>
    </row>
    <row r="11" spans="1:16" ht="15.6">
      <c r="A11" s="19">
        <f t="shared" si="0"/>
        <v>3</v>
      </c>
      <c r="B11" s="20" t="s">
        <v>195</v>
      </c>
      <c r="C11" s="21">
        <v>23124</v>
      </c>
      <c r="D11" s="22" t="s">
        <v>193</v>
      </c>
      <c r="E11" s="23">
        <v>1200</v>
      </c>
      <c r="F11" s="23">
        <v>3.0347680000000001</v>
      </c>
      <c r="G11" s="23">
        <v>0.38817000000000002</v>
      </c>
      <c r="H11" s="64" t="s">
        <v>194</v>
      </c>
      <c r="I11" s="19">
        <v>4.54</v>
      </c>
      <c r="J11" s="19">
        <v>4.8600000000000003</v>
      </c>
      <c r="K11" s="19">
        <v>4.63</v>
      </c>
      <c r="L11" s="19">
        <v>4.79</v>
      </c>
      <c r="M11" s="19" t="s">
        <v>196</v>
      </c>
      <c r="N11" s="39" t="s">
        <v>196</v>
      </c>
      <c r="O11" s="46">
        <f>MAX(I11:N11)</f>
        <v>4.8600000000000003</v>
      </c>
      <c r="P11" s="40">
        <f>E11*EXP(-EXP(F11-(G11*O11)))</f>
        <v>51.283482859290999</v>
      </c>
    </row>
    <row r="12" spans="1:16" ht="15.6">
      <c r="A12" s="19">
        <f t="shared" si="0"/>
        <v>4</v>
      </c>
      <c r="B12" s="20" t="s">
        <v>45</v>
      </c>
      <c r="C12" s="21">
        <v>38415</v>
      </c>
      <c r="D12" s="22" t="s">
        <v>152</v>
      </c>
      <c r="E12" s="23">
        <v>1200</v>
      </c>
      <c r="F12" s="23">
        <v>3.0347680000000001</v>
      </c>
      <c r="G12" s="23">
        <v>0.32569999999999999</v>
      </c>
      <c r="H12" s="64" t="s">
        <v>115</v>
      </c>
      <c r="I12" s="19">
        <v>3.75</v>
      </c>
      <c r="J12" s="19">
        <v>4.09</v>
      </c>
      <c r="K12" s="19">
        <v>3.35</v>
      </c>
      <c r="L12" s="19"/>
      <c r="M12" s="19"/>
      <c r="N12" s="39"/>
      <c r="O12" s="46">
        <f>MAX(I12:N12)</f>
        <v>4.09</v>
      </c>
      <c r="P12" s="40">
        <f>E12*EXP(-EXP(F12-(G12*O12)))</f>
        <v>4.9608485445858204</v>
      </c>
    </row>
    <row r="13" spans="1:16">
      <c r="P13" s="66"/>
    </row>
    <row r="14" spans="1:16" ht="27.6" customHeight="1">
      <c r="A14" s="25"/>
      <c r="B14" s="62" t="s">
        <v>140</v>
      </c>
      <c r="D14" s="44"/>
      <c r="E14" s="25"/>
      <c r="F14" s="25"/>
      <c r="G14" s="25"/>
      <c r="H14" s="16"/>
      <c r="I14" s="25"/>
      <c r="J14" s="25"/>
      <c r="K14" s="25"/>
      <c r="L14" s="25"/>
      <c r="M14" s="25"/>
      <c r="N14" s="25"/>
      <c r="O14" s="25"/>
      <c r="P14" s="35"/>
    </row>
    <row r="15" spans="1:16" ht="12" customHeight="1">
      <c r="A15" s="25"/>
      <c r="B15" s="43"/>
      <c r="C15" s="65"/>
      <c r="D15" s="44"/>
      <c r="E15" s="25"/>
      <c r="F15" s="25"/>
      <c r="G15" s="25"/>
      <c r="H15" s="16"/>
      <c r="I15" s="25"/>
      <c r="J15" s="25"/>
      <c r="K15" s="25"/>
      <c r="L15" s="25"/>
      <c r="M15" s="25"/>
      <c r="N15" s="25"/>
      <c r="O15" s="25"/>
      <c r="P15" s="35"/>
    </row>
    <row r="16" spans="1:16" ht="15.6">
      <c r="A16" s="178" t="s">
        <v>11</v>
      </c>
      <c r="B16" s="178" t="s">
        <v>12</v>
      </c>
      <c r="C16" s="176" t="s">
        <v>13</v>
      </c>
      <c r="D16" s="178" t="s">
        <v>14</v>
      </c>
      <c r="E16" s="17"/>
      <c r="F16" s="17"/>
      <c r="G16" s="17"/>
      <c r="H16" s="221" t="s">
        <v>15</v>
      </c>
      <c r="I16" s="213" t="s">
        <v>149</v>
      </c>
      <c r="J16" s="195"/>
      <c r="K16" s="195"/>
      <c r="L16" s="195"/>
      <c r="M16" s="195"/>
      <c r="N16" s="195"/>
      <c r="O16" s="215" t="s">
        <v>16</v>
      </c>
      <c r="P16" s="219" t="s">
        <v>150</v>
      </c>
    </row>
    <row r="17" spans="1:16" ht="14.4" customHeight="1">
      <c r="A17" s="195"/>
      <c r="B17" s="195"/>
      <c r="C17" s="195"/>
      <c r="D17" s="195"/>
      <c r="E17" s="18" t="s">
        <v>33</v>
      </c>
      <c r="F17" s="18" t="s">
        <v>34</v>
      </c>
      <c r="G17" s="18" t="s">
        <v>35</v>
      </c>
      <c r="H17" s="222"/>
      <c r="I17" s="17">
        <v>1</v>
      </c>
      <c r="J17" s="17">
        <v>2</v>
      </c>
      <c r="K17" s="17">
        <v>3</v>
      </c>
      <c r="L17" s="17">
        <v>4</v>
      </c>
      <c r="M17" s="17">
        <v>5</v>
      </c>
      <c r="N17" s="17">
        <v>6</v>
      </c>
      <c r="O17" s="216"/>
      <c r="P17" s="220"/>
    </row>
    <row r="18" spans="1:16" ht="15.6">
      <c r="A18" s="19">
        <f>RANK(P18,$P$18:$P$25,0)</f>
        <v>1</v>
      </c>
      <c r="B18" s="20" t="s">
        <v>197</v>
      </c>
      <c r="C18" s="21">
        <v>33576</v>
      </c>
      <c r="D18" s="22" t="s">
        <v>155</v>
      </c>
      <c r="E18" s="23">
        <v>1200</v>
      </c>
      <c r="F18" s="23">
        <v>3.7274799999999999</v>
      </c>
      <c r="G18" s="23">
        <v>0.35645100000000002</v>
      </c>
      <c r="H18" s="51" t="s">
        <v>198</v>
      </c>
      <c r="I18" s="31">
        <v>13.32</v>
      </c>
      <c r="J18" s="31" t="s">
        <v>191</v>
      </c>
      <c r="K18" s="31">
        <v>14.44</v>
      </c>
      <c r="L18" s="31" t="s">
        <v>154</v>
      </c>
      <c r="M18" s="31">
        <v>12.8</v>
      </c>
      <c r="N18" s="32" t="s">
        <v>154</v>
      </c>
      <c r="O18" s="46">
        <f t="shared" ref="O18:O25" si="1">MAX(I18:N18)</f>
        <v>14.44</v>
      </c>
      <c r="P18" s="40">
        <f t="shared" ref="P18:P25" si="2">E18*EXP(-EXP(F18-(G18*O18)))</f>
        <v>942.26224736933796</v>
      </c>
    </row>
    <row r="19" spans="1:16" ht="15.6">
      <c r="A19" s="19">
        <f t="shared" ref="A19:A25" si="3">RANK(P19,$P$18:$P$25,0)</f>
        <v>2</v>
      </c>
      <c r="B19" s="20" t="s">
        <v>199</v>
      </c>
      <c r="C19" s="21">
        <v>33825</v>
      </c>
      <c r="D19" s="22" t="s">
        <v>193</v>
      </c>
      <c r="E19" s="23">
        <v>1200</v>
      </c>
      <c r="F19" s="23">
        <v>3.7274799999999999</v>
      </c>
      <c r="G19" s="23">
        <v>0.32212099999999999</v>
      </c>
      <c r="H19" s="51" t="s">
        <v>24</v>
      </c>
      <c r="I19" s="31" t="s">
        <v>154</v>
      </c>
      <c r="J19" s="31">
        <v>13.37</v>
      </c>
      <c r="K19" s="31">
        <v>14.02</v>
      </c>
      <c r="L19" s="31" t="s">
        <v>154</v>
      </c>
      <c r="M19" s="31">
        <v>13.16</v>
      </c>
      <c r="N19" s="32">
        <v>13.36</v>
      </c>
      <c r="O19" s="46">
        <f t="shared" si="1"/>
        <v>14.02</v>
      </c>
      <c r="P19" s="40">
        <f t="shared" si="2"/>
        <v>761.75261738694098</v>
      </c>
    </row>
    <row r="20" spans="1:16" ht="15.6">
      <c r="A20" s="19">
        <f t="shared" si="3"/>
        <v>3</v>
      </c>
      <c r="B20" s="20" t="s">
        <v>200</v>
      </c>
      <c r="C20" s="21">
        <v>29502</v>
      </c>
      <c r="D20" s="22" t="s">
        <v>193</v>
      </c>
      <c r="E20" s="23">
        <v>1200</v>
      </c>
      <c r="F20" s="23">
        <v>3.7274799999999999</v>
      </c>
      <c r="G20" s="23">
        <v>0.32212099999999999</v>
      </c>
      <c r="H20" s="51" t="s">
        <v>201</v>
      </c>
      <c r="I20" s="31">
        <v>9.6199999999999992</v>
      </c>
      <c r="J20" s="31">
        <v>9.91</v>
      </c>
      <c r="K20" s="31">
        <v>9.44</v>
      </c>
      <c r="L20" s="31">
        <v>10.43</v>
      </c>
      <c r="M20" s="31">
        <v>10.47</v>
      </c>
      <c r="N20" s="32">
        <v>10.27</v>
      </c>
      <c r="O20" s="46">
        <f t="shared" si="1"/>
        <v>10.47</v>
      </c>
      <c r="P20" s="40">
        <f t="shared" si="2"/>
        <v>288.321768888078</v>
      </c>
    </row>
    <row r="21" spans="1:16" ht="15.6">
      <c r="A21" s="19">
        <f t="shared" si="3"/>
        <v>4</v>
      </c>
      <c r="B21" s="20" t="s">
        <v>51</v>
      </c>
      <c r="C21" s="21" t="s">
        <v>202</v>
      </c>
      <c r="D21" s="22" t="s">
        <v>163</v>
      </c>
      <c r="E21" s="23">
        <v>1200</v>
      </c>
      <c r="F21" s="23">
        <v>3.7274799999999999</v>
      </c>
      <c r="G21" s="23">
        <v>0.33233099999999999</v>
      </c>
      <c r="H21" s="51" t="s">
        <v>156</v>
      </c>
      <c r="I21" s="31">
        <v>7.03</v>
      </c>
      <c r="J21" s="31">
        <v>7.02</v>
      </c>
      <c r="K21" s="31">
        <v>7.12</v>
      </c>
      <c r="L21" s="31">
        <v>7</v>
      </c>
      <c r="M21" s="31">
        <v>7.17</v>
      </c>
      <c r="N21" s="32">
        <v>7.02</v>
      </c>
      <c r="O21" s="46">
        <f t="shared" si="1"/>
        <v>7.17</v>
      </c>
      <c r="P21" s="40">
        <f t="shared" si="2"/>
        <v>25.8722052082529</v>
      </c>
    </row>
    <row r="22" spans="1:16" ht="15.6">
      <c r="A22" s="19">
        <f>RANK(P22,$P$18:$P$25,0)</f>
        <v>5</v>
      </c>
      <c r="B22" s="20" t="s">
        <v>211</v>
      </c>
      <c r="C22" s="21">
        <v>36486</v>
      </c>
      <c r="D22" s="22" t="s">
        <v>155</v>
      </c>
      <c r="E22" s="23">
        <v>1200</v>
      </c>
      <c r="F22" s="23">
        <v>3.7274799999999999</v>
      </c>
      <c r="G22" s="23">
        <v>0.35645100000000002</v>
      </c>
      <c r="H22" s="51" t="s">
        <v>212</v>
      </c>
      <c r="I22" s="31">
        <v>5.55</v>
      </c>
      <c r="J22" s="31">
        <v>5.65</v>
      </c>
      <c r="K22" s="31">
        <v>5.55</v>
      </c>
      <c r="L22" s="31">
        <v>5.44</v>
      </c>
      <c r="M22" s="31">
        <v>5.74</v>
      </c>
      <c r="N22" s="32">
        <v>6.23</v>
      </c>
      <c r="O22" s="46">
        <f>MAX(I22:N22)</f>
        <v>6.23</v>
      </c>
      <c r="P22" s="40">
        <f>E22*EXP(-EXP(F22-(G22*O22)))</f>
        <v>13.168825502347156</v>
      </c>
    </row>
    <row r="23" spans="1:16" ht="15.6">
      <c r="A23" s="19">
        <f>RANK(P23,$P$18:$P$25,0)</f>
        <v>6</v>
      </c>
      <c r="B23" s="20" t="s">
        <v>203</v>
      </c>
      <c r="C23" s="21">
        <v>37432</v>
      </c>
      <c r="D23" s="22" t="s">
        <v>204</v>
      </c>
      <c r="E23" s="23">
        <v>1200</v>
      </c>
      <c r="F23" s="23">
        <v>2.7669429999999999</v>
      </c>
      <c r="G23" s="45">
        <v>9.8002000000000006E-2</v>
      </c>
      <c r="H23" s="51" t="s">
        <v>24</v>
      </c>
      <c r="I23" s="31">
        <v>10.31</v>
      </c>
      <c r="J23" s="31">
        <v>10.63</v>
      </c>
      <c r="K23" s="31">
        <v>10.4</v>
      </c>
      <c r="L23" s="31">
        <v>10.63</v>
      </c>
      <c r="M23" s="31">
        <v>10.42</v>
      </c>
      <c r="N23" s="32" t="s">
        <v>154</v>
      </c>
      <c r="O23" s="46">
        <f>MAX(I23:N23)</f>
        <v>10.63</v>
      </c>
      <c r="P23" s="40">
        <f>E23*EXP(-EXP(F23-(G23*O23)))</f>
        <v>4.3777535024042322</v>
      </c>
    </row>
    <row r="24" spans="1:16" ht="15.6">
      <c r="A24" s="19">
        <f>RANK(P24,$P$18:$P$25,0)</f>
        <v>7</v>
      </c>
      <c r="B24" s="20" t="s">
        <v>205</v>
      </c>
      <c r="C24" s="21">
        <v>29206</v>
      </c>
      <c r="D24" s="22" t="s">
        <v>206</v>
      </c>
      <c r="E24" s="23">
        <v>1200</v>
      </c>
      <c r="F24" s="23">
        <v>2.7669429999999999</v>
      </c>
      <c r="G24" s="23">
        <v>6.9887000000000005E-2</v>
      </c>
      <c r="H24" s="51" t="s">
        <v>24</v>
      </c>
      <c r="I24" s="31">
        <v>11.08</v>
      </c>
      <c r="J24" s="31">
        <v>11.85</v>
      </c>
      <c r="K24" s="31" t="s">
        <v>154</v>
      </c>
      <c r="L24" s="31">
        <v>11.59</v>
      </c>
      <c r="M24" s="31" t="s">
        <v>154</v>
      </c>
      <c r="N24" s="32">
        <v>11.35</v>
      </c>
      <c r="O24" s="46">
        <f>MAX(I24:N24)</f>
        <v>11.85</v>
      </c>
      <c r="P24" s="40">
        <f>E24*EXP(-EXP(F24-(G24*O24)))</f>
        <v>1.1500393011048786</v>
      </c>
    </row>
    <row r="25" spans="1:16" ht="15.6">
      <c r="A25" s="19">
        <f>RANK(P25,$P$18:$P$25,0)</f>
        <v>8</v>
      </c>
      <c r="B25" s="20" t="s">
        <v>207</v>
      </c>
      <c r="C25" s="21">
        <v>28885</v>
      </c>
      <c r="D25" s="22" t="s">
        <v>208</v>
      </c>
      <c r="E25" s="23">
        <v>1200</v>
      </c>
      <c r="F25" s="23">
        <v>2.7669429999999999</v>
      </c>
      <c r="G25" s="23">
        <v>0.109116</v>
      </c>
      <c r="H25" s="51" t="s">
        <v>209</v>
      </c>
      <c r="I25" s="31">
        <v>4.08</v>
      </c>
      <c r="J25" s="31">
        <v>4.72</v>
      </c>
      <c r="K25" s="31">
        <v>5.15</v>
      </c>
      <c r="L25" s="31">
        <v>4.6500000000000004</v>
      </c>
      <c r="M25" s="31">
        <v>4.5999999999999996</v>
      </c>
      <c r="N25" s="32">
        <v>5.23</v>
      </c>
      <c r="O25" s="46">
        <f>MAX(I25:N25)</f>
        <v>5.23</v>
      </c>
      <c r="P25" s="40">
        <f>E25*EXP(-EXP(F25-(G25*O25)))</f>
        <v>0.14937386135769443</v>
      </c>
    </row>
  </sheetData>
  <sortState xmlns:xlrd2="http://schemas.microsoft.com/office/spreadsheetml/2017/richdata2" ref="A22:P25">
    <sortCondition ref="A25"/>
  </sortState>
  <mergeCells count="16">
    <mergeCell ref="O7:O8"/>
    <mergeCell ref="O16:O17"/>
    <mergeCell ref="P7:P8"/>
    <mergeCell ref="P16:P17"/>
    <mergeCell ref="I7:N7"/>
    <mergeCell ref="I16:N16"/>
    <mergeCell ref="A7:A8"/>
    <mergeCell ref="A16:A17"/>
    <mergeCell ref="B7:B8"/>
    <mergeCell ref="B16:B17"/>
    <mergeCell ref="C7:C8"/>
    <mergeCell ref="C16:C17"/>
    <mergeCell ref="D7:D8"/>
    <mergeCell ref="D16:D17"/>
    <mergeCell ref="H7:H8"/>
    <mergeCell ref="H16:H17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5"/>
  <sheetViews>
    <sheetView workbookViewId="0"/>
  </sheetViews>
  <sheetFormatPr defaultColWidth="9" defaultRowHeight="14.4"/>
  <cols>
    <col min="1" max="1" width="5.5546875" customWidth="1"/>
    <col min="2" max="2" width="19.44140625" customWidth="1"/>
    <col min="3" max="3" width="10.109375" style="2" customWidth="1"/>
    <col min="4" max="4" width="11.109375" customWidth="1"/>
    <col min="5" max="5" width="5.44140625" hidden="1" customWidth="1"/>
    <col min="6" max="7" width="8.33203125" hidden="1" customWidth="1"/>
    <col min="8" max="8" width="11" customWidth="1"/>
    <col min="9" max="9" width="5.33203125" customWidth="1"/>
    <col min="10" max="11" width="5.6640625" customWidth="1"/>
    <col min="12" max="14" width="5.5546875" customWidth="1"/>
    <col min="15" max="15" width="9" customWidth="1"/>
    <col min="16" max="16" width="6.441406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10"/>
    </row>
    <row r="3" spans="1:16" s="1" customFormat="1" ht="12.75" customHeight="1">
      <c r="B3" s="7"/>
      <c r="C3" s="8"/>
      <c r="D3" s="9"/>
      <c r="E3" s="10"/>
      <c r="F3" s="10"/>
      <c r="G3" s="10"/>
      <c r="H3" s="10"/>
      <c r="I3" s="10"/>
      <c r="J3" s="10"/>
      <c r="K3" s="10"/>
      <c r="M3" s="7" t="s">
        <v>9</v>
      </c>
    </row>
    <row r="4" spans="1:16" s="1" customFormat="1" ht="20.100000000000001" customHeight="1">
      <c r="B4" s="11" t="s">
        <v>213</v>
      </c>
      <c r="D4" s="12"/>
      <c r="E4" s="13"/>
      <c r="F4" s="13"/>
      <c r="G4" s="13"/>
      <c r="H4" s="13"/>
      <c r="I4" s="13"/>
      <c r="J4" s="13"/>
      <c r="K4" s="13"/>
    </row>
    <row r="5" spans="1:16" ht="27.6" customHeight="1">
      <c r="A5" s="25"/>
      <c r="B5" s="43"/>
      <c r="C5" s="41"/>
      <c r="D5" s="44"/>
      <c r="E5" s="25"/>
      <c r="F5" s="25"/>
      <c r="G5" s="25"/>
      <c r="H5" s="16"/>
      <c r="I5" s="25"/>
      <c r="J5" s="25"/>
      <c r="K5" s="25"/>
      <c r="L5" s="25"/>
      <c r="M5" s="25"/>
      <c r="N5" s="25"/>
      <c r="O5" s="25"/>
      <c r="P5" s="25"/>
    </row>
    <row r="6" spans="1:16" ht="15.6">
      <c r="A6" s="178" t="s">
        <v>11</v>
      </c>
      <c r="B6" s="178" t="s">
        <v>12</v>
      </c>
      <c r="C6" s="176" t="s">
        <v>13</v>
      </c>
      <c r="D6" s="223" t="s">
        <v>14</v>
      </c>
      <c r="E6" s="17"/>
      <c r="F6" s="17"/>
      <c r="G6" s="17"/>
      <c r="H6" s="178" t="s">
        <v>15</v>
      </c>
      <c r="I6" s="213" t="s">
        <v>149</v>
      </c>
      <c r="J6" s="195"/>
      <c r="K6" s="195"/>
      <c r="L6" s="195"/>
      <c r="M6" s="195"/>
      <c r="N6" s="195"/>
      <c r="O6" s="217" t="s">
        <v>16</v>
      </c>
      <c r="P6" s="217" t="s">
        <v>150</v>
      </c>
    </row>
    <row r="7" spans="1:16">
      <c r="A7" s="195"/>
      <c r="B7" s="195"/>
      <c r="C7" s="195"/>
      <c r="D7" s="224"/>
      <c r="E7" s="18" t="s">
        <v>33</v>
      </c>
      <c r="F7" s="18" t="s">
        <v>34</v>
      </c>
      <c r="G7" s="18" t="s">
        <v>35</v>
      </c>
      <c r="H7" s="195"/>
      <c r="I7" s="17">
        <v>1</v>
      </c>
      <c r="J7" s="17">
        <v>2</v>
      </c>
      <c r="K7" s="17">
        <v>3</v>
      </c>
      <c r="L7" s="17">
        <v>4</v>
      </c>
      <c r="M7" s="17">
        <v>5</v>
      </c>
      <c r="N7" s="17">
        <v>6</v>
      </c>
      <c r="O7" s="218"/>
      <c r="P7" s="218"/>
    </row>
    <row r="8" spans="1:16" ht="18.600000000000001" customHeight="1">
      <c r="A8" s="19">
        <f>RANK(P8,$P$8:$P$15,0)</f>
        <v>1</v>
      </c>
      <c r="B8" s="20" t="s">
        <v>197</v>
      </c>
      <c r="C8" s="21">
        <v>33576</v>
      </c>
      <c r="D8" s="22" t="s">
        <v>155</v>
      </c>
      <c r="E8" s="23">
        <v>1200</v>
      </c>
      <c r="F8" s="23">
        <v>3.1508639999999999</v>
      </c>
      <c r="G8" s="23">
        <v>8.9374999999999996E-2</v>
      </c>
      <c r="H8" s="24" t="s">
        <v>198</v>
      </c>
      <c r="I8" s="31">
        <v>43.12</v>
      </c>
      <c r="J8" s="31">
        <v>48.25</v>
      </c>
      <c r="K8" s="31">
        <v>45.4</v>
      </c>
      <c r="L8" s="31">
        <v>46.82</v>
      </c>
      <c r="M8" s="31">
        <v>46.3</v>
      </c>
      <c r="N8" s="32">
        <v>43.83</v>
      </c>
      <c r="O8" s="33">
        <f t="shared" ref="O8:O14" si="0">MAX(I8:N8)</f>
        <v>48.25</v>
      </c>
      <c r="P8" s="40">
        <f t="shared" ref="P8:P15" si="1">E8*EXP(-EXP(F8-(G8*O8)))</f>
        <v>877.48002629570999</v>
      </c>
    </row>
    <row r="9" spans="1:16" ht="18.600000000000001" customHeight="1">
      <c r="A9" s="19">
        <f t="shared" ref="A9:A15" si="2">RANK(P9,$P$8:$P$15,0)</f>
        <v>2</v>
      </c>
      <c r="B9" s="20" t="s">
        <v>199</v>
      </c>
      <c r="C9" s="21">
        <v>33825</v>
      </c>
      <c r="D9" s="22" t="s">
        <v>193</v>
      </c>
      <c r="E9" s="23">
        <v>1200</v>
      </c>
      <c r="F9" s="23">
        <v>3.1508639999999999</v>
      </c>
      <c r="G9" s="23">
        <v>9.5496999999999999E-2</v>
      </c>
      <c r="H9" s="24" t="s">
        <v>24</v>
      </c>
      <c r="I9" s="31">
        <v>42.97</v>
      </c>
      <c r="J9" s="31">
        <v>33.799999999999997</v>
      </c>
      <c r="K9" s="31" t="s">
        <v>154</v>
      </c>
      <c r="L9" s="31" t="s">
        <v>154</v>
      </c>
      <c r="M9" s="31">
        <v>35.25</v>
      </c>
      <c r="N9" s="32">
        <v>41.11</v>
      </c>
      <c r="O9" s="33">
        <f t="shared" si="0"/>
        <v>42.97</v>
      </c>
      <c r="P9" s="40">
        <f t="shared" si="1"/>
        <v>815.95260261823</v>
      </c>
    </row>
    <row r="10" spans="1:16" ht="18.600000000000001" customHeight="1">
      <c r="A10" s="19">
        <f t="shared" si="2"/>
        <v>3</v>
      </c>
      <c r="B10" s="20" t="s">
        <v>214</v>
      </c>
      <c r="C10" s="21">
        <v>37432</v>
      </c>
      <c r="D10" s="22" t="s">
        <v>204</v>
      </c>
      <c r="E10" s="23">
        <v>1200</v>
      </c>
      <c r="F10" s="23">
        <v>3.1508639999999999</v>
      </c>
      <c r="G10" s="23">
        <v>0.114077</v>
      </c>
      <c r="H10" s="24" t="s">
        <v>24</v>
      </c>
      <c r="I10" s="31">
        <v>24.65</v>
      </c>
      <c r="J10" s="31">
        <v>27.11</v>
      </c>
      <c r="K10" s="31">
        <v>27.3</v>
      </c>
      <c r="L10" s="31" t="s">
        <v>154</v>
      </c>
      <c r="M10" s="31">
        <v>28.28</v>
      </c>
      <c r="N10" s="32">
        <v>27.4</v>
      </c>
      <c r="O10" s="33">
        <f t="shared" si="0"/>
        <v>28.28</v>
      </c>
      <c r="P10" s="40">
        <f t="shared" si="1"/>
        <v>474.636860724077</v>
      </c>
    </row>
    <row r="11" spans="1:16" ht="18.600000000000001" customHeight="1">
      <c r="A11" s="19">
        <f t="shared" si="2"/>
        <v>4</v>
      </c>
      <c r="B11" s="20" t="s">
        <v>205</v>
      </c>
      <c r="C11" s="21">
        <v>29206</v>
      </c>
      <c r="D11" s="22" t="s">
        <v>215</v>
      </c>
      <c r="E11" s="23">
        <v>1200</v>
      </c>
      <c r="F11" s="23">
        <v>3.1508639999999999</v>
      </c>
      <c r="G11" s="23">
        <v>8.0410999999999996E-2</v>
      </c>
      <c r="H11" s="24" t="s">
        <v>24</v>
      </c>
      <c r="I11" s="31">
        <v>36.71</v>
      </c>
      <c r="J11" s="31" t="s">
        <v>154</v>
      </c>
      <c r="K11" s="31">
        <v>36.43</v>
      </c>
      <c r="L11" s="31">
        <v>36.06</v>
      </c>
      <c r="M11" s="31">
        <v>36.119999999999997</v>
      </c>
      <c r="N11" s="32" t="s">
        <v>154</v>
      </c>
      <c r="O11" s="33">
        <f t="shared" si="0"/>
        <v>36.71</v>
      </c>
      <c r="P11" s="40">
        <f t="shared" si="1"/>
        <v>354.22203076129301</v>
      </c>
    </row>
    <row r="12" spans="1:16" ht="18.600000000000001" customHeight="1">
      <c r="A12" s="19">
        <f t="shared" si="2"/>
        <v>5</v>
      </c>
      <c r="B12" s="242" t="s">
        <v>19</v>
      </c>
      <c r="C12" s="243" t="s">
        <v>257</v>
      </c>
      <c r="D12" s="22" t="s">
        <v>155</v>
      </c>
      <c r="E12" s="23">
        <v>1200</v>
      </c>
      <c r="F12" s="23">
        <v>3.1508639999999999</v>
      </c>
      <c r="G12" s="23">
        <v>8.9374999999999996E-2</v>
      </c>
      <c r="H12" s="24" t="s">
        <v>21</v>
      </c>
      <c r="I12" s="31">
        <v>24.56</v>
      </c>
      <c r="J12" s="31">
        <v>26.48</v>
      </c>
      <c r="K12" s="31">
        <v>30.6</v>
      </c>
      <c r="L12" s="31">
        <v>27.8</v>
      </c>
      <c r="M12" s="31">
        <v>29.12</v>
      </c>
      <c r="N12" s="32" t="s">
        <v>154</v>
      </c>
      <c r="O12" s="33">
        <f t="shared" si="0"/>
        <v>30.6</v>
      </c>
      <c r="P12" s="40">
        <f t="shared" si="1"/>
        <v>263.540654223383</v>
      </c>
    </row>
    <row r="13" spans="1:16" ht="18.600000000000001" customHeight="1">
      <c r="A13" s="19">
        <f t="shared" si="2"/>
        <v>6</v>
      </c>
      <c r="B13" s="20" t="s">
        <v>200</v>
      </c>
      <c r="C13" s="21">
        <v>29502</v>
      </c>
      <c r="D13" s="22" t="s">
        <v>193</v>
      </c>
      <c r="E13" s="23">
        <v>1200</v>
      </c>
      <c r="F13" s="23">
        <v>3.1508639999999999</v>
      </c>
      <c r="G13" s="23">
        <v>9.5496999999999999E-2</v>
      </c>
      <c r="H13" s="24" t="s">
        <v>216</v>
      </c>
      <c r="I13" s="31" t="s">
        <v>154</v>
      </c>
      <c r="J13" s="31">
        <v>19.59</v>
      </c>
      <c r="K13" s="31">
        <v>22.8</v>
      </c>
      <c r="L13" s="31">
        <v>21.56</v>
      </c>
      <c r="M13" s="31" t="s">
        <v>154</v>
      </c>
      <c r="N13" s="32">
        <v>20.56</v>
      </c>
      <c r="O13" s="33">
        <f t="shared" si="0"/>
        <v>22.8</v>
      </c>
      <c r="P13" s="40">
        <f t="shared" si="1"/>
        <v>85.012442155716002</v>
      </c>
    </row>
    <row r="14" spans="1:16" ht="18.600000000000001" customHeight="1">
      <c r="A14" s="19">
        <f t="shared" si="2"/>
        <v>7</v>
      </c>
      <c r="B14" s="20" t="s">
        <v>217</v>
      </c>
      <c r="C14" s="21" t="s">
        <v>218</v>
      </c>
      <c r="D14" s="22" t="s">
        <v>155</v>
      </c>
      <c r="E14" s="23">
        <v>1200</v>
      </c>
      <c r="F14" s="23">
        <v>3.1508639999999999</v>
      </c>
      <c r="G14" s="23">
        <v>8.9374999999999996E-2</v>
      </c>
      <c r="H14" s="24" t="s">
        <v>216</v>
      </c>
      <c r="I14" s="31">
        <v>13.06</v>
      </c>
      <c r="J14" s="31">
        <v>11.26</v>
      </c>
      <c r="K14" s="31">
        <v>13.75</v>
      </c>
      <c r="L14" s="31">
        <v>12.55</v>
      </c>
      <c r="M14" s="31">
        <v>13.2</v>
      </c>
      <c r="N14" s="32">
        <v>11.83</v>
      </c>
      <c r="O14" s="33">
        <f t="shared" si="0"/>
        <v>13.75</v>
      </c>
      <c r="P14" s="40">
        <f t="shared" si="1"/>
        <v>1.2914318381334899</v>
      </c>
    </row>
    <row r="15" spans="1:16" ht="18.600000000000001" customHeight="1">
      <c r="A15" s="19">
        <f t="shared" si="2"/>
        <v>8</v>
      </c>
      <c r="B15" s="20" t="s">
        <v>207</v>
      </c>
      <c r="C15" s="21">
        <v>28885</v>
      </c>
      <c r="D15" s="22" t="s">
        <v>208</v>
      </c>
      <c r="E15" s="23">
        <v>1200</v>
      </c>
      <c r="F15" s="23">
        <v>3.1508639999999999</v>
      </c>
      <c r="G15" s="23">
        <v>0.10331799999999999</v>
      </c>
      <c r="H15" s="24" t="s">
        <v>198</v>
      </c>
      <c r="I15" s="31" t="s">
        <v>154</v>
      </c>
      <c r="J15" s="31">
        <v>8.44</v>
      </c>
      <c r="K15" s="31">
        <v>8.9</v>
      </c>
      <c r="L15" s="31" t="s">
        <v>154</v>
      </c>
      <c r="M15" s="31">
        <v>9.48</v>
      </c>
      <c r="N15" s="32">
        <v>9.15</v>
      </c>
      <c r="O15" s="33">
        <v>9.48</v>
      </c>
      <c r="P15" s="40">
        <f t="shared" si="1"/>
        <v>0.18626973222188301</v>
      </c>
    </row>
  </sheetData>
  <mergeCells count="8">
    <mergeCell ref="O6:O7"/>
    <mergeCell ref="P6:P7"/>
    <mergeCell ref="I6:N6"/>
    <mergeCell ref="A6:A7"/>
    <mergeCell ref="B6:B7"/>
    <mergeCell ref="C6:C7"/>
    <mergeCell ref="D6:D7"/>
    <mergeCell ref="H6:H7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6"/>
  <sheetViews>
    <sheetView workbookViewId="0"/>
  </sheetViews>
  <sheetFormatPr defaultColWidth="9" defaultRowHeight="14.4"/>
  <cols>
    <col min="1" max="1" width="5.5546875" customWidth="1"/>
    <col min="2" max="2" width="23.33203125" customWidth="1"/>
    <col min="3" max="3" width="11" style="2" customWidth="1"/>
    <col min="4" max="4" width="11.44140625" customWidth="1"/>
    <col min="5" max="5" width="5.77734375" hidden="1" customWidth="1"/>
    <col min="6" max="6" width="7.109375" hidden="1" customWidth="1"/>
    <col min="7" max="7" width="8.33203125" hidden="1" customWidth="1"/>
    <col min="8" max="8" width="10.21875" customWidth="1"/>
    <col min="9" max="14" width="5.77734375" customWidth="1"/>
    <col min="15" max="15" width="10" style="56" customWidth="1"/>
    <col min="16" max="16" width="6.554687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57"/>
    </row>
    <row r="2" spans="1:16" s="1" customFormat="1" ht="12.75" customHeight="1">
      <c r="B2" s="7"/>
      <c r="C2" s="8"/>
      <c r="D2" s="9"/>
      <c r="E2" s="10"/>
      <c r="F2" s="10"/>
      <c r="G2" s="10"/>
      <c r="H2" s="10"/>
      <c r="I2" s="10"/>
      <c r="J2" s="10"/>
      <c r="K2" s="10"/>
      <c r="M2" s="7" t="s">
        <v>9</v>
      </c>
      <c r="O2" s="58"/>
    </row>
    <row r="3" spans="1:16" s="1" customFormat="1" ht="20.100000000000001" customHeight="1">
      <c r="B3" s="11" t="s">
        <v>219</v>
      </c>
      <c r="D3" s="12"/>
      <c r="E3" s="13"/>
      <c r="F3" s="13"/>
      <c r="G3" s="13"/>
      <c r="H3" s="13"/>
      <c r="I3" s="13"/>
      <c r="J3" s="13"/>
      <c r="K3" s="13"/>
      <c r="O3" s="58"/>
    </row>
    <row r="4" spans="1:16" ht="17.399999999999999" customHeight="1">
      <c r="A4" s="25"/>
      <c r="B4" s="43"/>
      <c r="C4" s="202" t="s">
        <v>165</v>
      </c>
      <c r="D4" s="202"/>
      <c r="E4" s="202"/>
      <c r="F4" s="202"/>
      <c r="G4" s="25"/>
      <c r="H4" s="16"/>
      <c r="I4" s="25"/>
      <c r="J4" s="25"/>
      <c r="K4" s="25"/>
      <c r="L4" s="25"/>
      <c r="M4" s="25"/>
      <c r="N4" s="25"/>
      <c r="O4" s="59"/>
      <c r="P4" s="25"/>
    </row>
    <row r="5" spans="1:16" ht="15.6">
      <c r="A5" s="178" t="s">
        <v>11</v>
      </c>
      <c r="B5" s="178" t="s">
        <v>12</v>
      </c>
      <c r="C5" s="176" t="s">
        <v>13</v>
      </c>
      <c r="D5" s="178" t="s">
        <v>14</v>
      </c>
      <c r="E5" s="17"/>
      <c r="F5" s="17"/>
      <c r="G5" s="17"/>
      <c r="H5" s="178" t="s">
        <v>15</v>
      </c>
      <c r="I5" s="213" t="s">
        <v>149</v>
      </c>
      <c r="J5" s="195"/>
      <c r="K5" s="195"/>
      <c r="L5" s="195"/>
      <c r="M5" s="195"/>
      <c r="N5" s="195"/>
      <c r="O5" s="227" t="s">
        <v>16</v>
      </c>
      <c r="P5" s="217" t="s">
        <v>150</v>
      </c>
    </row>
    <row r="6" spans="1:16" ht="14.4" customHeight="1">
      <c r="A6" s="195"/>
      <c r="B6" s="195"/>
      <c r="C6" s="195"/>
      <c r="D6" s="195"/>
      <c r="E6" s="18" t="s">
        <v>33</v>
      </c>
      <c r="F6" s="18" t="s">
        <v>34</v>
      </c>
      <c r="G6" s="18" t="s">
        <v>35</v>
      </c>
      <c r="H6" s="195"/>
      <c r="I6" s="17">
        <v>1</v>
      </c>
      <c r="J6" s="17">
        <v>2</v>
      </c>
      <c r="K6" s="17">
        <v>3</v>
      </c>
      <c r="L6" s="17">
        <v>4</v>
      </c>
      <c r="M6" s="17">
        <v>5</v>
      </c>
      <c r="N6" s="17">
        <v>6</v>
      </c>
      <c r="O6" s="228"/>
      <c r="P6" s="218"/>
    </row>
    <row r="7" spans="1:16" ht="15.6">
      <c r="A7" s="19">
        <f>RANK(P7,$P$7:$P$8,0)</f>
        <v>1</v>
      </c>
      <c r="B7" s="20" t="s">
        <v>168</v>
      </c>
      <c r="C7" s="21">
        <v>31353</v>
      </c>
      <c r="D7" s="22" t="s">
        <v>169</v>
      </c>
      <c r="E7" s="23">
        <v>1200</v>
      </c>
      <c r="F7" s="23">
        <v>2.5398499999999999</v>
      </c>
      <c r="G7" s="23">
        <v>0.22208800000000001</v>
      </c>
      <c r="H7" s="24" t="s">
        <v>170</v>
      </c>
      <c r="I7" s="31">
        <v>7.45</v>
      </c>
      <c r="J7" s="31">
        <v>6.89</v>
      </c>
      <c r="K7" s="31">
        <v>8.32</v>
      </c>
      <c r="L7" s="31">
        <v>7.51</v>
      </c>
      <c r="M7" s="31">
        <v>7.95</v>
      </c>
      <c r="N7" s="32">
        <v>7.26</v>
      </c>
      <c r="O7" s="33">
        <f>MAX(I7:N7)</f>
        <v>8.32</v>
      </c>
      <c r="P7" s="40">
        <f>E7*EXP(-EXP(F7-(G7*O7)))</f>
        <v>162.74985234115101</v>
      </c>
    </row>
    <row r="8" spans="1:16" ht="21.6">
      <c r="A8" s="19">
        <f>RANK(P8,$P$7:$P$8,0)</f>
        <v>2</v>
      </c>
      <c r="B8" s="20" t="s">
        <v>220</v>
      </c>
      <c r="C8" s="21">
        <v>35258</v>
      </c>
      <c r="D8" s="22" t="s">
        <v>188</v>
      </c>
      <c r="E8" s="23">
        <v>1200</v>
      </c>
      <c r="F8" s="23">
        <v>2.5398499999999999</v>
      </c>
      <c r="G8" s="23">
        <v>0.33265699999999998</v>
      </c>
      <c r="H8" s="24" t="s">
        <v>31</v>
      </c>
      <c r="I8" s="31">
        <v>2.52</v>
      </c>
      <c r="J8" s="31">
        <v>2.6</v>
      </c>
      <c r="K8" s="31">
        <v>2.56</v>
      </c>
      <c r="L8" s="31">
        <v>2.52</v>
      </c>
      <c r="M8" s="31">
        <v>2.5</v>
      </c>
      <c r="N8" s="32">
        <v>2.48</v>
      </c>
      <c r="O8" s="33">
        <f t="shared" ref="O8" si="0">MAX(I8:N8)</f>
        <v>2.6</v>
      </c>
      <c r="P8" s="40">
        <f>E8*EXP(-EXP(F8-(G8*O8)))</f>
        <v>5.7637735795500502</v>
      </c>
    </row>
    <row r="9" spans="1:16" ht="15.6" customHeight="1">
      <c r="A9" s="25"/>
      <c r="B9" s="43"/>
      <c r="C9" s="202" t="s">
        <v>221</v>
      </c>
      <c r="D9" s="202"/>
      <c r="E9" s="202"/>
      <c r="F9" s="202"/>
      <c r="G9" s="25"/>
      <c r="H9" s="16"/>
      <c r="I9" s="25"/>
      <c r="J9" s="25"/>
      <c r="K9" s="25"/>
      <c r="L9" s="25"/>
      <c r="M9" s="25"/>
      <c r="N9" s="25"/>
      <c r="O9" s="59"/>
      <c r="P9" s="35"/>
    </row>
    <row r="10" spans="1:16" ht="15.6">
      <c r="A10" s="178" t="s">
        <v>11</v>
      </c>
      <c r="B10" s="178" t="s">
        <v>12</v>
      </c>
      <c r="C10" s="176" t="s">
        <v>13</v>
      </c>
      <c r="D10" s="225" t="s">
        <v>14</v>
      </c>
      <c r="E10" s="17"/>
      <c r="F10" s="17"/>
      <c r="G10" s="17"/>
      <c r="H10" s="178" t="s">
        <v>15</v>
      </c>
      <c r="I10" s="213" t="s">
        <v>149</v>
      </c>
      <c r="J10" s="195"/>
      <c r="K10" s="195"/>
      <c r="L10" s="195"/>
      <c r="M10" s="195"/>
      <c r="N10" s="195"/>
      <c r="O10" s="227" t="s">
        <v>16</v>
      </c>
      <c r="P10" s="219" t="s">
        <v>150</v>
      </c>
    </row>
    <row r="11" spans="1:16" ht="14.4" customHeight="1">
      <c r="A11" s="195"/>
      <c r="B11" s="195"/>
      <c r="C11" s="195"/>
      <c r="D11" s="226"/>
      <c r="E11" s="18" t="s">
        <v>33</v>
      </c>
      <c r="F11" s="18" t="s">
        <v>34</v>
      </c>
      <c r="G11" s="18" t="s">
        <v>35</v>
      </c>
      <c r="H11" s="195"/>
      <c r="I11" s="17">
        <v>1</v>
      </c>
      <c r="J11" s="17">
        <v>2</v>
      </c>
      <c r="K11" s="17">
        <v>3</v>
      </c>
      <c r="L11" s="17">
        <v>4</v>
      </c>
      <c r="M11" s="17">
        <v>5</v>
      </c>
      <c r="N11" s="17">
        <v>6</v>
      </c>
      <c r="O11" s="228"/>
      <c r="P11" s="220"/>
    </row>
    <row r="12" spans="1:16" ht="15.6">
      <c r="A12" s="19">
        <f>RANK(P12,$P$12:$P$13,0)</f>
        <v>1</v>
      </c>
      <c r="B12" s="20" t="s">
        <v>166</v>
      </c>
      <c r="C12" s="21">
        <v>39981</v>
      </c>
      <c r="D12" s="22" t="s">
        <v>167</v>
      </c>
      <c r="E12" s="23">
        <v>1200</v>
      </c>
      <c r="F12" s="23">
        <v>2.5398499999999999</v>
      </c>
      <c r="G12" s="23">
        <v>0.18595100000000001</v>
      </c>
      <c r="H12" s="24" t="s">
        <v>24</v>
      </c>
      <c r="I12" s="60">
        <v>6.56</v>
      </c>
      <c r="J12" s="60">
        <v>6.54</v>
      </c>
      <c r="K12" s="60">
        <v>7.53</v>
      </c>
      <c r="L12" s="60">
        <v>7.3</v>
      </c>
      <c r="M12" s="60">
        <v>7.77</v>
      </c>
      <c r="N12" s="61">
        <v>7.44</v>
      </c>
      <c r="O12" s="33">
        <f t="shared" ref="O12:O13" si="1">MAX(I12:N12)</f>
        <v>7.77</v>
      </c>
      <c r="P12" s="40">
        <f>E12*EXP(-EXP(F12-(G12*O12)))</f>
        <v>60.392328076996897</v>
      </c>
    </row>
    <row r="13" spans="1:16" ht="15.6">
      <c r="A13" s="19">
        <f>RANK(P13,$P$12:$P$13,0)</f>
        <v>2</v>
      </c>
      <c r="B13" s="20" t="s">
        <v>222</v>
      </c>
      <c r="C13" s="21">
        <v>39520</v>
      </c>
      <c r="D13" s="22" t="s">
        <v>175</v>
      </c>
      <c r="E13" s="23">
        <v>1200</v>
      </c>
      <c r="F13" s="23">
        <v>2.5398499999999999</v>
      </c>
      <c r="G13" s="23">
        <v>0.12720400000000001</v>
      </c>
      <c r="H13" s="24" t="s">
        <v>24</v>
      </c>
      <c r="I13" s="60">
        <v>5.6</v>
      </c>
      <c r="J13" s="60">
        <v>5.61</v>
      </c>
      <c r="K13" s="60">
        <v>6.63</v>
      </c>
      <c r="L13" s="60">
        <v>4.9400000000000004</v>
      </c>
      <c r="M13" s="60">
        <v>4.41</v>
      </c>
      <c r="N13" s="61">
        <v>5.6</v>
      </c>
      <c r="O13" s="33">
        <f t="shared" si="1"/>
        <v>6.63</v>
      </c>
      <c r="P13" s="40">
        <f>E13*EXP(-EXP(F13-(G13*O13)))</f>
        <v>5.13111541318258</v>
      </c>
    </row>
    <row r="14" spans="1:16" ht="18" customHeight="1">
      <c r="A14" s="25"/>
      <c r="B14" s="43"/>
      <c r="C14" s="202" t="s">
        <v>189</v>
      </c>
      <c r="D14" s="202"/>
      <c r="E14" s="202"/>
      <c r="F14" s="202"/>
      <c r="G14" s="25"/>
      <c r="H14" s="16"/>
      <c r="I14" s="25"/>
      <c r="J14" s="25"/>
      <c r="K14" s="25"/>
      <c r="L14" s="25"/>
      <c r="M14" s="25"/>
      <c r="N14" s="25"/>
      <c r="O14" s="59"/>
      <c r="P14" s="35"/>
    </row>
    <row r="15" spans="1:16" ht="15.6">
      <c r="A15" s="178" t="s">
        <v>11</v>
      </c>
      <c r="B15" s="178" t="s">
        <v>12</v>
      </c>
      <c r="C15" s="176" t="s">
        <v>13</v>
      </c>
      <c r="D15" s="178" t="s">
        <v>14</v>
      </c>
      <c r="E15" s="17"/>
      <c r="F15" s="17"/>
      <c r="G15" s="17"/>
      <c r="H15" s="178" t="s">
        <v>15</v>
      </c>
      <c r="I15" s="213" t="s">
        <v>149</v>
      </c>
      <c r="J15" s="195"/>
      <c r="K15" s="195"/>
      <c r="L15" s="195"/>
      <c r="M15" s="195"/>
      <c r="N15" s="195"/>
      <c r="O15" s="227" t="s">
        <v>16</v>
      </c>
      <c r="P15" s="219" t="s">
        <v>150</v>
      </c>
    </row>
    <row r="16" spans="1:16" ht="14.4" customHeight="1">
      <c r="A16" s="195"/>
      <c r="B16" s="195"/>
      <c r="C16" s="195"/>
      <c r="D16" s="195"/>
      <c r="E16" s="18" t="s">
        <v>33</v>
      </c>
      <c r="F16" s="18" t="s">
        <v>34</v>
      </c>
      <c r="G16" s="18" t="s">
        <v>35</v>
      </c>
      <c r="H16" s="195"/>
      <c r="I16" s="17">
        <v>1</v>
      </c>
      <c r="J16" s="17">
        <v>2</v>
      </c>
      <c r="K16" s="17">
        <v>3</v>
      </c>
      <c r="L16" s="17">
        <v>4</v>
      </c>
      <c r="M16" s="17">
        <v>5</v>
      </c>
      <c r="N16" s="17">
        <v>6</v>
      </c>
      <c r="O16" s="228"/>
      <c r="P16" s="220"/>
    </row>
    <row r="17" spans="1:16" ht="15.6">
      <c r="A17" s="19">
        <f>RANK(P17,$P$17:$P$20,0)</f>
        <v>1</v>
      </c>
      <c r="B17" s="20" t="s">
        <v>43</v>
      </c>
      <c r="C17" s="21">
        <v>30637</v>
      </c>
      <c r="D17" s="22" t="s">
        <v>190</v>
      </c>
      <c r="E17" s="23">
        <v>1200</v>
      </c>
      <c r="F17" s="23">
        <v>2.7611189999999999</v>
      </c>
      <c r="G17" s="23">
        <v>0.18146999999999999</v>
      </c>
      <c r="H17" s="24" t="s">
        <v>42</v>
      </c>
      <c r="I17" s="19">
        <v>14.65</v>
      </c>
      <c r="J17" s="19" t="s">
        <v>191</v>
      </c>
      <c r="K17" s="19">
        <v>11.84</v>
      </c>
      <c r="L17" s="19">
        <v>11.92</v>
      </c>
      <c r="M17" s="19">
        <v>9.92</v>
      </c>
      <c r="N17" s="39">
        <v>14.26</v>
      </c>
      <c r="O17" s="33">
        <f>MAX(I17:N17)</f>
        <v>14.65</v>
      </c>
      <c r="P17" s="40">
        <f>E17*EXP(-EXP(F17-(G17*O17)))</f>
        <v>396.25067047441797</v>
      </c>
    </row>
    <row r="18" spans="1:16" ht="15.6">
      <c r="A18" s="19">
        <f t="shared" ref="A18:A20" si="2">RANK(P18,$P$17:$P$20,0)</f>
        <v>2</v>
      </c>
      <c r="B18" s="20" t="s">
        <v>223</v>
      </c>
      <c r="C18" s="21">
        <v>37431</v>
      </c>
      <c r="D18" s="22" t="s">
        <v>190</v>
      </c>
      <c r="E18" s="23">
        <v>1200</v>
      </c>
      <c r="F18" s="23">
        <v>2.7611189999999999</v>
      </c>
      <c r="G18" s="23">
        <v>0.18146999999999999</v>
      </c>
      <c r="H18" s="24" t="s">
        <v>224</v>
      </c>
      <c r="I18" s="19">
        <v>7.65</v>
      </c>
      <c r="J18" s="19">
        <v>8.09</v>
      </c>
      <c r="K18" s="19">
        <v>8.27</v>
      </c>
      <c r="L18" s="19">
        <v>8.4700000000000006</v>
      </c>
      <c r="M18" s="19" t="s">
        <v>196</v>
      </c>
      <c r="N18" s="39" t="s">
        <v>196</v>
      </c>
      <c r="O18" s="33">
        <f>MAX(I18:N18)</f>
        <v>8.4700000000000006</v>
      </c>
      <c r="P18" s="40">
        <f>E18*EXP(-EXP(F18-(G18*O18)))</f>
        <v>40.008087359457797</v>
      </c>
    </row>
    <row r="19" spans="1:16" ht="15.6">
      <c r="A19" s="19">
        <f t="shared" si="2"/>
        <v>3</v>
      </c>
      <c r="B19" s="20" t="s">
        <v>195</v>
      </c>
      <c r="C19" s="21">
        <v>23124</v>
      </c>
      <c r="D19" s="22" t="s">
        <v>193</v>
      </c>
      <c r="E19" s="23">
        <v>1200</v>
      </c>
      <c r="F19" s="23">
        <v>2.7611189999999999</v>
      </c>
      <c r="G19" s="23">
        <v>0.122071</v>
      </c>
      <c r="H19" s="24" t="s">
        <v>194</v>
      </c>
      <c r="I19" s="19">
        <v>11.88</v>
      </c>
      <c r="J19" s="19" t="s">
        <v>154</v>
      </c>
      <c r="K19" s="19" t="s">
        <v>154</v>
      </c>
      <c r="L19" s="19" t="s">
        <v>154</v>
      </c>
      <c r="M19" s="19">
        <v>9.75</v>
      </c>
      <c r="N19" s="39" t="s">
        <v>196</v>
      </c>
      <c r="O19" s="33">
        <f>MAX(I19:N19)</f>
        <v>11.88</v>
      </c>
      <c r="P19" s="40">
        <f>E19*EXP(-EXP(F19-(G19*O19)))</f>
        <v>29.385709763742302</v>
      </c>
    </row>
    <row r="20" spans="1:16" ht="15.6">
      <c r="A20" s="19">
        <f t="shared" si="2"/>
        <v>4</v>
      </c>
      <c r="B20" s="20" t="s">
        <v>192</v>
      </c>
      <c r="C20" s="21">
        <v>23240</v>
      </c>
      <c r="D20" s="22" t="s">
        <v>193</v>
      </c>
      <c r="E20" s="23"/>
      <c r="F20" s="23"/>
      <c r="G20" s="23"/>
      <c r="H20" s="24" t="s">
        <v>194</v>
      </c>
      <c r="I20" s="19">
        <v>8.0299999999999994</v>
      </c>
      <c r="J20" s="19">
        <v>9.9499999999999993</v>
      </c>
      <c r="K20" s="19">
        <v>9.59</v>
      </c>
      <c r="L20" s="31">
        <v>10.58</v>
      </c>
      <c r="M20" s="31">
        <v>9.9</v>
      </c>
      <c r="N20" s="39">
        <v>9.59</v>
      </c>
      <c r="O20" s="33">
        <f>MAX(I20:N20)</f>
        <v>10.58</v>
      </c>
      <c r="P20" s="40">
        <f>E20*EXP(-EXP(F20-(G20*O20)))</f>
        <v>0</v>
      </c>
    </row>
    <row r="21" spans="1:16" ht="9.6" customHeight="1">
      <c r="A21" s="25"/>
      <c r="B21" s="26"/>
      <c r="C21" s="27"/>
      <c r="D21" s="28"/>
      <c r="E21" s="29"/>
      <c r="F21" s="29"/>
      <c r="G21" s="29"/>
      <c r="H21" s="30"/>
      <c r="I21" s="25"/>
      <c r="J21" s="25"/>
      <c r="K21" s="25"/>
      <c r="L21" s="25"/>
      <c r="M21" s="25"/>
      <c r="N21" s="25"/>
      <c r="O21" s="59"/>
      <c r="P21" s="35"/>
    </row>
    <row r="22" spans="1:16" ht="18" customHeight="1">
      <c r="A22" s="25"/>
      <c r="B22" s="43"/>
      <c r="C22" s="202" t="s">
        <v>189</v>
      </c>
      <c r="D22" s="202"/>
      <c r="E22" s="202"/>
      <c r="F22" s="202"/>
      <c r="G22" s="25"/>
      <c r="H22" s="16"/>
      <c r="I22" s="25"/>
      <c r="J22" s="25"/>
      <c r="K22" s="25"/>
      <c r="L22" s="25"/>
      <c r="M22" s="25"/>
      <c r="N22" s="25"/>
      <c r="O22" s="59"/>
      <c r="P22" s="35"/>
    </row>
    <row r="23" spans="1:16" ht="15.6">
      <c r="A23" s="178" t="s">
        <v>11</v>
      </c>
      <c r="B23" s="178" t="s">
        <v>12</v>
      </c>
      <c r="C23" s="176" t="s">
        <v>13</v>
      </c>
      <c r="D23" s="178" t="s">
        <v>14</v>
      </c>
      <c r="E23" s="17"/>
      <c r="F23" s="17"/>
      <c r="G23" s="17"/>
      <c r="H23" s="178" t="s">
        <v>15</v>
      </c>
      <c r="I23" s="213" t="s">
        <v>149</v>
      </c>
      <c r="J23" s="195"/>
      <c r="K23" s="195"/>
      <c r="L23" s="195"/>
      <c r="M23" s="195"/>
      <c r="N23" s="195"/>
      <c r="O23" s="227" t="s">
        <v>16</v>
      </c>
      <c r="P23" s="219" t="s">
        <v>150</v>
      </c>
    </row>
    <row r="24" spans="1:16" ht="14.4" customHeight="1">
      <c r="A24" s="195"/>
      <c r="B24" s="195"/>
      <c r="C24" s="195"/>
      <c r="D24" s="195"/>
      <c r="E24" s="18" t="s">
        <v>33</v>
      </c>
      <c r="F24" s="18" t="s">
        <v>34</v>
      </c>
      <c r="G24" s="18" t="s">
        <v>35</v>
      </c>
      <c r="H24" s="195"/>
      <c r="I24" s="17">
        <v>1</v>
      </c>
      <c r="J24" s="17">
        <v>2</v>
      </c>
      <c r="K24" s="17">
        <v>3</v>
      </c>
      <c r="L24" s="17">
        <v>4</v>
      </c>
      <c r="M24" s="17">
        <v>5</v>
      </c>
      <c r="N24" s="17">
        <v>6</v>
      </c>
      <c r="O24" s="228"/>
      <c r="P24" s="220"/>
    </row>
    <row r="25" spans="1:16" ht="21" customHeight="1">
      <c r="A25" s="19">
        <v>1</v>
      </c>
      <c r="B25" s="20" t="s">
        <v>45</v>
      </c>
      <c r="C25" s="21">
        <v>38415</v>
      </c>
      <c r="D25" s="22" t="s">
        <v>152</v>
      </c>
      <c r="E25" s="23"/>
      <c r="F25" s="23"/>
      <c r="G25" s="23"/>
      <c r="H25" s="24" t="s">
        <v>42</v>
      </c>
      <c r="I25" s="31">
        <v>11.11</v>
      </c>
      <c r="J25" s="31">
        <v>11.28</v>
      </c>
      <c r="K25" s="31">
        <v>11.26</v>
      </c>
      <c r="L25" s="19"/>
      <c r="M25" s="19"/>
      <c r="N25" s="39"/>
      <c r="O25" s="46">
        <f>MAX(I25:N25)</f>
        <v>11.28</v>
      </c>
      <c r="P25" s="40">
        <f>E25*EXP(-EXP(F25-(G25*O25)))</f>
        <v>0</v>
      </c>
    </row>
    <row r="26" spans="1:16" ht="15.6">
      <c r="A26" s="19">
        <v>2</v>
      </c>
      <c r="B26" s="20" t="s">
        <v>40</v>
      </c>
      <c r="C26" s="21">
        <v>34891</v>
      </c>
      <c r="D26" s="22" t="s">
        <v>152</v>
      </c>
      <c r="E26" s="23"/>
      <c r="F26" s="23"/>
      <c r="G26" s="23"/>
      <c r="H26" s="24" t="s">
        <v>225</v>
      </c>
      <c r="I26" s="31">
        <v>10.78</v>
      </c>
      <c r="J26" s="31">
        <v>9.85</v>
      </c>
      <c r="K26" s="31">
        <v>10.1</v>
      </c>
      <c r="L26" s="19"/>
      <c r="M26" s="19"/>
      <c r="N26" s="39"/>
      <c r="O26" s="46">
        <f>MAX(I26:N26)</f>
        <v>10.78</v>
      </c>
      <c r="P26" s="40">
        <f>E26*EXP(-EXP(F26-(G26*O26)))</f>
        <v>0</v>
      </c>
    </row>
  </sheetData>
  <mergeCells count="36">
    <mergeCell ref="O5:O6"/>
    <mergeCell ref="O10:O11"/>
    <mergeCell ref="O15:O16"/>
    <mergeCell ref="O23:O24"/>
    <mergeCell ref="P5:P6"/>
    <mergeCell ref="P10:P11"/>
    <mergeCell ref="P15:P16"/>
    <mergeCell ref="P23:P24"/>
    <mergeCell ref="D15:D16"/>
    <mergeCell ref="D23:D24"/>
    <mergeCell ref="H5:H6"/>
    <mergeCell ref="H10:H11"/>
    <mergeCell ref="H15:H16"/>
    <mergeCell ref="H23:H24"/>
    <mergeCell ref="I15:N15"/>
    <mergeCell ref="C22:F22"/>
    <mergeCell ref="I23:N23"/>
    <mergeCell ref="A5:A6"/>
    <mergeCell ref="A10:A11"/>
    <mergeCell ref="A15:A16"/>
    <mergeCell ref="A23:A24"/>
    <mergeCell ref="B5:B6"/>
    <mergeCell ref="B10:B11"/>
    <mergeCell ref="B15:B16"/>
    <mergeCell ref="B23:B24"/>
    <mergeCell ref="C5:C6"/>
    <mergeCell ref="C10:C11"/>
    <mergeCell ref="C15:C16"/>
    <mergeCell ref="C23:C24"/>
    <mergeCell ref="D5:D6"/>
    <mergeCell ref="C4:F4"/>
    <mergeCell ref="I5:N5"/>
    <mergeCell ref="C9:F9"/>
    <mergeCell ref="I10:N10"/>
    <mergeCell ref="C14:F14"/>
    <mergeCell ref="D10:D11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3"/>
  <sheetViews>
    <sheetView workbookViewId="0"/>
  </sheetViews>
  <sheetFormatPr defaultColWidth="9" defaultRowHeight="14.4"/>
  <cols>
    <col min="1" max="1" width="5.5546875" customWidth="1"/>
    <col min="2" max="2" width="21.109375" customWidth="1"/>
    <col min="3" max="3" width="11" style="2" customWidth="1"/>
    <col min="4" max="4" width="11.33203125" customWidth="1"/>
    <col min="5" max="5" width="5.77734375" hidden="1" customWidth="1"/>
    <col min="6" max="7" width="8.33203125" hidden="1" customWidth="1"/>
    <col min="8" max="8" width="10.21875" customWidth="1"/>
    <col min="9" max="9" width="5.88671875" customWidth="1"/>
    <col min="10" max="10" width="6" customWidth="1"/>
    <col min="11" max="11" width="5.44140625" customWidth="1"/>
    <col min="12" max="12" width="5.88671875" customWidth="1"/>
    <col min="13" max="13" width="5.6640625" customWidth="1"/>
    <col min="14" max="14" width="6" customWidth="1"/>
    <col min="15" max="15" width="10" customWidth="1"/>
    <col min="16" max="16" width="7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B2" s="7"/>
      <c r="C2" s="8"/>
      <c r="D2" s="9"/>
      <c r="E2" s="10"/>
      <c r="F2" s="10"/>
      <c r="G2" s="10"/>
      <c r="H2" s="10"/>
      <c r="I2" s="10"/>
      <c r="J2" s="10"/>
      <c r="K2" s="10"/>
      <c r="M2" s="7" t="s">
        <v>9</v>
      </c>
    </row>
    <row r="3" spans="1:16" s="1" customFormat="1" ht="20.100000000000001" customHeight="1">
      <c r="B3" s="11" t="s">
        <v>219</v>
      </c>
      <c r="D3" s="12"/>
      <c r="E3" s="13"/>
      <c r="F3" s="13"/>
      <c r="G3" s="13"/>
      <c r="H3" s="13"/>
      <c r="I3" s="13"/>
      <c r="J3" s="13"/>
      <c r="K3" s="13"/>
    </row>
    <row r="4" spans="1:16" ht="17.399999999999999" customHeight="1">
      <c r="A4" s="25"/>
      <c r="B4" s="43"/>
      <c r="C4" s="202" t="s">
        <v>79</v>
      </c>
      <c r="D4" s="202"/>
      <c r="E4" s="202"/>
      <c r="F4" s="202"/>
      <c r="G4" s="25"/>
      <c r="H4" s="16"/>
      <c r="I4" s="25"/>
      <c r="J4" s="25"/>
      <c r="K4" s="25"/>
      <c r="L4" s="25"/>
      <c r="M4" s="25"/>
      <c r="N4" s="25"/>
      <c r="O4" s="25"/>
      <c r="P4" s="25"/>
    </row>
    <row r="6" spans="1:16" ht="15.6">
      <c r="A6" s="178" t="s">
        <v>11</v>
      </c>
      <c r="B6" s="178" t="s">
        <v>12</v>
      </c>
      <c r="C6" s="176" t="s">
        <v>13</v>
      </c>
      <c r="D6" s="178" t="s">
        <v>14</v>
      </c>
      <c r="E6" s="17"/>
      <c r="F6" s="17"/>
      <c r="G6" s="17"/>
      <c r="H6" s="178" t="s">
        <v>15</v>
      </c>
      <c r="I6" s="213" t="s">
        <v>149</v>
      </c>
      <c r="J6" s="195"/>
      <c r="K6" s="195"/>
      <c r="L6" s="195"/>
      <c r="M6" s="195"/>
      <c r="N6" s="195"/>
      <c r="O6" s="215" t="s">
        <v>16</v>
      </c>
      <c r="P6" s="217" t="s">
        <v>150</v>
      </c>
    </row>
    <row r="7" spans="1:16" ht="14.4" customHeight="1">
      <c r="A7" s="195"/>
      <c r="B7" s="195"/>
      <c r="C7" s="195"/>
      <c r="D7" s="195"/>
      <c r="E7" s="18" t="s">
        <v>33</v>
      </c>
      <c r="F7" s="18" t="s">
        <v>34</v>
      </c>
      <c r="G7" s="18" t="s">
        <v>35</v>
      </c>
      <c r="H7" s="195"/>
      <c r="I7" s="17">
        <v>1</v>
      </c>
      <c r="J7" s="17">
        <v>2</v>
      </c>
      <c r="K7" s="17">
        <v>3</v>
      </c>
      <c r="L7" s="17">
        <v>4</v>
      </c>
      <c r="M7" s="17">
        <v>5</v>
      </c>
      <c r="N7" s="17">
        <v>6</v>
      </c>
      <c r="O7" s="216"/>
      <c r="P7" s="218"/>
    </row>
    <row r="8" spans="1:16" ht="17.399999999999999" customHeight="1">
      <c r="A8" s="19">
        <f>RANK(P8,$P$8:$P$13,0)</f>
        <v>1</v>
      </c>
      <c r="B8" s="20" t="s">
        <v>180</v>
      </c>
      <c r="C8" s="21">
        <v>33385</v>
      </c>
      <c r="D8" s="22" t="s">
        <v>175</v>
      </c>
      <c r="E8" s="23">
        <v>1200</v>
      </c>
      <c r="F8" s="23">
        <v>2.5854219999999999</v>
      </c>
      <c r="G8" s="23">
        <v>8.8342000000000004E-2</v>
      </c>
      <c r="H8" s="24" t="s">
        <v>31</v>
      </c>
      <c r="I8" s="19">
        <v>34.020000000000003</v>
      </c>
      <c r="J8" s="31">
        <v>34.08</v>
      </c>
      <c r="K8" s="19" t="s">
        <v>154</v>
      </c>
      <c r="L8" s="19">
        <v>32.380000000000003</v>
      </c>
      <c r="M8" s="31">
        <v>36.56</v>
      </c>
      <c r="N8" s="39">
        <v>34.92</v>
      </c>
      <c r="O8" s="46">
        <f t="shared" ref="O8:O13" si="0">MAX(I8:N8)</f>
        <v>36.56</v>
      </c>
      <c r="P8" s="40">
        <f t="shared" ref="P8:P13" si="1">E8*EXP(-EXP(F8-(G8*O8)))</f>
        <v>709.868115643024</v>
      </c>
    </row>
    <row r="9" spans="1:16" ht="15.6">
      <c r="A9" s="19">
        <f t="shared" ref="A9:A13" si="2">RANK(P9,$P$8:$P$13,0)</f>
        <v>2</v>
      </c>
      <c r="B9" s="20" t="s">
        <v>178</v>
      </c>
      <c r="C9" s="21" t="s">
        <v>226</v>
      </c>
      <c r="D9" s="22" t="s">
        <v>179</v>
      </c>
      <c r="E9" s="23">
        <v>1200</v>
      </c>
      <c r="F9" s="23">
        <v>2.5854219999999999</v>
      </c>
      <c r="G9" s="23">
        <v>0.11260100000000001</v>
      </c>
      <c r="H9" s="24" t="s">
        <v>173</v>
      </c>
      <c r="I9" s="19" t="s">
        <v>154</v>
      </c>
      <c r="J9" s="19">
        <v>28.46</v>
      </c>
      <c r="K9" s="19">
        <v>27.66</v>
      </c>
      <c r="L9" s="19">
        <v>27.64</v>
      </c>
      <c r="M9" s="31">
        <v>28.19</v>
      </c>
      <c r="N9" s="32">
        <v>28.43</v>
      </c>
      <c r="O9" s="33">
        <f t="shared" si="0"/>
        <v>28.46</v>
      </c>
      <c r="P9" s="40">
        <f t="shared" si="1"/>
        <v>700.436137672624</v>
      </c>
    </row>
    <row r="10" spans="1:16" ht="15.6">
      <c r="A10" s="19">
        <f t="shared" si="2"/>
        <v>3</v>
      </c>
      <c r="B10" s="20" t="s">
        <v>184</v>
      </c>
      <c r="C10" s="21">
        <v>29378</v>
      </c>
      <c r="D10" s="22" t="s">
        <v>167</v>
      </c>
      <c r="E10" s="23">
        <v>1200</v>
      </c>
      <c r="F10" s="23">
        <v>2.5854219999999999</v>
      </c>
      <c r="G10" s="23">
        <v>0.19695399999999999</v>
      </c>
      <c r="H10" s="24" t="s">
        <v>173</v>
      </c>
      <c r="I10" s="19">
        <v>14.21</v>
      </c>
      <c r="J10" s="31">
        <v>13.46</v>
      </c>
      <c r="K10" s="31">
        <v>14.92</v>
      </c>
      <c r="L10" s="31">
        <v>15.58</v>
      </c>
      <c r="M10" s="31">
        <v>15.35</v>
      </c>
      <c r="N10" s="32">
        <v>15.84</v>
      </c>
      <c r="O10" s="46">
        <f t="shared" si="0"/>
        <v>15.84</v>
      </c>
      <c r="P10" s="40">
        <f t="shared" si="1"/>
        <v>667.81730501565005</v>
      </c>
    </row>
    <row r="11" spans="1:16" ht="15.6">
      <c r="A11" s="19">
        <f t="shared" si="2"/>
        <v>4</v>
      </c>
      <c r="B11" s="20" t="s">
        <v>181</v>
      </c>
      <c r="C11" s="21" t="s">
        <v>227</v>
      </c>
      <c r="D11" s="22" t="s">
        <v>169</v>
      </c>
      <c r="E11" s="23">
        <v>1200</v>
      </c>
      <c r="F11" s="23">
        <v>2.5854219999999999</v>
      </c>
      <c r="G11" s="23">
        <v>0.140015</v>
      </c>
      <c r="H11" s="24" t="s">
        <v>170</v>
      </c>
      <c r="I11" s="19">
        <v>15.87</v>
      </c>
      <c r="J11" s="19">
        <v>18.93</v>
      </c>
      <c r="K11" s="31">
        <v>18.57</v>
      </c>
      <c r="L11" s="19">
        <v>17.03</v>
      </c>
      <c r="M11" s="31">
        <v>17.02</v>
      </c>
      <c r="N11" s="32">
        <v>16.27</v>
      </c>
      <c r="O11" s="46">
        <f t="shared" si="0"/>
        <v>18.93</v>
      </c>
      <c r="P11" s="40">
        <f t="shared" si="1"/>
        <v>470.15734812902599</v>
      </c>
    </row>
    <row r="12" spans="1:16" ht="15.6">
      <c r="A12" s="19">
        <f t="shared" si="2"/>
        <v>5</v>
      </c>
      <c r="B12" s="20" t="s">
        <v>228</v>
      </c>
      <c r="C12" s="21" t="s">
        <v>229</v>
      </c>
      <c r="D12" s="22" t="s">
        <v>179</v>
      </c>
      <c r="E12" s="23">
        <v>1200</v>
      </c>
      <c r="F12" s="23">
        <v>2.5854219999999999</v>
      </c>
      <c r="G12" s="23">
        <v>0.11260100000000001</v>
      </c>
      <c r="H12" s="24" t="s">
        <v>83</v>
      </c>
      <c r="I12" s="19">
        <v>17.68</v>
      </c>
      <c r="J12" s="31">
        <v>17.2</v>
      </c>
      <c r="K12" s="31">
        <v>20.83</v>
      </c>
      <c r="L12" s="19">
        <v>19.36</v>
      </c>
      <c r="M12" s="31">
        <v>16.2</v>
      </c>
      <c r="N12" s="32">
        <v>19.670000000000002</v>
      </c>
      <c r="O12" s="46">
        <f t="shared" si="0"/>
        <v>20.83</v>
      </c>
      <c r="P12" s="40">
        <f t="shared" si="1"/>
        <v>336.60156409442902</v>
      </c>
    </row>
    <row r="13" spans="1:16" ht="17.399999999999999" customHeight="1">
      <c r="A13" s="19">
        <f t="shared" si="2"/>
        <v>6</v>
      </c>
      <c r="B13" s="20" t="s">
        <v>230</v>
      </c>
      <c r="C13" s="21" t="s">
        <v>231</v>
      </c>
      <c r="D13" s="22" t="s">
        <v>232</v>
      </c>
      <c r="E13" s="23">
        <v>1200</v>
      </c>
      <c r="F13" s="23">
        <v>2.5854219999999999</v>
      </c>
      <c r="G13" s="23">
        <v>0.18263399999999999</v>
      </c>
      <c r="H13" s="24" t="s">
        <v>83</v>
      </c>
      <c r="I13" s="19">
        <v>9.77</v>
      </c>
      <c r="J13" s="31">
        <v>9.6</v>
      </c>
      <c r="K13" s="19">
        <v>8.26</v>
      </c>
      <c r="L13" s="19">
        <v>9.67</v>
      </c>
      <c r="M13" s="31">
        <v>9.1</v>
      </c>
      <c r="N13" s="39">
        <v>9.68</v>
      </c>
      <c r="O13" s="46">
        <f t="shared" si="0"/>
        <v>9.77</v>
      </c>
      <c r="P13" s="40">
        <f t="shared" si="1"/>
        <v>129.29719632744701</v>
      </c>
    </row>
  </sheetData>
  <mergeCells count="9">
    <mergeCell ref="O6:O7"/>
    <mergeCell ref="P6:P7"/>
    <mergeCell ref="C4:F4"/>
    <mergeCell ref="I6:N6"/>
    <mergeCell ref="A6:A7"/>
    <mergeCell ref="B6:B7"/>
    <mergeCell ref="C6:C7"/>
    <mergeCell ref="D6:D7"/>
    <mergeCell ref="H6:H7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0"/>
  <sheetViews>
    <sheetView workbookViewId="0">
      <selection activeCell="L26" sqref="L26"/>
    </sheetView>
  </sheetViews>
  <sheetFormatPr defaultColWidth="9" defaultRowHeight="14.4"/>
  <cols>
    <col min="1" max="1" width="5.5546875" customWidth="1"/>
    <col min="2" max="2" width="22.33203125" customWidth="1"/>
    <col min="3" max="3" width="10.109375" style="2" customWidth="1"/>
    <col min="4" max="4" width="7.77734375" customWidth="1"/>
    <col min="5" max="5" width="7.109375" hidden="1" customWidth="1"/>
    <col min="6" max="7" width="8.33203125" hidden="1" customWidth="1"/>
    <col min="8" max="8" width="10.21875" customWidth="1"/>
    <col min="9" max="9" width="7.44140625" customWidth="1"/>
    <col min="10" max="14" width="5.33203125" customWidth="1"/>
    <col min="15" max="16" width="6.66406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10"/>
    </row>
    <row r="3" spans="1:16" s="1" customFormat="1" ht="12.75" customHeight="1">
      <c r="B3" s="7"/>
      <c r="C3" s="8"/>
      <c r="D3" s="9"/>
      <c r="E3" s="10"/>
      <c r="F3" s="10"/>
      <c r="G3" s="10"/>
      <c r="H3" s="10"/>
      <c r="I3" s="10"/>
      <c r="J3" s="10"/>
      <c r="K3" s="10"/>
      <c r="M3" s="7" t="s">
        <v>9</v>
      </c>
    </row>
    <row r="4" spans="1:16" s="1" customFormat="1" ht="20.100000000000001" customHeight="1">
      <c r="B4" s="11" t="s">
        <v>233</v>
      </c>
      <c r="C4" s="11"/>
      <c r="G4" s="13"/>
      <c r="H4" s="13"/>
      <c r="I4" s="13"/>
      <c r="J4" s="13"/>
      <c r="K4" s="13"/>
    </row>
    <row r="5" spans="1:16" ht="15.6" customHeight="1">
      <c r="A5" s="14"/>
      <c r="B5" s="14"/>
      <c r="C5" s="53" t="s">
        <v>165</v>
      </c>
      <c r="D5" s="14"/>
      <c r="E5" s="14"/>
      <c r="F5" s="14"/>
      <c r="G5" s="14"/>
      <c r="H5" s="16"/>
      <c r="I5" s="14"/>
      <c r="J5" s="14"/>
      <c r="K5" s="14"/>
      <c r="L5" s="14"/>
      <c r="M5" s="14"/>
      <c r="N5" s="14"/>
      <c r="O5" s="14"/>
      <c r="P5" s="14"/>
    </row>
    <row r="6" spans="1:16" ht="15.6" customHeight="1">
      <c r="A6" s="178" t="s">
        <v>11</v>
      </c>
      <c r="B6" s="178" t="s">
        <v>12</v>
      </c>
      <c r="C6" s="176" t="s">
        <v>13</v>
      </c>
      <c r="D6" s="225" t="s">
        <v>14</v>
      </c>
      <c r="E6" s="17"/>
      <c r="F6" s="17"/>
      <c r="G6" s="17"/>
      <c r="H6" s="178" t="s">
        <v>15</v>
      </c>
      <c r="I6" s="213" t="s">
        <v>149</v>
      </c>
      <c r="J6" s="195"/>
      <c r="K6" s="195"/>
      <c r="L6" s="195"/>
      <c r="M6" s="195"/>
      <c r="N6" s="195"/>
      <c r="O6" s="215" t="s">
        <v>16</v>
      </c>
      <c r="P6" s="217" t="s">
        <v>150</v>
      </c>
    </row>
    <row r="7" spans="1:16" ht="14.4" customHeight="1">
      <c r="A7" s="195"/>
      <c r="B7" s="195"/>
      <c r="C7" s="195"/>
      <c r="D7" s="226"/>
      <c r="E7" s="18" t="s">
        <v>33</v>
      </c>
      <c r="F7" s="18" t="s">
        <v>34</v>
      </c>
      <c r="G7" s="18" t="s">
        <v>35</v>
      </c>
      <c r="H7" s="195"/>
      <c r="I7" s="17">
        <v>1</v>
      </c>
      <c r="J7" s="17">
        <v>2</v>
      </c>
      <c r="K7" s="17">
        <v>3</v>
      </c>
      <c r="L7" s="17">
        <v>4</v>
      </c>
      <c r="M7" s="17">
        <v>5</v>
      </c>
      <c r="N7" s="17">
        <v>6</v>
      </c>
      <c r="O7" s="216"/>
      <c r="P7" s="218"/>
    </row>
    <row r="8" spans="1:16" ht="21" customHeight="1">
      <c r="A8" s="19">
        <f>RANK(P8,$P$8:$P$12,0)</f>
        <v>1</v>
      </c>
      <c r="B8" s="20" t="s">
        <v>176</v>
      </c>
      <c r="C8" s="21" t="s">
        <v>234</v>
      </c>
      <c r="D8" s="22" t="s">
        <v>167</v>
      </c>
      <c r="E8" s="23">
        <v>1200</v>
      </c>
      <c r="F8" s="23">
        <v>2.7350180000000002</v>
      </c>
      <c r="G8" s="23">
        <v>0.21099999999999999</v>
      </c>
      <c r="H8" s="24" t="s">
        <v>235</v>
      </c>
      <c r="I8" s="55">
        <v>8.5500000000000007</v>
      </c>
      <c r="J8" s="19" t="s">
        <v>196</v>
      </c>
      <c r="K8" s="19">
        <v>7.72</v>
      </c>
      <c r="L8" s="19">
        <v>9.32</v>
      </c>
      <c r="M8" s="19">
        <v>9.51</v>
      </c>
      <c r="N8" s="39">
        <v>8.67</v>
      </c>
      <c r="O8" s="33">
        <f>MAX(I8:N8)</f>
        <v>9.51</v>
      </c>
      <c r="P8" s="34">
        <f>E8*EXP(-EXP(F8-(G8*O8)))</f>
        <v>151.15368916159801</v>
      </c>
    </row>
    <row r="9" spans="1:16" ht="21" customHeight="1">
      <c r="A9" s="19">
        <f t="shared" ref="A9:A12" si="0">RANK(P9,$P$8:$P$12,0)</f>
        <v>2</v>
      </c>
      <c r="B9" s="20" t="s">
        <v>171</v>
      </c>
      <c r="C9" s="21">
        <v>35330</v>
      </c>
      <c r="D9" s="22" t="s">
        <v>172</v>
      </c>
      <c r="E9" s="23">
        <v>1200</v>
      </c>
      <c r="F9" s="23">
        <v>2.7350180000000002</v>
      </c>
      <c r="G9" s="23">
        <v>0.29855199999999998</v>
      </c>
      <c r="H9" s="24" t="s">
        <v>173</v>
      </c>
      <c r="I9" s="19">
        <v>6.18</v>
      </c>
      <c r="J9" s="19" t="s">
        <v>154</v>
      </c>
      <c r="K9" s="19">
        <v>6.48</v>
      </c>
      <c r="L9" s="31">
        <v>5</v>
      </c>
      <c r="M9" s="19">
        <v>6.37</v>
      </c>
      <c r="N9" s="39">
        <v>5.62</v>
      </c>
      <c r="O9" s="33">
        <f>MAX(I9:N9)</f>
        <v>6.48</v>
      </c>
      <c r="P9" s="34">
        <f>E9*EXP(-EXP(F9-(G9*O9)))</f>
        <v>129.49512004189901</v>
      </c>
    </row>
    <row r="10" spans="1:16" ht="21" customHeight="1">
      <c r="A10" s="19">
        <f t="shared" si="0"/>
        <v>3</v>
      </c>
      <c r="B10" s="20" t="s">
        <v>168</v>
      </c>
      <c r="C10" s="21" t="s">
        <v>236</v>
      </c>
      <c r="D10" s="22" t="s">
        <v>169</v>
      </c>
      <c r="E10" s="23">
        <v>1200</v>
      </c>
      <c r="F10" s="23">
        <v>2.7350180000000002</v>
      </c>
      <c r="G10" s="23">
        <v>0.23014499999999999</v>
      </c>
      <c r="H10" s="24" t="s">
        <v>170</v>
      </c>
      <c r="I10" s="19">
        <v>6.92</v>
      </c>
      <c r="J10" s="31">
        <v>8.1</v>
      </c>
      <c r="K10" s="31">
        <v>7</v>
      </c>
      <c r="L10" s="19">
        <v>7.43</v>
      </c>
      <c r="M10" s="19" t="s">
        <v>154</v>
      </c>
      <c r="N10" s="39">
        <v>7.25</v>
      </c>
      <c r="O10" s="33">
        <f>MAX(I10:N10)</f>
        <v>8.1</v>
      </c>
      <c r="P10" s="34">
        <f>E10*EXP(-EXP(F10-(G10*O10)))</f>
        <v>110.073879654862</v>
      </c>
    </row>
    <row r="11" spans="1:16" ht="21" customHeight="1">
      <c r="A11" s="19">
        <f t="shared" si="0"/>
        <v>4</v>
      </c>
      <c r="B11" s="20" t="s">
        <v>166</v>
      </c>
      <c r="C11" s="21">
        <v>39981</v>
      </c>
      <c r="D11" s="22" t="s">
        <v>167</v>
      </c>
      <c r="E11" s="23">
        <v>1200</v>
      </c>
      <c r="F11" s="23">
        <v>2.7350180000000002</v>
      </c>
      <c r="G11" s="23">
        <v>0.21099999999999999</v>
      </c>
      <c r="H11" s="24" t="s">
        <v>24</v>
      </c>
      <c r="I11" s="19">
        <v>7.77</v>
      </c>
      <c r="J11" s="19">
        <v>6.78</v>
      </c>
      <c r="K11" s="19">
        <v>8.24</v>
      </c>
      <c r="L11" s="19">
        <v>7.64</v>
      </c>
      <c r="M11" s="19">
        <v>8.18</v>
      </c>
      <c r="N11" s="39">
        <v>7.29</v>
      </c>
      <c r="O11" s="33">
        <f>MAX(I11:N11)</f>
        <v>8.24</v>
      </c>
      <c r="P11" s="34">
        <f>E11*EXP(-EXP(F11-(G11*O11)))</f>
        <v>79.967700963658601</v>
      </c>
    </row>
    <row r="12" spans="1:16" ht="21" customHeight="1">
      <c r="A12" s="19">
        <f t="shared" si="0"/>
        <v>5</v>
      </c>
      <c r="B12" s="20" t="s">
        <v>222</v>
      </c>
      <c r="C12" s="21">
        <v>39520</v>
      </c>
      <c r="D12" s="22" t="s">
        <v>175</v>
      </c>
      <c r="E12" s="23">
        <v>1200</v>
      </c>
      <c r="F12" s="23">
        <v>2.7350180000000002</v>
      </c>
      <c r="G12" s="23">
        <v>0.184338</v>
      </c>
      <c r="H12" s="24" t="s">
        <v>24</v>
      </c>
      <c r="I12" s="19">
        <v>7.73</v>
      </c>
      <c r="J12" s="19">
        <v>7.22</v>
      </c>
      <c r="K12" s="19">
        <v>8.56</v>
      </c>
      <c r="L12" s="19">
        <v>7.43</v>
      </c>
      <c r="M12" s="19">
        <v>7.86</v>
      </c>
      <c r="N12" s="39">
        <v>7.62</v>
      </c>
      <c r="O12" s="33">
        <f>MAX(I12:N12)</f>
        <v>8.56</v>
      </c>
      <c r="P12" s="34">
        <f>E12*EXP(-EXP(F12-(G12*O12)))</f>
        <v>49.870496037011499</v>
      </c>
    </row>
    <row r="13" spans="1:16" ht="15.6">
      <c r="A13" s="25"/>
      <c r="B13" s="26"/>
      <c r="C13" s="27"/>
      <c r="D13" s="28"/>
      <c r="E13" s="29"/>
      <c r="F13" s="29"/>
      <c r="G13" s="29"/>
      <c r="H13" s="30"/>
      <c r="I13" s="25"/>
      <c r="J13" s="25"/>
      <c r="K13" s="25"/>
      <c r="L13" s="25"/>
      <c r="M13" s="25"/>
      <c r="N13" s="25"/>
      <c r="O13" s="25"/>
      <c r="P13" s="25"/>
    </row>
    <row r="14" spans="1:16" ht="27.6" customHeight="1">
      <c r="A14" s="25"/>
      <c r="B14" s="43"/>
      <c r="C14" s="54" t="s">
        <v>79</v>
      </c>
      <c r="D14" s="44"/>
      <c r="E14" s="25"/>
      <c r="F14" s="25"/>
      <c r="G14" s="25"/>
      <c r="H14" s="16"/>
      <c r="I14" s="25"/>
      <c r="J14" s="25"/>
      <c r="K14" s="25"/>
      <c r="L14" s="25"/>
      <c r="M14" s="25"/>
      <c r="N14" s="25"/>
      <c r="O14" s="25"/>
      <c r="P14" s="25"/>
    </row>
    <row r="15" spans="1:16" ht="15.6" customHeight="1">
      <c r="A15" s="178" t="s">
        <v>11</v>
      </c>
      <c r="B15" s="178" t="s">
        <v>12</v>
      </c>
      <c r="C15" s="176" t="s">
        <v>13</v>
      </c>
      <c r="D15" s="225" t="s">
        <v>14</v>
      </c>
      <c r="E15" s="17"/>
      <c r="F15" s="17"/>
      <c r="G15" s="17"/>
      <c r="H15" s="178" t="s">
        <v>15</v>
      </c>
      <c r="I15" s="213" t="s">
        <v>149</v>
      </c>
      <c r="J15" s="195"/>
      <c r="K15" s="195"/>
      <c r="L15" s="195"/>
      <c r="M15" s="195"/>
      <c r="N15" s="195"/>
      <c r="O15" s="215" t="s">
        <v>16</v>
      </c>
      <c r="P15" s="217" t="s">
        <v>150</v>
      </c>
    </row>
    <row r="16" spans="1:16" ht="14.4" customHeight="1">
      <c r="A16" s="195"/>
      <c r="B16" s="195"/>
      <c r="C16" s="195"/>
      <c r="D16" s="226"/>
      <c r="E16" s="18" t="s">
        <v>33</v>
      </c>
      <c r="F16" s="18" t="s">
        <v>34</v>
      </c>
      <c r="G16" s="18" t="s">
        <v>35</v>
      </c>
      <c r="H16" s="195"/>
      <c r="I16" s="17">
        <v>1</v>
      </c>
      <c r="J16" s="17">
        <v>2</v>
      </c>
      <c r="K16" s="17">
        <v>3</v>
      </c>
      <c r="L16" s="17">
        <v>4</v>
      </c>
      <c r="M16" s="17">
        <v>5</v>
      </c>
      <c r="N16" s="17">
        <v>6</v>
      </c>
      <c r="O16" s="216"/>
      <c r="P16" s="218"/>
    </row>
    <row r="17" spans="1:16" ht="21" customHeight="1">
      <c r="A17" s="19">
        <f>RANK(P17,$P$17:$P$20,0)</f>
        <v>1</v>
      </c>
      <c r="B17" s="20" t="s">
        <v>178</v>
      </c>
      <c r="C17" s="21">
        <v>31509</v>
      </c>
      <c r="D17" s="22" t="s">
        <v>179</v>
      </c>
      <c r="E17" s="23">
        <v>1200</v>
      </c>
      <c r="F17" s="23">
        <v>2.476842</v>
      </c>
      <c r="G17" s="23">
        <v>0.132357</v>
      </c>
      <c r="H17" s="24" t="s">
        <v>173</v>
      </c>
      <c r="I17" s="19">
        <v>23.94</v>
      </c>
      <c r="J17" s="19">
        <v>23.99</v>
      </c>
      <c r="K17" s="19">
        <v>25.39</v>
      </c>
      <c r="L17" s="31" t="s">
        <v>154</v>
      </c>
      <c r="M17" s="19" t="s">
        <v>154</v>
      </c>
      <c r="N17" s="39">
        <v>24.2</v>
      </c>
      <c r="O17" s="33">
        <f>MAX(I17:N17)</f>
        <v>25.39</v>
      </c>
      <c r="P17" s="34">
        <f>E17*EXP(-EXP(F17-(G17*O17)))</f>
        <v>793.79616307932099</v>
      </c>
    </row>
    <row r="18" spans="1:16" ht="21" customHeight="1">
      <c r="A18" s="19">
        <f t="shared" ref="A18:A20" si="1">RANK(P18,$P$17:$P$20,0)</f>
        <v>2</v>
      </c>
      <c r="B18" s="20" t="s">
        <v>180</v>
      </c>
      <c r="C18" s="21">
        <v>33385</v>
      </c>
      <c r="D18" s="22" t="s">
        <v>175</v>
      </c>
      <c r="E18" s="23">
        <v>1200</v>
      </c>
      <c r="F18" s="23">
        <v>2.476842</v>
      </c>
      <c r="G18" s="23">
        <v>8.8566000000000006E-2</v>
      </c>
      <c r="H18" s="24" t="s">
        <v>31</v>
      </c>
      <c r="I18" s="19">
        <v>32.58</v>
      </c>
      <c r="J18" s="19">
        <v>32.04</v>
      </c>
      <c r="K18" s="19">
        <v>33.369999999999997</v>
      </c>
      <c r="L18" s="31">
        <v>31.39</v>
      </c>
      <c r="M18" s="19">
        <v>30.78</v>
      </c>
      <c r="N18" s="39">
        <v>32.58</v>
      </c>
      <c r="O18" s="33">
        <f>MAX(I18:N18)</f>
        <v>33.369999999999997</v>
      </c>
      <c r="P18" s="34">
        <f>E18*EXP(-EXP(F18-(G18*O18)))</f>
        <v>645.76127944614802</v>
      </c>
    </row>
    <row r="19" spans="1:16" ht="21" customHeight="1">
      <c r="A19" s="19">
        <f t="shared" si="1"/>
        <v>3</v>
      </c>
      <c r="B19" s="20" t="s">
        <v>182</v>
      </c>
      <c r="C19" s="21" t="s">
        <v>237</v>
      </c>
      <c r="D19" s="22" t="s">
        <v>167</v>
      </c>
      <c r="E19" s="23">
        <v>1200</v>
      </c>
      <c r="F19" s="23">
        <v>2.476842</v>
      </c>
      <c r="G19" s="23">
        <v>0.114801</v>
      </c>
      <c r="H19" s="24" t="s">
        <v>235</v>
      </c>
      <c r="I19" s="19">
        <v>21.41</v>
      </c>
      <c r="J19" s="19">
        <v>24.04</v>
      </c>
      <c r="K19" s="19">
        <v>22.34</v>
      </c>
      <c r="L19" s="31">
        <v>24.21</v>
      </c>
      <c r="M19" s="19" t="s">
        <v>191</v>
      </c>
      <c r="N19" s="39">
        <v>22.42</v>
      </c>
      <c r="O19" s="33">
        <f>MAX(I19:N19)</f>
        <v>24.21</v>
      </c>
      <c r="P19" s="34">
        <f>E19*EXP(-EXP(F19-(G19*O19)))</f>
        <v>573.12343535340801</v>
      </c>
    </row>
    <row r="20" spans="1:16" ht="21" customHeight="1">
      <c r="A20" s="19">
        <f t="shared" si="1"/>
        <v>4</v>
      </c>
      <c r="B20" s="20" t="s">
        <v>184</v>
      </c>
      <c r="C20" s="21" t="s">
        <v>238</v>
      </c>
      <c r="D20" s="22" t="s">
        <v>167</v>
      </c>
      <c r="E20" s="23">
        <v>1200</v>
      </c>
      <c r="F20" s="23">
        <v>2.476842</v>
      </c>
      <c r="G20" s="23">
        <v>0.114801</v>
      </c>
      <c r="H20" s="24" t="s">
        <v>24</v>
      </c>
      <c r="I20" s="19">
        <v>15.86</v>
      </c>
      <c r="J20" s="19" t="s">
        <v>191</v>
      </c>
      <c r="K20" s="19">
        <v>16.32</v>
      </c>
      <c r="L20" s="31" t="s">
        <v>191</v>
      </c>
      <c r="M20" s="19">
        <v>15.78</v>
      </c>
      <c r="N20" s="39">
        <v>16.8</v>
      </c>
      <c r="O20" s="33">
        <f>MAX(I20:N20)</f>
        <v>16.8</v>
      </c>
      <c r="P20" s="34">
        <f>E20*EXP(-EXP(F20-(G20*O20)))</f>
        <v>212.717814535098</v>
      </c>
    </row>
  </sheetData>
  <mergeCells count="16">
    <mergeCell ref="O6:O7"/>
    <mergeCell ref="O15:O16"/>
    <mergeCell ref="P6:P7"/>
    <mergeCell ref="P15:P16"/>
    <mergeCell ref="I6:N6"/>
    <mergeCell ref="I15:N15"/>
    <mergeCell ref="A6:A7"/>
    <mergeCell ref="A15:A16"/>
    <mergeCell ref="B6:B7"/>
    <mergeCell ref="B15:B16"/>
    <mergeCell ref="C6:C7"/>
    <mergeCell ref="C15:C16"/>
    <mergeCell ref="D6:D7"/>
    <mergeCell ref="D15:D16"/>
    <mergeCell ref="H6:H7"/>
    <mergeCell ref="H15:H1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5"/>
  <sheetViews>
    <sheetView topLeftCell="A4" workbookViewId="0"/>
  </sheetViews>
  <sheetFormatPr defaultColWidth="9" defaultRowHeight="14.4"/>
  <cols>
    <col min="1" max="1" width="5.5546875" customWidth="1"/>
    <col min="2" max="2" width="21.77734375" customWidth="1"/>
    <col min="3" max="3" width="10.109375" style="2" customWidth="1"/>
    <col min="4" max="4" width="11.5546875" customWidth="1"/>
    <col min="5" max="5" width="5.88671875" hidden="1" customWidth="1"/>
    <col min="6" max="6" width="7.44140625" hidden="1" customWidth="1"/>
    <col min="7" max="7" width="7.88671875" hidden="1" customWidth="1"/>
    <col min="8" max="8" width="10.6640625" customWidth="1"/>
    <col min="9" max="10" width="5.5546875" customWidth="1"/>
    <col min="11" max="11" width="5.77734375" customWidth="1"/>
    <col min="12" max="12" width="5.5546875" customWidth="1"/>
    <col min="13" max="14" width="5.6640625" customWidth="1"/>
    <col min="15" max="15" width="9.6640625" customWidth="1"/>
    <col min="16" max="16" width="7.554687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D2" s="9"/>
      <c r="E2" s="10"/>
      <c r="F2" s="10"/>
      <c r="G2" s="10"/>
      <c r="H2" s="10"/>
      <c r="I2" s="10"/>
      <c r="J2" s="10"/>
      <c r="K2" s="10"/>
    </row>
    <row r="3" spans="1:16" s="1" customFormat="1" ht="12.75" customHeight="1">
      <c r="B3" s="7"/>
      <c r="C3" s="8"/>
      <c r="D3" s="9"/>
      <c r="E3" s="10"/>
      <c r="F3" s="10"/>
      <c r="G3" s="10"/>
      <c r="H3" s="10"/>
      <c r="I3" s="10"/>
      <c r="J3" s="10"/>
      <c r="K3" s="10"/>
      <c r="M3" s="7" t="s">
        <v>9</v>
      </c>
    </row>
    <row r="4" spans="1:16" s="1" customFormat="1" ht="20.100000000000001" customHeight="1">
      <c r="B4" s="11" t="s">
        <v>233</v>
      </c>
      <c r="C4" s="11"/>
      <c r="D4" s="12"/>
      <c r="E4" s="13"/>
      <c r="F4" s="13"/>
      <c r="G4" s="13"/>
      <c r="H4" s="13"/>
      <c r="I4" s="13"/>
      <c r="J4" s="13"/>
      <c r="K4" s="13"/>
    </row>
    <row r="5" spans="1:16" ht="15.6">
      <c r="A5" s="14"/>
      <c r="B5" s="14"/>
      <c r="C5" s="41" t="s">
        <v>189</v>
      </c>
      <c r="D5" s="16"/>
      <c r="E5" s="14"/>
      <c r="F5" s="14"/>
      <c r="G5" s="14"/>
      <c r="H5" s="16"/>
      <c r="I5" s="14"/>
      <c r="J5" s="14"/>
      <c r="K5" s="14"/>
      <c r="L5" s="14"/>
      <c r="M5" s="14"/>
      <c r="N5" s="14"/>
      <c r="O5" s="14"/>
      <c r="P5" s="14"/>
    </row>
    <row r="6" spans="1:16" ht="15.6" customHeight="1">
      <c r="A6" s="178" t="s">
        <v>11</v>
      </c>
      <c r="B6" s="178" t="s">
        <v>12</v>
      </c>
      <c r="C6" s="176" t="s">
        <v>13</v>
      </c>
      <c r="D6" s="178" t="s">
        <v>14</v>
      </c>
      <c r="E6" s="17"/>
      <c r="F6" s="17"/>
      <c r="G6" s="17"/>
      <c r="H6" s="178" t="s">
        <v>15</v>
      </c>
      <c r="I6" s="213" t="s">
        <v>149</v>
      </c>
      <c r="J6" s="195"/>
      <c r="K6" s="195"/>
      <c r="L6" s="195"/>
      <c r="M6" s="195"/>
      <c r="N6" s="195"/>
      <c r="O6" s="217" t="s">
        <v>16</v>
      </c>
      <c r="P6" s="217" t="s">
        <v>150</v>
      </c>
    </row>
    <row r="7" spans="1:16" ht="14.4" customHeight="1">
      <c r="A7" s="195"/>
      <c r="B7" s="195"/>
      <c r="C7" s="195"/>
      <c r="D7" s="195"/>
      <c r="E7" s="18" t="s">
        <v>33</v>
      </c>
      <c r="F7" s="18" t="s">
        <v>34</v>
      </c>
      <c r="G7" s="18" t="s">
        <v>35</v>
      </c>
      <c r="H7" s="195"/>
      <c r="I7" s="17">
        <v>1</v>
      </c>
      <c r="J7" s="17">
        <v>2</v>
      </c>
      <c r="K7" s="17">
        <v>3</v>
      </c>
      <c r="L7" s="17">
        <v>4</v>
      </c>
      <c r="M7" s="17">
        <v>5</v>
      </c>
      <c r="N7" s="17">
        <v>6</v>
      </c>
      <c r="O7" s="218"/>
      <c r="P7" s="218"/>
    </row>
    <row r="8" spans="1:16" ht="21.6">
      <c r="A8" s="19">
        <f>RANK(P8,$P$8:$P$11,0)</f>
        <v>1</v>
      </c>
      <c r="B8" s="20" t="s">
        <v>239</v>
      </c>
      <c r="C8" s="21" t="s">
        <v>240</v>
      </c>
      <c r="D8" s="22" t="s">
        <v>190</v>
      </c>
      <c r="E8" s="23">
        <v>1200</v>
      </c>
      <c r="F8" s="23">
        <v>2.3805350000000001</v>
      </c>
      <c r="G8" s="23">
        <v>0.16912199999999999</v>
      </c>
      <c r="H8" s="24" t="s">
        <v>52</v>
      </c>
      <c r="I8" s="31">
        <v>11.46</v>
      </c>
      <c r="J8" s="31" t="s">
        <v>154</v>
      </c>
      <c r="K8" s="19">
        <v>8.81</v>
      </c>
      <c r="L8" s="19">
        <v>9.98</v>
      </c>
      <c r="M8" s="31">
        <v>11.68</v>
      </c>
      <c r="N8" s="32">
        <v>9.5</v>
      </c>
      <c r="O8" s="46">
        <f t="shared" ref="O8:O11" si="0">MAX(I8:N8)</f>
        <v>11.68</v>
      </c>
      <c r="P8" s="34">
        <f t="shared" ref="P8:P11" si="1">E8*EXP(-EXP(F8-(G8*O8)))</f>
        <v>267.86667655738182</v>
      </c>
    </row>
    <row r="9" spans="1:16" ht="15.6">
      <c r="A9" s="19">
        <f t="shared" ref="A9:A11" si="2">RANK(P9,$P$8:$P$11,0)</f>
        <v>2</v>
      </c>
      <c r="B9" s="20" t="s">
        <v>241</v>
      </c>
      <c r="C9" s="21">
        <v>37431</v>
      </c>
      <c r="D9" s="22" t="s">
        <v>190</v>
      </c>
      <c r="E9" s="23">
        <v>1200</v>
      </c>
      <c r="F9" s="23">
        <v>2.3805350000000001</v>
      </c>
      <c r="G9" s="23">
        <v>0.16912199999999999</v>
      </c>
      <c r="H9" s="51" t="s">
        <v>42</v>
      </c>
      <c r="I9" s="19" t="s">
        <v>191</v>
      </c>
      <c r="J9" s="19" t="s">
        <v>191</v>
      </c>
      <c r="K9" s="19">
        <v>7.13</v>
      </c>
      <c r="L9" s="19">
        <v>6.51</v>
      </c>
      <c r="M9" s="31">
        <v>6.7</v>
      </c>
      <c r="N9" s="32">
        <v>7.83</v>
      </c>
      <c r="O9" s="46">
        <f t="shared" si="0"/>
        <v>7.83</v>
      </c>
      <c r="P9" s="34">
        <f t="shared" si="1"/>
        <v>67.649345294850292</v>
      </c>
    </row>
    <row r="10" spans="1:16" ht="15.6">
      <c r="A10" s="19">
        <f t="shared" si="2"/>
        <v>3</v>
      </c>
      <c r="B10" s="20" t="s">
        <v>195</v>
      </c>
      <c r="C10" s="21">
        <v>23124</v>
      </c>
      <c r="D10" s="22" t="s">
        <v>193</v>
      </c>
      <c r="E10" s="23">
        <v>1200</v>
      </c>
      <c r="F10" s="23">
        <v>2.3805350000000001</v>
      </c>
      <c r="G10" s="23">
        <v>9.2638999999999999E-2</v>
      </c>
      <c r="H10" s="51" t="s">
        <v>194</v>
      </c>
      <c r="I10" s="19">
        <v>8.16</v>
      </c>
      <c r="J10" s="19">
        <v>9.94</v>
      </c>
      <c r="K10" s="19">
        <v>9.3699999999999992</v>
      </c>
      <c r="L10" s="19">
        <v>7.68</v>
      </c>
      <c r="M10" s="31">
        <v>9.9700000000000006</v>
      </c>
      <c r="N10" s="32">
        <v>10.7</v>
      </c>
      <c r="O10" s="46">
        <f t="shared" si="0"/>
        <v>10.7</v>
      </c>
      <c r="P10" s="34">
        <f t="shared" si="1"/>
        <v>21.715915439143306</v>
      </c>
    </row>
    <row r="11" spans="1:16" ht="15.6">
      <c r="A11" s="19">
        <f t="shared" si="2"/>
        <v>4</v>
      </c>
      <c r="B11" s="20" t="s">
        <v>242</v>
      </c>
      <c r="C11" s="21">
        <v>23240</v>
      </c>
      <c r="D11" s="22" t="s">
        <v>193</v>
      </c>
      <c r="E11" s="23">
        <v>1200</v>
      </c>
      <c r="F11" s="23">
        <v>2.3805350000000001</v>
      </c>
      <c r="G11" s="23">
        <v>9.2638999999999999E-2</v>
      </c>
      <c r="H11" s="51"/>
      <c r="I11" s="19" t="s">
        <v>191</v>
      </c>
      <c r="J11" s="19" t="s">
        <v>154</v>
      </c>
      <c r="K11" s="19">
        <v>8.91</v>
      </c>
      <c r="L11" s="19" t="s">
        <v>154</v>
      </c>
      <c r="M11" s="31" t="s">
        <v>154</v>
      </c>
      <c r="N11" s="32">
        <v>7.16</v>
      </c>
      <c r="O11" s="46">
        <f t="shared" si="0"/>
        <v>8.91</v>
      </c>
      <c r="P11" s="34">
        <f t="shared" si="1"/>
        <v>10.531964967061157</v>
      </c>
    </row>
    <row r="12" spans="1:16">
      <c r="P12" s="52"/>
    </row>
    <row r="13" spans="1:16" ht="15.6">
      <c r="A13" s="178" t="s">
        <v>11</v>
      </c>
      <c r="B13" s="178" t="s">
        <v>12</v>
      </c>
      <c r="C13" s="176" t="s">
        <v>13</v>
      </c>
      <c r="D13" s="178" t="s">
        <v>14</v>
      </c>
      <c r="E13" s="17"/>
      <c r="F13" s="17"/>
      <c r="G13" s="17"/>
      <c r="H13" s="178" t="s">
        <v>15</v>
      </c>
      <c r="I13" s="213" t="s">
        <v>149</v>
      </c>
      <c r="J13" s="195"/>
      <c r="K13" s="195"/>
      <c r="L13" s="195"/>
      <c r="M13" s="195"/>
      <c r="N13" s="195"/>
      <c r="O13" s="217" t="s">
        <v>16</v>
      </c>
      <c r="P13" s="237" t="s">
        <v>150</v>
      </c>
    </row>
    <row r="14" spans="1:16" ht="14.4" customHeight="1">
      <c r="A14" s="195"/>
      <c r="B14" s="195"/>
      <c r="C14" s="195"/>
      <c r="D14" s="195"/>
      <c r="E14" s="18" t="s">
        <v>33</v>
      </c>
      <c r="F14" s="18" t="s">
        <v>34</v>
      </c>
      <c r="G14" s="18" t="s">
        <v>35</v>
      </c>
      <c r="H14" s="195"/>
      <c r="I14" s="17">
        <v>1</v>
      </c>
      <c r="J14" s="17">
        <v>2</v>
      </c>
      <c r="K14" s="17">
        <v>3</v>
      </c>
      <c r="L14" s="17">
        <v>4</v>
      </c>
      <c r="M14" s="17">
        <v>5</v>
      </c>
      <c r="N14" s="17">
        <v>6</v>
      </c>
      <c r="O14" s="218"/>
      <c r="P14" s="238"/>
    </row>
    <row r="15" spans="1:16" ht="15.6">
      <c r="A15" s="19">
        <v>1</v>
      </c>
      <c r="B15" s="20" t="s">
        <v>45</v>
      </c>
      <c r="C15" s="21">
        <v>38415</v>
      </c>
      <c r="D15" s="22" t="s">
        <v>152</v>
      </c>
      <c r="E15" s="23"/>
      <c r="F15" s="23"/>
      <c r="G15" s="23"/>
      <c r="H15" s="51" t="s">
        <v>42</v>
      </c>
      <c r="I15" s="19">
        <v>11.46</v>
      </c>
      <c r="J15" s="19" t="s">
        <v>154</v>
      </c>
      <c r="K15" s="19">
        <v>8.81</v>
      </c>
      <c r="L15" s="19">
        <v>9.98</v>
      </c>
      <c r="M15" s="19">
        <v>11.68</v>
      </c>
      <c r="N15" s="32">
        <v>9.5</v>
      </c>
      <c r="O15" s="46">
        <f>MAX(I15:N15)</f>
        <v>11.68</v>
      </c>
      <c r="P15" s="34">
        <f>E15*EXP(-EXP(F15-(G15*O15)))</f>
        <v>0</v>
      </c>
    </row>
    <row r="16" spans="1:16" ht="15.6">
      <c r="A16" s="19">
        <v>2</v>
      </c>
      <c r="B16" s="20" t="s">
        <v>243</v>
      </c>
      <c r="C16" s="21">
        <v>34891</v>
      </c>
      <c r="D16" s="22" t="s">
        <v>152</v>
      </c>
      <c r="E16" s="23"/>
      <c r="F16" s="23"/>
      <c r="G16" s="23"/>
      <c r="H16" s="51" t="s">
        <v>42</v>
      </c>
      <c r="I16" s="19" t="s">
        <v>154</v>
      </c>
      <c r="J16" s="19" t="s">
        <v>154</v>
      </c>
      <c r="K16" s="19">
        <v>6.46</v>
      </c>
      <c r="L16" s="19" t="s">
        <v>154</v>
      </c>
      <c r="M16" s="31">
        <v>5.7</v>
      </c>
      <c r="N16" s="39">
        <v>5.82</v>
      </c>
      <c r="O16" s="46">
        <f t="shared" ref="O16" si="3">MAX(I16:N16)</f>
        <v>6.46</v>
      </c>
      <c r="P16" s="34">
        <f>E16*EXP(-EXP(F16-(G16*O16)))</f>
        <v>0</v>
      </c>
    </row>
    <row r="17" spans="1:16">
      <c r="P17" s="52"/>
    </row>
    <row r="18" spans="1:16" ht="27.6" customHeight="1">
      <c r="A18" s="25"/>
      <c r="B18" s="43"/>
      <c r="C18" s="50" t="s">
        <v>140</v>
      </c>
      <c r="D18" s="44"/>
      <c r="E18" s="25"/>
      <c r="F18" s="25"/>
      <c r="G18" s="25"/>
      <c r="H18" s="16"/>
      <c r="I18" s="25"/>
      <c r="J18" s="25"/>
      <c r="K18" s="25"/>
      <c r="L18" s="25"/>
      <c r="M18" s="25"/>
      <c r="N18" s="25"/>
      <c r="O18" s="25"/>
      <c r="P18" s="37"/>
    </row>
    <row r="19" spans="1:16" ht="15.6" customHeight="1">
      <c r="A19" s="178" t="s">
        <v>11</v>
      </c>
      <c r="B19" s="207" t="s">
        <v>12</v>
      </c>
      <c r="C19" s="233" t="s">
        <v>13</v>
      </c>
      <c r="D19" s="207" t="s">
        <v>14</v>
      </c>
      <c r="E19" s="17"/>
      <c r="F19" s="17"/>
      <c r="G19" s="17"/>
      <c r="H19" s="207" t="s">
        <v>15</v>
      </c>
      <c r="I19" s="229" t="s">
        <v>149</v>
      </c>
      <c r="J19" s="230"/>
      <c r="K19" s="230"/>
      <c r="L19" s="230"/>
      <c r="M19" s="230"/>
      <c r="N19" s="231"/>
      <c r="O19" s="235" t="s">
        <v>16</v>
      </c>
      <c r="P19" s="237" t="s">
        <v>150</v>
      </c>
    </row>
    <row r="20" spans="1:16" ht="14.4" customHeight="1">
      <c r="A20" s="195"/>
      <c r="B20" s="232"/>
      <c r="C20" s="234"/>
      <c r="D20" s="232"/>
      <c r="E20" s="18" t="s">
        <v>33</v>
      </c>
      <c r="F20" s="18" t="s">
        <v>34</v>
      </c>
      <c r="G20" s="18" t="s">
        <v>35</v>
      </c>
      <c r="H20" s="232"/>
      <c r="I20" s="17">
        <v>1</v>
      </c>
      <c r="J20" s="17">
        <v>2</v>
      </c>
      <c r="K20" s="17">
        <v>3</v>
      </c>
      <c r="L20" s="17">
        <v>4</v>
      </c>
      <c r="M20" s="17">
        <v>5</v>
      </c>
      <c r="N20" s="17">
        <v>6</v>
      </c>
      <c r="O20" s="236"/>
      <c r="P20" s="239"/>
    </row>
    <row r="21" spans="1:16" ht="15" customHeight="1">
      <c r="A21" s="19">
        <f>RANK(P21,$P$21:$P$24,0)</f>
        <v>1</v>
      </c>
      <c r="B21" s="20" t="s">
        <v>205</v>
      </c>
      <c r="C21" s="21">
        <v>29206</v>
      </c>
      <c r="D21" s="22" t="s">
        <v>215</v>
      </c>
      <c r="E21" s="23">
        <v>1200</v>
      </c>
      <c r="F21" s="23">
        <v>2.7669429999999999</v>
      </c>
      <c r="G21" s="23">
        <v>6.9887000000000005E-2</v>
      </c>
      <c r="H21" s="51" t="s">
        <v>24</v>
      </c>
      <c r="I21" s="31">
        <v>44.4</v>
      </c>
      <c r="J21" s="31">
        <v>47.3</v>
      </c>
      <c r="K21" s="31">
        <v>48.64</v>
      </c>
      <c r="L21" s="31" t="s">
        <v>154</v>
      </c>
      <c r="M21" s="31">
        <v>49.41</v>
      </c>
      <c r="N21" s="32" t="s">
        <v>154</v>
      </c>
      <c r="O21" s="46">
        <f>MAX(I21:N21)</f>
        <v>49.41</v>
      </c>
      <c r="P21" s="34">
        <f>E21*EXP(-EXP(F21-(G21*O21)))</f>
        <v>725.29458373728255</v>
      </c>
    </row>
    <row r="22" spans="1:16" ht="15" customHeight="1">
      <c r="A22" s="19">
        <f t="shared" ref="A22:A24" si="4">RANK(P22,$P$21:$P$24,0)</f>
        <v>2</v>
      </c>
      <c r="B22" s="20" t="s">
        <v>199</v>
      </c>
      <c r="C22" s="21">
        <v>33825</v>
      </c>
      <c r="D22" s="22" t="s">
        <v>193</v>
      </c>
      <c r="E22" s="23">
        <v>1200</v>
      </c>
      <c r="F22" s="23">
        <v>2.7669429999999999</v>
      </c>
      <c r="G22" s="23">
        <v>6.9739999999999996E-2</v>
      </c>
      <c r="H22" s="51" t="s">
        <v>24</v>
      </c>
      <c r="I22" s="31">
        <v>38.51</v>
      </c>
      <c r="J22" s="31" t="s">
        <v>154</v>
      </c>
      <c r="K22" s="31">
        <v>40.520000000000003</v>
      </c>
      <c r="L22" s="31" t="s">
        <v>154</v>
      </c>
      <c r="M22" s="31" t="s">
        <v>154</v>
      </c>
      <c r="N22" s="32" t="s">
        <v>154</v>
      </c>
      <c r="O22" s="46">
        <f>MAX(I22:N22)</f>
        <v>40.520000000000003</v>
      </c>
      <c r="P22" s="34">
        <f>E22*EXP(-EXP(F22-(G22*O22)))</f>
        <v>467.45184780068951</v>
      </c>
    </row>
    <row r="23" spans="1:16" ht="15" customHeight="1">
      <c r="A23" s="19">
        <f t="shared" si="4"/>
        <v>3</v>
      </c>
      <c r="B23" s="20" t="s">
        <v>244</v>
      </c>
      <c r="C23" s="21">
        <v>1995</v>
      </c>
      <c r="D23" s="22" t="s">
        <v>245</v>
      </c>
      <c r="E23" s="23">
        <v>1200</v>
      </c>
      <c r="F23" s="23">
        <v>2.7669429999999999</v>
      </c>
      <c r="G23" s="23">
        <v>8.3026000000000003E-2</v>
      </c>
      <c r="H23" s="51" t="s">
        <v>198</v>
      </c>
      <c r="I23" s="31">
        <v>27.33</v>
      </c>
      <c r="J23" s="31">
        <v>27.22</v>
      </c>
      <c r="K23" s="31" t="s">
        <v>154</v>
      </c>
      <c r="L23" s="31">
        <v>27.82</v>
      </c>
      <c r="M23" s="31">
        <v>27.47</v>
      </c>
      <c r="N23" s="32">
        <v>27.25</v>
      </c>
      <c r="O23" s="46">
        <f>MAX(I23:N23)</f>
        <v>27.82</v>
      </c>
      <c r="P23" s="34">
        <f>E23*EXP(-EXP(F23-(G23*O23)))</f>
        <v>247.27368116942822</v>
      </c>
    </row>
    <row r="24" spans="1:16" ht="15" customHeight="1">
      <c r="A24" s="19">
        <f t="shared" si="4"/>
        <v>4</v>
      </c>
      <c r="B24" s="20" t="s">
        <v>214</v>
      </c>
      <c r="C24" s="21">
        <v>37432</v>
      </c>
      <c r="D24" s="22" t="s">
        <v>204</v>
      </c>
      <c r="E24" s="23">
        <v>1200</v>
      </c>
      <c r="F24" s="23">
        <v>2.7669429999999999</v>
      </c>
      <c r="G24" s="23">
        <v>9.8002000000000006E-2</v>
      </c>
      <c r="H24" s="51" t="s">
        <v>24</v>
      </c>
      <c r="I24" s="31">
        <v>18.77</v>
      </c>
      <c r="J24" s="31">
        <v>18.71</v>
      </c>
      <c r="K24" s="31">
        <v>20.21</v>
      </c>
      <c r="L24" s="31">
        <v>19.91</v>
      </c>
      <c r="M24" s="31">
        <v>21.95</v>
      </c>
      <c r="N24" s="32">
        <v>21.42</v>
      </c>
      <c r="O24" s="46">
        <f>MAX(I24:N24)</f>
        <v>21.95</v>
      </c>
      <c r="P24" s="34">
        <f>E24*EXP(-EXP(F24-(G24*O24)))</f>
        <v>188.47051676360036</v>
      </c>
    </row>
    <row r="25" spans="1:16" ht="15" customHeight="1">
      <c r="A25" s="19" t="s">
        <v>210</v>
      </c>
      <c r="B25" s="20" t="s">
        <v>246</v>
      </c>
      <c r="C25" s="21"/>
      <c r="D25" s="22"/>
      <c r="E25" s="23"/>
      <c r="F25" s="23"/>
      <c r="G25" s="23"/>
      <c r="H25" s="51"/>
      <c r="I25" s="31">
        <v>51.42</v>
      </c>
      <c r="J25" s="31">
        <v>49.3</v>
      </c>
      <c r="K25" s="31">
        <v>54.55</v>
      </c>
      <c r="L25" s="31">
        <v>52.82</v>
      </c>
      <c r="M25" s="31">
        <v>50.98</v>
      </c>
      <c r="N25" s="32">
        <v>53.02</v>
      </c>
      <c r="O25" s="46">
        <f t="shared" ref="O25" si="5">MAX(I25:N25)</f>
        <v>54.55</v>
      </c>
      <c r="P25" s="34">
        <f>E25*EXP(-EXP(F25-(G25*O25)))</f>
        <v>0</v>
      </c>
    </row>
  </sheetData>
  <mergeCells count="24">
    <mergeCell ref="P6:P7"/>
    <mergeCell ref="P13:P14"/>
    <mergeCell ref="P19:P20"/>
    <mergeCell ref="D19:D20"/>
    <mergeCell ref="H6:H7"/>
    <mergeCell ref="H13:H14"/>
    <mergeCell ref="H19:H20"/>
    <mergeCell ref="O6:O7"/>
    <mergeCell ref="O13:O14"/>
    <mergeCell ref="O19:O20"/>
    <mergeCell ref="A6:A7"/>
    <mergeCell ref="A13:A14"/>
    <mergeCell ref="A19:A20"/>
    <mergeCell ref="B6:B7"/>
    <mergeCell ref="B13:B14"/>
    <mergeCell ref="B19:B20"/>
    <mergeCell ref="I6:N6"/>
    <mergeCell ref="I13:N13"/>
    <mergeCell ref="I19:N19"/>
    <mergeCell ref="C6:C7"/>
    <mergeCell ref="C13:C14"/>
    <mergeCell ref="C19:C20"/>
    <mergeCell ref="D6:D7"/>
    <mergeCell ref="D13:D14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1"/>
  <sheetViews>
    <sheetView workbookViewId="0"/>
  </sheetViews>
  <sheetFormatPr defaultColWidth="9" defaultRowHeight="14.4"/>
  <cols>
    <col min="1" max="1" width="5.5546875" customWidth="1"/>
    <col min="2" max="2" width="22" customWidth="1"/>
    <col min="3" max="3" width="10.109375" style="2" customWidth="1"/>
    <col min="4" max="4" width="12" customWidth="1"/>
    <col min="5" max="5" width="5" hidden="1" customWidth="1"/>
    <col min="6" max="7" width="8.33203125" hidden="1" customWidth="1"/>
    <col min="8" max="8" width="10.21875" customWidth="1"/>
    <col min="9" max="14" width="5.33203125" customWidth="1"/>
    <col min="15" max="15" width="9" customWidth="1"/>
    <col min="16" max="16" width="6.7773437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B2" s="7"/>
      <c r="C2" s="8"/>
      <c r="D2" s="9"/>
      <c r="E2" s="10"/>
      <c r="F2" s="10"/>
      <c r="G2" s="10"/>
      <c r="H2" s="10"/>
      <c r="I2" s="10"/>
      <c r="J2" s="10"/>
      <c r="K2" s="10"/>
      <c r="M2" s="7" t="s">
        <v>9</v>
      </c>
    </row>
    <row r="3" spans="1:16" s="1" customFormat="1" ht="20.100000000000001" customHeight="1">
      <c r="B3" s="11" t="s">
        <v>247</v>
      </c>
      <c r="C3" s="11"/>
      <c r="D3" s="12"/>
      <c r="E3" s="13"/>
      <c r="F3" s="13"/>
      <c r="G3" s="13"/>
      <c r="H3" s="13"/>
      <c r="I3" s="13"/>
      <c r="J3" s="13"/>
      <c r="K3" s="13"/>
    </row>
    <row r="4" spans="1:16" ht="46.8">
      <c r="A4" s="14"/>
      <c r="B4" s="14"/>
      <c r="C4" s="41" t="s">
        <v>148</v>
      </c>
      <c r="D4" s="16"/>
      <c r="E4" s="14"/>
      <c r="F4" s="14"/>
      <c r="G4" s="14"/>
      <c r="H4" s="16"/>
      <c r="I4" s="14"/>
      <c r="J4" s="14"/>
      <c r="K4" s="14"/>
      <c r="L4" s="14"/>
      <c r="M4" s="14"/>
      <c r="N4" s="14"/>
      <c r="O4" s="14"/>
      <c r="P4" s="14"/>
    </row>
    <row r="5" spans="1:16" ht="15.6" customHeight="1">
      <c r="A5" s="178" t="s">
        <v>11</v>
      </c>
      <c r="B5" s="178" t="s">
        <v>12</v>
      </c>
      <c r="C5" s="176" t="s">
        <v>13</v>
      </c>
      <c r="D5" s="178" t="s">
        <v>14</v>
      </c>
      <c r="E5" s="17"/>
      <c r="F5" s="17"/>
      <c r="G5" s="17"/>
      <c r="H5" s="178" t="s">
        <v>15</v>
      </c>
      <c r="I5" s="213" t="s">
        <v>149</v>
      </c>
      <c r="J5" s="195"/>
      <c r="K5" s="195"/>
      <c r="L5" s="195"/>
      <c r="M5" s="195"/>
      <c r="N5" s="195"/>
      <c r="O5" s="217" t="s">
        <v>16</v>
      </c>
      <c r="P5" s="217" t="s">
        <v>150</v>
      </c>
    </row>
    <row r="6" spans="1:16" ht="14.4" customHeight="1">
      <c r="A6" s="195"/>
      <c r="B6" s="195"/>
      <c r="C6" s="195"/>
      <c r="D6" s="195"/>
      <c r="E6" s="18" t="s">
        <v>33</v>
      </c>
      <c r="F6" s="18" t="s">
        <v>34</v>
      </c>
      <c r="G6" s="18" t="s">
        <v>35</v>
      </c>
      <c r="H6" s="195"/>
      <c r="I6" s="17">
        <v>1</v>
      </c>
      <c r="J6" s="17">
        <v>2</v>
      </c>
      <c r="K6" s="17">
        <v>3</v>
      </c>
      <c r="L6" s="17">
        <v>4</v>
      </c>
      <c r="M6" s="17">
        <v>5</v>
      </c>
      <c r="N6" s="17">
        <v>6</v>
      </c>
      <c r="O6" s="218"/>
      <c r="P6" s="218"/>
    </row>
    <row r="7" spans="1:16" ht="18" customHeight="1">
      <c r="A7" s="19">
        <f>RANK(P7,$P$7:$P$12,0)</f>
        <v>1</v>
      </c>
      <c r="B7" s="20" t="s">
        <v>151</v>
      </c>
      <c r="C7" s="21">
        <v>40551</v>
      </c>
      <c r="D7" s="22" t="s">
        <v>28</v>
      </c>
      <c r="E7" s="23">
        <v>1200</v>
      </c>
      <c r="F7" s="23">
        <v>5.5413750000000004</v>
      </c>
      <c r="G7" s="23">
        <v>1.0395209999999999</v>
      </c>
      <c r="H7" s="24" t="s">
        <v>24</v>
      </c>
      <c r="I7" s="19">
        <v>2.1</v>
      </c>
      <c r="J7" s="19">
        <v>2.0699999999999998</v>
      </c>
      <c r="K7" s="31">
        <v>2.13</v>
      </c>
      <c r="L7" s="19">
        <v>2.2999999999999998</v>
      </c>
      <c r="M7" s="31">
        <v>2.38</v>
      </c>
      <c r="N7" s="32">
        <v>2.0699999999999998</v>
      </c>
      <c r="O7" s="33">
        <f t="shared" ref="O7:O12" si="0">MAX(I7:N7)</f>
        <v>2.38</v>
      </c>
      <c r="P7" s="40">
        <f t="shared" ref="P7:P12" si="1">E7*EXP(-EXP(F7-(G7*O7)))</f>
        <v>5.6070896725074495E-7</v>
      </c>
    </row>
    <row r="8" spans="1:16" ht="21.6">
      <c r="A8" s="19">
        <f t="shared" ref="A8:A12" si="2">RANK(P8,$P$7:$P$12,0)</f>
        <v>2</v>
      </c>
      <c r="B8" s="20" t="s">
        <v>22</v>
      </c>
      <c r="C8" s="42">
        <v>1972</v>
      </c>
      <c r="D8" s="22" t="s">
        <v>215</v>
      </c>
      <c r="E8" s="23">
        <v>1200</v>
      </c>
      <c r="F8" s="23">
        <v>5.5413750000000004</v>
      </c>
      <c r="G8" s="23">
        <v>0.98868400000000001</v>
      </c>
      <c r="H8" s="24" t="s">
        <v>52</v>
      </c>
      <c r="I8" s="31">
        <v>2.1</v>
      </c>
      <c r="J8" s="19">
        <v>2.1</v>
      </c>
      <c r="K8" s="19">
        <v>2.0499999999999998</v>
      </c>
      <c r="L8" s="19">
        <v>2.15</v>
      </c>
      <c r="M8" s="31">
        <v>2</v>
      </c>
      <c r="N8" s="32">
        <v>2.1</v>
      </c>
      <c r="O8" s="33">
        <f t="shared" si="0"/>
        <v>2.15</v>
      </c>
      <c r="P8" s="40">
        <f t="shared" si="1"/>
        <v>7.2436859362634003E-11</v>
      </c>
    </row>
    <row r="9" spans="1:16" ht="15.6">
      <c r="A9" s="19">
        <f t="shared" si="2"/>
        <v>3</v>
      </c>
      <c r="B9" s="20" t="s">
        <v>27</v>
      </c>
      <c r="C9" s="21">
        <v>40412</v>
      </c>
      <c r="D9" s="22" t="s">
        <v>248</v>
      </c>
      <c r="E9" s="23">
        <v>1200</v>
      </c>
      <c r="F9" s="23">
        <v>5.5413750000000004</v>
      </c>
      <c r="G9" s="23">
        <v>0.98868400000000001</v>
      </c>
      <c r="H9" s="24" t="s">
        <v>24</v>
      </c>
      <c r="I9" s="31">
        <v>1.68</v>
      </c>
      <c r="J9" s="19">
        <v>1.95</v>
      </c>
      <c r="K9" s="19">
        <v>2.1</v>
      </c>
      <c r="L9" s="19">
        <v>1.96</v>
      </c>
      <c r="M9" s="31">
        <v>2</v>
      </c>
      <c r="N9" s="32">
        <v>1.84</v>
      </c>
      <c r="O9" s="33">
        <f t="shared" si="0"/>
        <v>2.1</v>
      </c>
      <c r="P9" s="40">
        <f t="shared" si="1"/>
        <v>1.5490174723125001E-11</v>
      </c>
    </row>
    <row r="10" spans="1:16" ht="42">
      <c r="A10" s="19">
        <f t="shared" si="2"/>
        <v>4</v>
      </c>
      <c r="B10" s="20" t="s">
        <v>249</v>
      </c>
      <c r="C10" s="42">
        <v>2011</v>
      </c>
      <c r="D10" s="22" t="s">
        <v>20</v>
      </c>
      <c r="E10" s="23">
        <v>1200</v>
      </c>
      <c r="F10" s="23">
        <v>5.5413750000000004</v>
      </c>
      <c r="G10" s="23">
        <v>1.10534</v>
      </c>
      <c r="H10" s="24" t="s">
        <v>21</v>
      </c>
      <c r="I10" s="31">
        <v>1.3</v>
      </c>
      <c r="J10" s="19">
        <v>1.65</v>
      </c>
      <c r="K10" s="19">
        <v>1.7</v>
      </c>
      <c r="L10" s="19">
        <v>1.6</v>
      </c>
      <c r="M10" s="31">
        <v>1.75</v>
      </c>
      <c r="N10" s="32">
        <v>1.76</v>
      </c>
      <c r="O10" s="33">
        <f t="shared" si="0"/>
        <v>1.76</v>
      </c>
      <c r="P10" s="40">
        <f t="shared" si="1"/>
        <v>1.77251973413282E-13</v>
      </c>
    </row>
    <row r="11" spans="1:16" ht="15.6">
      <c r="A11" s="19">
        <f t="shared" si="2"/>
        <v>5</v>
      </c>
      <c r="B11" s="20" t="s">
        <v>19</v>
      </c>
      <c r="C11" s="21">
        <v>39282</v>
      </c>
      <c r="D11" s="22" t="s">
        <v>41</v>
      </c>
      <c r="E11" s="23">
        <v>1200</v>
      </c>
      <c r="F11" s="23">
        <v>5.5413750000000004</v>
      </c>
      <c r="G11" s="23">
        <v>0.98288299999999995</v>
      </c>
      <c r="H11" s="24" t="s">
        <v>173</v>
      </c>
      <c r="I11" s="31">
        <v>1.3</v>
      </c>
      <c r="J11" s="19">
        <v>1.65</v>
      </c>
      <c r="K11" s="19">
        <v>1.7</v>
      </c>
      <c r="L11" s="19">
        <v>1.6</v>
      </c>
      <c r="M11" s="31">
        <v>1.75</v>
      </c>
      <c r="N11" s="32">
        <v>1.76</v>
      </c>
      <c r="O11" s="33">
        <f t="shared" si="0"/>
        <v>1.76</v>
      </c>
      <c r="P11" s="40">
        <f t="shared" si="1"/>
        <v>2.76147918187537E-17</v>
      </c>
    </row>
    <row r="12" spans="1:16" ht="21.6">
      <c r="A12" s="19">
        <f t="shared" si="2"/>
        <v>6</v>
      </c>
      <c r="B12" s="20" t="s">
        <v>157</v>
      </c>
      <c r="C12" s="21">
        <v>42719</v>
      </c>
      <c r="D12" s="22" t="s">
        <v>20</v>
      </c>
      <c r="E12" s="23">
        <v>1200</v>
      </c>
      <c r="F12" s="23">
        <v>5.5413750000000004</v>
      </c>
      <c r="G12" s="23">
        <v>1.10534</v>
      </c>
      <c r="H12" s="24" t="s">
        <v>31</v>
      </c>
      <c r="I12" s="31">
        <v>1.3</v>
      </c>
      <c r="J12" s="19">
        <v>1.3</v>
      </c>
      <c r="K12" s="19">
        <v>1.2</v>
      </c>
      <c r="L12" s="19">
        <v>1.2</v>
      </c>
      <c r="M12" s="31">
        <v>1.45</v>
      </c>
      <c r="N12" s="32">
        <v>1.25</v>
      </c>
      <c r="O12" s="33">
        <f t="shared" si="0"/>
        <v>1.45</v>
      </c>
      <c r="P12" s="40">
        <f t="shared" si="1"/>
        <v>6.0102716707120205E-20</v>
      </c>
    </row>
    <row r="13" spans="1:16" ht="27.6" customHeight="1">
      <c r="A13" s="25"/>
      <c r="B13" s="43"/>
      <c r="C13" s="41" t="s">
        <v>189</v>
      </c>
      <c r="D13" s="44"/>
      <c r="E13" s="25"/>
      <c r="F13" s="25"/>
      <c r="G13" s="25"/>
      <c r="H13" s="16"/>
      <c r="I13" s="25"/>
      <c r="J13" s="25"/>
      <c r="K13" s="25"/>
      <c r="L13" s="25"/>
      <c r="M13" s="25"/>
      <c r="N13" s="25"/>
      <c r="O13" s="25"/>
      <c r="P13" s="35"/>
    </row>
    <row r="14" spans="1:16" ht="15.6">
      <c r="A14" s="178" t="s">
        <v>11</v>
      </c>
      <c r="B14" s="178" t="s">
        <v>12</v>
      </c>
      <c r="C14" s="176" t="s">
        <v>13</v>
      </c>
      <c r="D14" s="178" t="s">
        <v>14</v>
      </c>
      <c r="E14" s="17"/>
      <c r="F14" s="17"/>
      <c r="G14" s="17"/>
      <c r="H14" s="178" t="s">
        <v>15</v>
      </c>
      <c r="I14" s="213" t="s">
        <v>149</v>
      </c>
      <c r="J14" s="195"/>
      <c r="K14" s="195"/>
      <c r="L14" s="195"/>
      <c r="M14" s="195"/>
      <c r="N14" s="195"/>
      <c r="O14" s="217" t="s">
        <v>16</v>
      </c>
      <c r="P14" s="219" t="s">
        <v>150</v>
      </c>
    </row>
    <row r="15" spans="1:16" ht="14.4" customHeight="1">
      <c r="A15" s="195"/>
      <c r="B15" s="195"/>
      <c r="C15" s="195"/>
      <c r="D15" s="195"/>
      <c r="E15" s="18" t="s">
        <v>33</v>
      </c>
      <c r="F15" s="18" t="s">
        <v>34</v>
      </c>
      <c r="G15" s="18" t="s">
        <v>35</v>
      </c>
      <c r="H15" s="195"/>
      <c r="I15" s="17">
        <v>1</v>
      </c>
      <c r="J15" s="17">
        <v>2</v>
      </c>
      <c r="K15" s="17">
        <v>3</v>
      </c>
      <c r="L15" s="17">
        <v>4</v>
      </c>
      <c r="M15" s="17">
        <v>5</v>
      </c>
      <c r="N15" s="17">
        <v>6</v>
      </c>
      <c r="O15" s="218"/>
      <c r="P15" s="220"/>
    </row>
    <row r="16" spans="1:16" ht="15.6">
      <c r="A16" s="19">
        <f>RANK(P16,$P$16:$P$20,0)</f>
        <v>1</v>
      </c>
      <c r="B16" s="20" t="s">
        <v>239</v>
      </c>
      <c r="C16" s="21">
        <v>30637</v>
      </c>
      <c r="D16" s="22" t="s">
        <v>69</v>
      </c>
      <c r="E16" s="23">
        <v>1200</v>
      </c>
      <c r="F16" s="23">
        <v>5.7962600000000002</v>
      </c>
      <c r="G16" s="45">
        <v>2.1599970000000002</v>
      </c>
      <c r="H16" s="24" t="s">
        <v>42</v>
      </c>
      <c r="I16" s="19" t="s">
        <v>154</v>
      </c>
      <c r="J16" s="31">
        <v>1.5</v>
      </c>
      <c r="K16" s="19" t="s">
        <v>154</v>
      </c>
      <c r="L16" s="31">
        <v>2.2000000000000002</v>
      </c>
      <c r="M16" s="31">
        <v>2.7</v>
      </c>
      <c r="N16" s="39">
        <v>2.86</v>
      </c>
      <c r="O16" s="46">
        <f>MAX(I16:N16)</f>
        <v>2.86</v>
      </c>
      <c r="P16" s="40">
        <f>E16*EXP(-EXP(F16-(G16*O16)))</f>
        <v>606.14869512051496</v>
      </c>
    </row>
    <row r="17" spans="1:16" ht="15.6">
      <c r="A17" s="19">
        <f t="shared" ref="A17:A20" si="3">RANK(P17,$P$16:$P$20,0)</f>
        <v>2</v>
      </c>
      <c r="B17" s="20" t="s">
        <v>250</v>
      </c>
      <c r="C17" s="21"/>
      <c r="D17" s="22" t="s">
        <v>69</v>
      </c>
      <c r="E17" s="23">
        <v>1200</v>
      </c>
      <c r="F17" s="23">
        <v>5.7962600000000002</v>
      </c>
      <c r="G17" s="23">
        <v>2.1599970000000002</v>
      </c>
      <c r="H17" s="24"/>
      <c r="I17" s="19" t="s">
        <v>154</v>
      </c>
      <c r="J17" s="31">
        <v>1.64</v>
      </c>
      <c r="K17" s="19">
        <v>2.25</v>
      </c>
      <c r="L17" s="31">
        <v>2.2000000000000002</v>
      </c>
      <c r="M17" s="19">
        <v>2.25</v>
      </c>
      <c r="N17" s="39">
        <v>2.1800000000000002</v>
      </c>
      <c r="O17" s="46">
        <f>MAX(I17:N17)</f>
        <v>2.25</v>
      </c>
      <c r="P17" s="40">
        <f>E17*EXP(-EXP(F17-(G17*O17)))</f>
        <v>93.656576515216102</v>
      </c>
    </row>
    <row r="18" spans="1:16" ht="15.6">
      <c r="A18" s="19">
        <f t="shared" si="3"/>
        <v>3</v>
      </c>
      <c r="B18" s="20" t="s">
        <v>223</v>
      </c>
      <c r="C18" s="21">
        <v>37431</v>
      </c>
      <c r="D18" s="22" t="s">
        <v>144</v>
      </c>
      <c r="E18" s="23">
        <v>1200</v>
      </c>
      <c r="F18" s="23">
        <v>5.7962619999999996</v>
      </c>
      <c r="G18" s="23">
        <v>1.6828590000000001</v>
      </c>
      <c r="H18" s="24" t="s">
        <v>42</v>
      </c>
      <c r="I18" s="19" t="s">
        <v>154</v>
      </c>
      <c r="J18" s="31">
        <v>2.2000000000000002</v>
      </c>
      <c r="K18" s="19">
        <v>2.4500000000000002</v>
      </c>
      <c r="L18" s="31">
        <v>2.6</v>
      </c>
      <c r="M18" s="19">
        <v>2.65</v>
      </c>
      <c r="N18" s="39">
        <v>2.75</v>
      </c>
      <c r="O18" s="46">
        <f>MAX(I18:N18)</f>
        <v>2.75</v>
      </c>
      <c r="P18" s="40">
        <f>E18*EXP(-EXP(F18-(G18*O18)))</f>
        <v>48.097782189756501</v>
      </c>
    </row>
    <row r="19" spans="1:16" ht="15.6">
      <c r="A19" s="19">
        <f t="shared" si="3"/>
        <v>4</v>
      </c>
      <c r="B19" s="20" t="s">
        <v>38</v>
      </c>
      <c r="C19" s="42">
        <v>1983</v>
      </c>
      <c r="D19" s="22" t="s">
        <v>28</v>
      </c>
      <c r="E19" s="23">
        <v>1200</v>
      </c>
      <c r="F19" s="23">
        <v>5.7962600000000002</v>
      </c>
      <c r="G19" s="23">
        <v>1.4588239999999999</v>
      </c>
      <c r="H19" s="24" t="s">
        <v>39</v>
      </c>
      <c r="I19" s="31">
        <v>2.2000000000000002</v>
      </c>
      <c r="J19" s="31" t="s">
        <v>154</v>
      </c>
      <c r="K19" s="19">
        <v>2.15</v>
      </c>
      <c r="L19" s="31">
        <v>2.15</v>
      </c>
      <c r="M19" s="19">
        <v>2.27</v>
      </c>
      <c r="N19" s="39" t="s">
        <v>154</v>
      </c>
      <c r="O19" s="46">
        <f>MAX(I19:N19)</f>
        <v>2.27</v>
      </c>
      <c r="P19" s="40">
        <f>E19*EXP(-EXP(F19-(G19*O19)))</f>
        <v>7.3887419523192104E-3</v>
      </c>
    </row>
    <row r="20" spans="1:16" ht="15.6">
      <c r="A20" s="19">
        <f t="shared" si="3"/>
        <v>5</v>
      </c>
      <c r="B20" s="20" t="s">
        <v>40</v>
      </c>
      <c r="C20" s="21">
        <v>34891</v>
      </c>
      <c r="D20" s="22" t="s">
        <v>41</v>
      </c>
      <c r="E20" s="23">
        <v>1200</v>
      </c>
      <c r="F20" s="23">
        <v>5.7962619999999996</v>
      </c>
      <c r="G20" s="23">
        <v>1.29098</v>
      </c>
      <c r="H20" s="24" t="s">
        <v>42</v>
      </c>
      <c r="I20" s="19" t="s">
        <v>154</v>
      </c>
      <c r="J20" s="31">
        <v>1.5</v>
      </c>
      <c r="K20" s="31">
        <v>2.1</v>
      </c>
      <c r="L20" s="19" t="s">
        <v>154</v>
      </c>
      <c r="M20" s="31">
        <v>1.9</v>
      </c>
      <c r="N20" s="32">
        <v>2.2000000000000002</v>
      </c>
      <c r="O20" s="33">
        <f>MAX(I20:N20)</f>
        <v>2.2000000000000002</v>
      </c>
      <c r="P20" s="40">
        <f>E20*EXP(-EXP(F20-(G20*O20)))</f>
        <v>5.3796096733994903E-6</v>
      </c>
    </row>
    <row r="21" spans="1:16" ht="15.6">
      <c r="A21" s="25"/>
      <c r="B21" s="26"/>
      <c r="C21" s="27"/>
      <c r="D21" s="28"/>
      <c r="E21" s="29"/>
      <c r="F21" s="29"/>
      <c r="G21" s="29"/>
      <c r="H21" s="30"/>
      <c r="I21" s="25"/>
      <c r="J21" s="35"/>
      <c r="K21" s="35"/>
      <c r="L21" s="25"/>
      <c r="M21" s="35"/>
      <c r="N21" s="35"/>
      <c r="O21" s="35"/>
      <c r="P21" s="35"/>
    </row>
    <row r="22" spans="1:16" ht="15.6">
      <c r="A22" s="25"/>
      <c r="B22" s="26"/>
      <c r="C22" s="27"/>
      <c r="D22" s="28"/>
      <c r="E22" s="29"/>
      <c r="F22" s="29"/>
      <c r="G22" s="29"/>
      <c r="H22" s="30"/>
      <c r="I22" s="25"/>
      <c r="J22" s="35"/>
      <c r="K22" s="35"/>
      <c r="L22" s="25"/>
      <c r="M22" s="35"/>
      <c r="N22" s="35"/>
      <c r="O22" s="35"/>
      <c r="P22" s="35"/>
    </row>
    <row r="23" spans="1:16" ht="15.6">
      <c r="A23" s="25"/>
      <c r="B23" s="26"/>
      <c r="C23" s="27"/>
      <c r="D23" s="28"/>
      <c r="E23" s="29"/>
      <c r="F23" s="29"/>
      <c r="G23" s="29"/>
      <c r="H23" s="30"/>
      <c r="I23" s="25"/>
      <c r="J23" s="35"/>
      <c r="K23" s="35"/>
      <c r="L23" s="25"/>
      <c r="M23" s="35"/>
      <c r="N23" s="35"/>
      <c r="O23" s="35"/>
      <c r="P23" s="35"/>
    </row>
    <row r="24" spans="1:16" ht="15.6">
      <c r="A24" s="25"/>
      <c r="B24" s="26"/>
      <c r="C24" s="27"/>
      <c r="D24" s="28"/>
      <c r="E24" s="29"/>
      <c r="F24" s="29"/>
      <c r="G24" s="29"/>
      <c r="H24" s="30"/>
      <c r="I24" s="25"/>
      <c r="J24" s="35"/>
      <c r="K24" s="35"/>
      <c r="L24" s="25"/>
      <c r="M24" s="35"/>
      <c r="N24" s="35"/>
      <c r="O24" s="35"/>
      <c r="P24" s="35"/>
    </row>
    <row r="25" spans="1:16" ht="15.6">
      <c r="A25" s="25"/>
      <c r="B25" s="26"/>
      <c r="C25" s="27"/>
      <c r="D25" s="28"/>
      <c r="E25" s="29"/>
      <c r="F25" s="29"/>
      <c r="G25" s="29"/>
      <c r="H25" s="30"/>
      <c r="I25" s="25"/>
      <c r="J25" s="35"/>
      <c r="K25" s="35"/>
      <c r="L25" s="25"/>
      <c r="M25" s="35"/>
      <c r="N25" s="35"/>
      <c r="O25" s="35"/>
      <c r="P25" s="35"/>
    </row>
    <row r="26" spans="1:16" ht="15.6">
      <c r="A26" s="25"/>
      <c r="B26" s="26"/>
      <c r="C26" s="27"/>
      <c r="D26" s="28"/>
      <c r="E26" s="29"/>
      <c r="F26" s="29"/>
      <c r="G26" s="29"/>
      <c r="H26" s="30"/>
      <c r="I26" s="25"/>
      <c r="J26" s="35"/>
      <c r="K26" s="35"/>
      <c r="L26" s="25"/>
      <c r="M26" s="35"/>
      <c r="N26" s="35"/>
      <c r="O26" s="35"/>
      <c r="P26" s="35"/>
    </row>
    <row r="27" spans="1:16" s="1" customFormat="1" ht="20.100000000000001" customHeight="1">
      <c r="B27" s="11"/>
      <c r="C27" s="11"/>
      <c r="D27" s="12"/>
      <c r="E27" s="13"/>
      <c r="F27" s="13"/>
      <c r="G27" s="13"/>
      <c r="H27" s="13"/>
      <c r="I27" s="13"/>
      <c r="J27" s="13"/>
      <c r="K27" s="13"/>
    </row>
    <row r="28" spans="1:16" s="1" customFormat="1" ht="20.25" customHeight="1">
      <c r="B28" s="3" t="s">
        <v>8</v>
      </c>
      <c r="C28" s="4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 s="1" customFormat="1" ht="12.75" customHeight="1">
      <c r="B29" s="7"/>
      <c r="C29" s="8"/>
      <c r="D29" s="9"/>
      <c r="E29" s="10"/>
      <c r="F29" s="10"/>
      <c r="G29" s="10"/>
      <c r="H29" s="10"/>
      <c r="I29" s="10"/>
      <c r="J29" s="10"/>
      <c r="K29" s="10"/>
      <c r="M29" s="7" t="s">
        <v>9</v>
      </c>
    </row>
    <row r="30" spans="1:16" s="1" customFormat="1" ht="20.100000000000001" customHeight="1">
      <c r="B30" s="11" t="s">
        <v>247</v>
      </c>
      <c r="C30" s="11"/>
      <c r="D30" s="12"/>
      <c r="E30" s="13"/>
      <c r="F30" s="13"/>
      <c r="G30" s="13"/>
      <c r="H30" s="13"/>
      <c r="I30" s="13"/>
      <c r="J30" s="13"/>
      <c r="K30" s="13"/>
    </row>
    <row r="31" spans="1:16" ht="27.6" customHeight="1">
      <c r="A31" s="25"/>
      <c r="B31" s="43"/>
      <c r="C31" s="41" t="s">
        <v>140</v>
      </c>
      <c r="D31" s="44"/>
      <c r="E31" s="25"/>
      <c r="F31" s="25"/>
      <c r="G31" s="25"/>
      <c r="H31" s="16"/>
      <c r="I31" s="25"/>
      <c r="J31" s="25"/>
      <c r="K31" s="25"/>
      <c r="L31" s="25"/>
      <c r="M31" s="25"/>
      <c r="N31" s="25"/>
      <c r="O31" s="25"/>
      <c r="P31" s="35"/>
    </row>
    <row r="32" spans="1:16" ht="15.6">
      <c r="A32" s="178" t="s">
        <v>112</v>
      </c>
      <c r="B32" s="178" t="s">
        <v>12</v>
      </c>
      <c r="C32" s="176" t="s">
        <v>13</v>
      </c>
      <c r="D32" s="178" t="s">
        <v>14</v>
      </c>
      <c r="E32" s="17"/>
      <c r="F32" s="17"/>
      <c r="G32" s="17"/>
      <c r="H32" s="178" t="s">
        <v>15</v>
      </c>
      <c r="I32" s="213" t="s">
        <v>149</v>
      </c>
      <c r="J32" s="195"/>
      <c r="K32" s="195"/>
      <c r="L32" s="195"/>
      <c r="M32" s="195"/>
      <c r="N32" s="195"/>
      <c r="O32" s="217" t="s">
        <v>16</v>
      </c>
      <c r="P32" s="219" t="s">
        <v>150</v>
      </c>
    </row>
    <row r="33" spans="1:16">
      <c r="A33" s="195"/>
      <c r="B33" s="195"/>
      <c r="C33" s="195"/>
      <c r="D33" s="195"/>
      <c r="E33" s="18" t="s">
        <v>33</v>
      </c>
      <c r="F33" s="18" t="s">
        <v>34</v>
      </c>
      <c r="G33" s="18" t="s">
        <v>35</v>
      </c>
      <c r="H33" s="195"/>
      <c r="I33" s="17">
        <v>1</v>
      </c>
      <c r="J33" s="17">
        <v>2</v>
      </c>
      <c r="K33" s="17">
        <v>3</v>
      </c>
      <c r="L33" s="17">
        <v>4</v>
      </c>
      <c r="M33" s="17">
        <v>5</v>
      </c>
      <c r="N33" s="17">
        <v>6</v>
      </c>
      <c r="O33" s="218"/>
      <c r="P33" s="220"/>
    </row>
    <row r="34" spans="1:16" ht="18" customHeight="1">
      <c r="A34" s="19">
        <f>RANK(P34,$P$34:$P$41,0)</f>
        <v>1</v>
      </c>
      <c r="B34" s="20" t="s">
        <v>47</v>
      </c>
      <c r="C34" s="21">
        <v>32623</v>
      </c>
      <c r="D34" s="22" t="s">
        <v>23</v>
      </c>
      <c r="E34" s="23">
        <v>1200</v>
      </c>
      <c r="F34" s="23">
        <v>5.5413750000000004</v>
      </c>
      <c r="G34" s="23">
        <v>0.99748700000000001</v>
      </c>
      <c r="H34" s="24" t="s">
        <v>31</v>
      </c>
      <c r="I34" s="19">
        <v>5.12</v>
      </c>
      <c r="J34" s="31" t="s">
        <v>191</v>
      </c>
      <c r="K34" s="31">
        <v>5.65</v>
      </c>
      <c r="L34" s="31">
        <v>5.57</v>
      </c>
      <c r="M34" s="31">
        <v>5.54</v>
      </c>
      <c r="N34" s="32">
        <v>5.72</v>
      </c>
      <c r="O34" s="46">
        <f t="shared" ref="O34:O41" si="4">MAX(I34:N34)</f>
        <v>5.72</v>
      </c>
      <c r="P34" s="40">
        <f t="shared" ref="P34:P41" si="5">E34*EXP(-EXP(F34-(G34*O34)))</f>
        <v>513.65278207823701</v>
      </c>
    </row>
    <row r="35" spans="1:16" ht="15.6">
      <c r="A35" s="19">
        <f t="shared" ref="A35:A41" si="6">RANK(P35,$P$34:$P$41,0)</f>
        <v>2</v>
      </c>
      <c r="B35" s="20" t="s">
        <v>124</v>
      </c>
      <c r="C35" s="21">
        <v>31391</v>
      </c>
      <c r="D35" s="22" t="s">
        <v>20</v>
      </c>
      <c r="E35" s="23">
        <v>1200</v>
      </c>
      <c r="F35" s="23">
        <v>5.5413750000000004</v>
      </c>
      <c r="G35" s="23">
        <v>1.10534</v>
      </c>
      <c r="H35" s="24" t="s">
        <v>39</v>
      </c>
      <c r="I35" s="31">
        <v>3.2</v>
      </c>
      <c r="J35" s="31">
        <v>2.9</v>
      </c>
      <c r="K35" s="31">
        <v>3</v>
      </c>
      <c r="L35" s="31">
        <v>3.86</v>
      </c>
      <c r="M35" s="31">
        <v>3.12</v>
      </c>
      <c r="N35" s="32">
        <v>3.18</v>
      </c>
      <c r="O35" s="33">
        <f t="shared" si="4"/>
        <v>3.86</v>
      </c>
      <c r="P35" s="40">
        <f t="shared" si="5"/>
        <v>33.522769970518198</v>
      </c>
    </row>
    <row r="36" spans="1:16" ht="19.8" customHeight="1">
      <c r="A36" s="19">
        <f t="shared" si="6"/>
        <v>3</v>
      </c>
      <c r="B36" s="20" t="s">
        <v>51</v>
      </c>
      <c r="C36" s="21">
        <v>40551</v>
      </c>
      <c r="D36" s="22" t="s">
        <v>28</v>
      </c>
      <c r="E36" s="23">
        <v>1200</v>
      </c>
      <c r="F36" s="23">
        <v>5.5413750000000004</v>
      </c>
      <c r="G36" s="23">
        <v>1.0395209999999999</v>
      </c>
      <c r="H36" s="24" t="s">
        <v>52</v>
      </c>
      <c r="I36" s="31">
        <v>3.7</v>
      </c>
      <c r="J36" s="31">
        <v>3.6</v>
      </c>
      <c r="K36" s="31">
        <v>3.64</v>
      </c>
      <c r="L36" s="31">
        <v>3.49</v>
      </c>
      <c r="M36" s="31">
        <v>3.59</v>
      </c>
      <c r="N36" s="32">
        <v>3.51</v>
      </c>
      <c r="O36" s="33">
        <f t="shared" si="4"/>
        <v>3.7</v>
      </c>
      <c r="P36" s="40">
        <f t="shared" si="5"/>
        <v>5.1687378055433699</v>
      </c>
    </row>
    <row r="37" spans="1:16" ht="52.2">
      <c r="A37" s="19">
        <f t="shared" si="6"/>
        <v>4</v>
      </c>
      <c r="B37" s="20" t="s">
        <v>251</v>
      </c>
      <c r="C37" s="21">
        <v>26631</v>
      </c>
      <c r="D37" s="22" t="s">
        <v>20</v>
      </c>
      <c r="E37" s="23">
        <v>1200</v>
      </c>
      <c r="F37" s="23">
        <v>5.5413750000000004</v>
      </c>
      <c r="G37" s="23">
        <v>1.10534</v>
      </c>
      <c r="H37" s="24" t="s">
        <v>216</v>
      </c>
      <c r="I37" s="31" t="s">
        <v>191</v>
      </c>
      <c r="J37" s="31">
        <v>3</v>
      </c>
      <c r="K37" s="31">
        <v>3.12</v>
      </c>
      <c r="L37" s="31">
        <v>3.37</v>
      </c>
      <c r="M37" s="31">
        <v>3.07</v>
      </c>
      <c r="N37" s="32" t="s">
        <v>191</v>
      </c>
      <c r="O37" s="33">
        <f t="shared" si="4"/>
        <v>3.37</v>
      </c>
      <c r="P37" s="40">
        <f t="shared" si="5"/>
        <v>2.5613258706125399</v>
      </c>
    </row>
    <row r="38" spans="1:16" ht="15.6">
      <c r="A38" s="19">
        <f t="shared" si="6"/>
        <v>5</v>
      </c>
      <c r="B38" s="20" t="s">
        <v>131</v>
      </c>
      <c r="C38" s="21">
        <v>29730</v>
      </c>
      <c r="D38" s="22" t="s">
        <v>133</v>
      </c>
      <c r="E38" s="23">
        <v>1200</v>
      </c>
      <c r="F38" s="23">
        <v>5.5413750000000004</v>
      </c>
      <c r="G38" s="23">
        <v>1.0942190000000001</v>
      </c>
      <c r="H38" s="24" t="s">
        <v>39</v>
      </c>
      <c r="I38" s="19" t="s">
        <v>191</v>
      </c>
      <c r="J38" s="31">
        <v>3.25</v>
      </c>
      <c r="K38" s="31">
        <v>3</v>
      </c>
      <c r="L38" s="31">
        <v>3.16</v>
      </c>
      <c r="M38" s="31">
        <v>3.05</v>
      </c>
      <c r="N38" s="32" t="s">
        <v>191</v>
      </c>
      <c r="O38" s="33">
        <f t="shared" si="4"/>
        <v>3.25</v>
      </c>
      <c r="P38" s="40">
        <f t="shared" si="5"/>
        <v>0.82682769827295099</v>
      </c>
    </row>
    <row r="39" spans="1:16" ht="15.6">
      <c r="A39" s="19">
        <f t="shared" si="6"/>
        <v>6</v>
      </c>
      <c r="B39" s="20" t="s">
        <v>55</v>
      </c>
      <c r="C39" s="21">
        <v>30857</v>
      </c>
      <c r="D39" s="22" t="s">
        <v>20</v>
      </c>
      <c r="E39" s="23">
        <v>1200</v>
      </c>
      <c r="F39" s="23">
        <v>5.5413750000000004</v>
      </c>
      <c r="G39" s="23">
        <v>1.10534</v>
      </c>
      <c r="H39" s="24" t="s">
        <v>39</v>
      </c>
      <c r="I39" s="19">
        <v>2.0499999999999998</v>
      </c>
      <c r="J39" s="31">
        <v>1.7</v>
      </c>
      <c r="K39" s="31">
        <v>2.65</v>
      </c>
      <c r="L39" s="31">
        <v>2.2400000000000002</v>
      </c>
      <c r="M39" s="31">
        <v>2.2799999999999998</v>
      </c>
      <c r="N39" s="32">
        <v>1.77</v>
      </c>
      <c r="O39" s="33">
        <f t="shared" si="4"/>
        <v>2.65</v>
      </c>
      <c r="P39" s="40">
        <f t="shared" si="5"/>
        <v>1.4455694359175101E-3</v>
      </c>
    </row>
    <row r="40" spans="1:16" ht="15.6">
      <c r="A40" s="19">
        <f t="shared" si="6"/>
        <v>7</v>
      </c>
      <c r="B40" s="20" t="s">
        <v>252</v>
      </c>
      <c r="C40" s="21">
        <v>31644</v>
      </c>
      <c r="D40" s="22" t="s">
        <v>20</v>
      </c>
      <c r="E40" s="23">
        <v>1200</v>
      </c>
      <c r="F40" s="23">
        <v>5.5413750000000004</v>
      </c>
      <c r="G40" s="23">
        <v>1.10534</v>
      </c>
      <c r="H40" s="24" t="s">
        <v>39</v>
      </c>
      <c r="I40" s="31">
        <v>2.2000000000000002</v>
      </c>
      <c r="J40" s="31">
        <v>2.3199999999999998</v>
      </c>
      <c r="K40" s="31">
        <v>2.25</v>
      </c>
      <c r="L40" s="31">
        <v>2.56</v>
      </c>
      <c r="M40" s="31">
        <v>2.5</v>
      </c>
      <c r="N40" s="32">
        <v>2.25</v>
      </c>
      <c r="O40" s="33">
        <f t="shared" si="4"/>
        <v>2.56</v>
      </c>
      <c r="P40" s="40">
        <f t="shared" si="5"/>
        <v>3.4746749755663198E-4</v>
      </c>
    </row>
    <row r="41" spans="1:16" ht="31.2">
      <c r="A41" s="19">
        <f t="shared" si="6"/>
        <v>8</v>
      </c>
      <c r="B41" s="20" t="s">
        <v>253</v>
      </c>
      <c r="C41" s="21">
        <v>39282</v>
      </c>
      <c r="D41" s="22" t="s">
        <v>41</v>
      </c>
      <c r="E41" s="23"/>
      <c r="F41" s="23"/>
      <c r="G41" s="23"/>
      <c r="H41" s="24" t="s">
        <v>153</v>
      </c>
      <c r="I41" s="31">
        <v>4.7</v>
      </c>
      <c r="J41" s="31">
        <v>5</v>
      </c>
      <c r="K41" s="31">
        <v>4.6500000000000004</v>
      </c>
      <c r="L41" s="31" t="s">
        <v>191</v>
      </c>
      <c r="M41" s="31">
        <v>4.75</v>
      </c>
      <c r="N41" s="32">
        <v>4.5999999999999996</v>
      </c>
      <c r="O41" s="33">
        <f t="shared" si="4"/>
        <v>5</v>
      </c>
      <c r="P41" s="40">
        <f t="shared" si="5"/>
        <v>0</v>
      </c>
    </row>
  </sheetData>
  <mergeCells count="24">
    <mergeCell ref="P5:P6"/>
    <mergeCell ref="P14:P15"/>
    <mergeCell ref="P32:P33"/>
    <mergeCell ref="H14:H15"/>
    <mergeCell ref="H32:H33"/>
    <mergeCell ref="O5:O6"/>
    <mergeCell ref="O14:O15"/>
    <mergeCell ref="O32:O33"/>
    <mergeCell ref="I5:N5"/>
    <mergeCell ref="I14:N14"/>
    <mergeCell ref="I32:N32"/>
    <mergeCell ref="A5:A6"/>
    <mergeCell ref="A14:A15"/>
    <mergeCell ref="A32:A33"/>
    <mergeCell ref="B5:B6"/>
    <mergeCell ref="B14:B15"/>
    <mergeCell ref="B32:B33"/>
    <mergeCell ref="C5:C6"/>
    <mergeCell ref="C14:C15"/>
    <mergeCell ref="C32:C33"/>
    <mergeCell ref="D5:D6"/>
    <mergeCell ref="D14:D15"/>
    <mergeCell ref="D32:D33"/>
    <mergeCell ref="H5:H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2"/>
  <sheetViews>
    <sheetView workbookViewId="0"/>
  </sheetViews>
  <sheetFormatPr defaultColWidth="9" defaultRowHeight="14.4"/>
  <cols>
    <col min="1" max="1" width="5.5546875" customWidth="1"/>
    <col min="2" max="2" width="23.44140625" customWidth="1"/>
    <col min="3" max="3" width="10.109375" style="2" customWidth="1"/>
    <col min="4" max="4" width="11.109375" customWidth="1"/>
    <col min="5" max="5" width="6.109375" hidden="1" customWidth="1"/>
    <col min="6" max="7" width="8.33203125" hidden="1" customWidth="1"/>
    <col min="8" max="8" width="10.6640625" customWidth="1"/>
    <col min="9" max="9" width="5.5546875" customWidth="1"/>
    <col min="10" max="10" width="4.33203125" customWidth="1"/>
    <col min="11" max="11" width="3.88671875" customWidth="1"/>
    <col min="12" max="12" width="4.77734375" customWidth="1"/>
    <col min="13" max="13" width="3.6640625" customWidth="1"/>
    <col min="14" max="14" width="4.21875" customWidth="1"/>
    <col min="15" max="15" width="9" customWidth="1"/>
    <col min="16" max="16" width="7.7773437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B2" s="7"/>
      <c r="C2" s="8"/>
      <c r="D2" s="9"/>
      <c r="E2" s="10"/>
      <c r="F2" s="10"/>
      <c r="G2" s="10"/>
      <c r="H2" s="10"/>
      <c r="I2" s="10"/>
      <c r="J2" s="10"/>
      <c r="K2" s="10"/>
      <c r="M2" s="7" t="s">
        <v>9</v>
      </c>
    </row>
    <row r="3" spans="1:16" s="1" customFormat="1" ht="20.100000000000001" customHeight="1">
      <c r="B3" s="11" t="s">
        <v>254</v>
      </c>
      <c r="C3" s="11"/>
      <c r="D3" s="12"/>
      <c r="E3" s="13"/>
      <c r="F3" s="13"/>
      <c r="G3" s="13"/>
      <c r="H3" s="13"/>
      <c r="I3" s="13"/>
      <c r="J3" s="13"/>
      <c r="K3" s="13"/>
    </row>
    <row r="4" spans="1:16" ht="15.6">
      <c r="A4" s="14"/>
      <c r="B4" s="14"/>
      <c r="C4" s="15" t="s">
        <v>255</v>
      </c>
      <c r="D4" s="16"/>
      <c r="E4" s="14"/>
      <c r="F4" s="14"/>
      <c r="G4" s="14"/>
      <c r="H4" s="16"/>
      <c r="I4" s="14"/>
      <c r="J4" s="14"/>
      <c r="K4" s="14"/>
      <c r="L4" s="14"/>
      <c r="M4" s="14"/>
      <c r="N4" s="14"/>
      <c r="O4" s="14"/>
      <c r="P4" s="14"/>
    </row>
    <row r="5" spans="1:16" ht="15.6" customHeight="1">
      <c r="A5" s="178" t="s">
        <v>11</v>
      </c>
      <c r="B5" s="178" t="s">
        <v>12</v>
      </c>
      <c r="C5" s="176" t="s">
        <v>13</v>
      </c>
      <c r="D5" s="178" t="s">
        <v>14</v>
      </c>
      <c r="E5" s="17"/>
      <c r="F5" s="17"/>
      <c r="G5" s="17"/>
      <c r="H5" s="178" t="s">
        <v>15</v>
      </c>
      <c r="I5" s="213" t="s">
        <v>149</v>
      </c>
      <c r="J5" s="195"/>
      <c r="K5" s="195"/>
      <c r="L5" s="195"/>
      <c r="M5" s="195"/>
      <c r="N5" s="195"/>
      <c r="O5" s="217" t="s">
        <v>16</v>
      </c>
      <c r="P5" s="217" t="s">
        <v>150</v>
      </c>
    </row>
    <row r="6" spans="1:16" ht="14.4" customHeight="1">
      <c r="A6" s="195"/>
      <c r="B6" s="195"/>
      <c r="C6" s="195"/>
      <c r="D6" s="195"/>
      <c r="E6" s="18" t="s">
        <v>33</v>
      </c>
      <c r="F6" s="18" t="s">
        <v>34</v>
      </c>
      <c r="G6" s="18" t="s">
        <v>35</v>
      </c>
      <c r="H6" s="195"/>
      <c r="I6" s="17">
        <v>1</v>
      </c>
      <c r="J6" s="17">
        <v>2</v>
      </c>
      <c r="K6" s="17">
        <v>3</v>
      </c>
      <c r="L6" s="17">
        <v>4</v>
      </c>
      <c r="M6" s="17">
        <v>5</v>
      </c>
      <c r="N6" s="17">
        <v>6</v>
      </c>
      <c r="O6" s="218"/>
      <c r="P6" s="218"/>
    </row>
    <row r="7" spans="1:16" ht="15.6">
      <c r="A7" s="19">
        <f>RANK(P7,$P$7:$P$12,0)</f>
        <v>1</v>
      </c>
      <c r="B7" s="20" t="s">
        <v>256</v>
      </c>
      <c r="C7" s="21">
        <v>40040</v>
      </c>
      <c r="D7" s="22" t="s">
        <v>167</v>
      </c>
      <c r="E7" s="23">
        <v>1200</v>
      </c>
      <c r="F7" s="23">
        <v>3.1095000000000002</v>
      </c>
      <c r="G7" s="23">
        <v>0.38947700000000002</v>
      </c>
      <c r="H7" s="24" t="s">
        <v>24</v>
      </c>
      <c r="I7" s="31">
        <v>25.53</v>
      </c>
      <c r="J7" s="19"/>
      <c r="K7" s="19"/>
      <c r="L7" s="19">
        <v>24.44</v>
      </c>
      <c r="M7" s="19"/>
      <c r="N7" s="39"/>
      <c r="O7" s="33">
        <f t="shared" ref="O7:O12" si="0">MAX(I7:N7)</f>
        <v>25.53</v>
      </c>
      <c r="P7" s="40">
        <f t="shared" ref="P7:P12" si="1">E7*EXP(-EXP(F7-(G7*O7)))</f>
        <v>1198.7086467229301</v>
      </c>
    </row>
    <row r="8" spans="1:16" ht="15.6">
      <c r="A8" s="19">
        <f t="shared" ref="A8:A12" si="2">RANK(P8,$P$7:$P$12,0)</f>
        <v>2</v>
      </c>
      <c r="B8" s="20" t="s">
        <v>19</v>
      </c>
      <c r="C8" s="21" t="s">
        <v>257</v>
      </c>
      <c r="D8" s="22" t="s">
        <v>20</v>
      </c>
      <c r="E8" s="23">
        <v>1200</v>
      </c>
      <c r="F8" s="23">
        <v>3.7274799999999999</v>
      </c>
      <c r="G8" s="23">
        <v>0.35645100000000002</v>
      </c>
      <c r="H8" s="24"/>
      <c r="I8" s="31">
        <v>26.14</v>
      </c>
      <c r="J8" s="19"/>
      <c r="K8" s="19"/>
      <c r="L8" s="19">
        <v>24.07</v>
      </c>
      <c r="M8" s="19"/>
      <c r="N8" s="39"/>
      <c r="O8" s="33">
        <f t="shared" si="0"/>
        <v>26.14</v>
      </c>
      <c r="P8" s="40">
        <f t="shared" si="1"/>
        <v>1195.5269923199101</v>
      </c>
    </row>
    <row r="9" spans="1:16" ht="15.6">
      <c r="A9" s="19">
        <f t="shared" si="2"/>
        <v>3</v>
      </c>
      <c r="B9" s="20" t="s">
        <v>22</v>
      </c>
      <c r="C9" s="21">
        <v>40461</v>
      </c>
      <c r="D9" s="22" t="s">
        <v>193</v>
      </c>
      <c r="E9" s="23">
        <v>1200</v>
      </c>
      <c r="F9" s="23">
        <v>3.7274799999999999</v>
      </c>
      <c r="G9" s="23">
        <v>0.33233099999999999</v>
      </c>
      <c r="H9" s="24" t="s">
        <v>24</v>
      </c>
      <c r="I9" s="31">
        <v>24.45</v>
      </c>
      <c r="J9" s="19"/>
      <c r="K9" s="19"/>
      <c r="L9" s="19">
        <v>22.92</v>
      </c>
      <c r="M9" s="19"/>
      <c r="N9" s="39"/>
      <c r="O9" s="33">
        <f t="shared" si="0"/>
        <v>24.45</v>
      </c>
      <c r="P9" s="40">
        <f t="shared" si="1"/>
        <v>1185.3283169721401</v>
      </c>
    </row>
    <row r="10" spans="1:16" ht="15.6">
      <c r="A10" s="19">
        <f t="shared" si="2"/>
        <v>4</v>
      </c>
      <c r="B10" s="20" t="s">
        <v>27</v>
      </c>
      <c r="C10" s="21">
        <v>40412</v>
      </c>
      <c r="D10" s="22" t="s">
        <v>163</v>
      </c>
      <c r="E10" s="23">
        <v>1200</v>
      </c>
      <c r="F10" s="23">
        <v>3.7274799999999999</v>
      </c>
      <c r="G10" s="23">
        <v>0.33233099999999999</v>
      </c>
      <c r="H10" s="24" t="s">
        <v>24</v>
      </c>
      <c r="I10" s="31">
        <v>23.87</v>
      </c>
      <c r="J10" s="19"/>
      <c r="K10" s="19"/>
      <c r="L10" s="19">
        <v>23.46</v>
      </c>
      <c r="M10" s="19"/>
      <c r="N10" s="39"/>
      <c r="O10" s="33">
        <f t="shared" si="0"/>
        <v>23.87</v>
      </c>
      <c r="P10" s="40">
        <f t="shared" si="1"/>
        <v>1182.23257559888</v>
      </c>
    </row>
    <row r="11" spans="1:16" ht="15.6">
      <c r="A11" s="19">
        <f t="shared" si="2"/>
        <v>5</v>
      </c>
      <c r="B11" s="20" t="s">
        <v>29</v>
      </c>
      <c r="C11" s="21">
        <v>42719</v>
      </c>
      <c r="D11" s="22" t="s">
        <v>193</v>
      </c>
      <c r="E11" s="23">
        <v>1200</v>
      </c>
      <c r="F11" s="23">
        <v>3.7274799999999999</v>
      </c>
      <c r="G11" s="23">
        <v>0.32212099999999999</v>
      </c>
      <c r="H11" s="24" t="s">
        <v>31</v>
      </c>
      <c r="I11" s="31">
        <v>17.78</v>
      </c>
      <c r="J11" s="19"/>
      <c r="K11" s="19"/>
      <c r="L11" s="19">
        <v>18.12</v>
      </c>
      <c r="M11" s="19"/>
      <c r="N11" s="39"/>
      <c r="O11" s="33">
        <f t="shared" si="0"/>
        <v>18.12</v>
      </c>
      <c r="P11" s="40">
        <f t="shared" si="1"/>
        <v>1062.9042986163599</v>
      </c>
    </row>
    <row r="12" spans="1:16" ht="15.6">
      <c r="A12" s="19">
        <f t="shared" si="2"/>
        <v>6</v>
      </c>
      <c r="B12" s="20" t="s">
        <v>157</v>
      </c>
      <c r="C12" s="21" t="s">
        <v>158</v>
      </c>
      <c r="D12" s="22" t="s">
        <v>155</v>
      </c>
      <c r="E12" s="23">
        <v>1200</v>
      </c>
      <c r="F12" s="23">
        <v>3.7274799999999999</v>
      </c>
      <c r="G12" s="23">
        <v>0.35645100000000002</v>
      </c>
      <c r="H12" s="24" t="s">
        <v>83</v>
      </c>
      <c r="I12" s="31">
        <v>11.7</v>
      </c>
      <c r="J12" s="19"/>
      <c r="K12" s="19"/>
      <c r="L12" s="19">
        <v>8.41</v>
      </c>
      <c r="M12" s="19"/>
      <c r="N12" s="39"/>
      <c r="O12" s="33">
        <f t="shared" si="0"/>
        <v>11.7</v>
      </c>
      <c r="P12" s="40">
        <f t="shared" si="1"/>
        <v>631.41763752587804</v>
      </c>
    </row>
  </sheetData>
  <mergeCells count="8">
    <mergeCell ref="O5:O6"/>
    <mergeCell ref="P5:P6"/>
    <mergeCell ref="I5:N5"/>
    <mergeCell ref="A5:A6"/>
    <mergeCell ref="B5:B6"/>
    <mergeCell ref="C5:C6"/>
    <mergeCell ref="D5:D6"/>
    <mergeCell ref="H5:H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showZeros="0" topLeftCell="B1" workbookViewId="0">
      <selection activeCell="D9" sqref="D9"/>
    </sheetView>
  </sheetViews>
  <sheetFormatPr defaultColWidth="9.109375" defaultRowHeight="13.2"/>
  <cols>
    <col min="1" max="1" width="5.44140625" style="1" hidden="1" customWidth="1"/>
    <col min="2" max="2" width="5.5546875" style="1" customWidth="1"/>
    <col min="3" max="3" width="23.21875" style="1" customWidth="1"/>
    <col min="4" max="4" width="10.88671875" style="1" customWidth="1"/>
    <col min="5" max="5" width="8.44140625" style="1" customWidth="1"/>
    <col min="6" max="6" width="8.109375" style="1" hidden="1" customWidth="1"/>
    <col min="7" max="7" width="4.5546875" style="1" hidden="1" customWidth="1"/>
    <col min="8" max="8" width="5.109375" style="1" hidden="1" customWidth="1"/>
    <col min="9" max="9" width="18.5546875" style="1" customWidth="1"/>
    <col min="10" max="10" width="10.6640625" style="100" customWidth="1"/>
    <col min="11" max="11" width="10.77734375" style="100" customWidth="1"/>
    <col min="12" max="12" width="11.109375" style="100" customWidth="1"/>
    <col min="13" max="16384" width="9.109375" style="1"/>
  </cols>
  <sheetData>
    <row r="1" spans="1:14" ht="20.25" customHeight="1">
      <c r="C1" s="3" t="s">
        <v>8</v>
      </c>
      <c r="E1" s="132"/>
      <c r="F1" s="98"/>
      <c r="G1" s="98"/>
      <c r="H1" s="6"/>
      <c r="I1" s="98"/>
      <c r="J1" s="98"/>
      <c r="K1" s="6"/>
      <c r="L1" s="6"/>
      <c r="M1" s="6"/>
      <c r="N1" s="6"/>
    </row>
    <row r="2" spans="1:14" ht="12.75" customHeight="1">
      <c r="D2" s="10"/>
      <c r="E2" s="10"/>
      <c r="F2" s="10"/>
      <c r="G2" s="10"/>
      <c r="H2" s="10"/>
      <c r="I2" s="10"/>
      <c r="J2" s="141"/>
      <c r="K2" s="141"/>
      <c r="L2" s="7" t="s">
        <v>9</v>
      </c>
    </row>
    <row r="3" spans="1:14" ht="12.75" customHeight="1">
      <c r="B3" s="7"/>
      <c r="C3" s="10"/>
      <c r="D3" s="10"/>
      <c r="E3" s="10"/>
      <c r="F3" s="10"/>
      <c r="G3" s="10"/>
      <c r="H3" s="10"/>
      <c r="I3" s="10"/>
      <c r="J3" s="141"/>
      <c r="K3" s="141"/>
      <c r="L3" s="141"/>
    </row>
    <row r="4" spans="1:14" ht="20.100000000000001" customHeight="1">
      <c r="B4" s="13"/>
      <c r="C4" s="133" t="s">
        <v>10</v>
      </c>
      <c r="D4" s="13"/>
      <c r="E4" s="13"/>
      <c r="F4" s="13"/>
      <c r="G4" s="13"/>
      <c r="H4" s="13"/>
      <c r="I4" s="13"/>
      <c r="J4" s="101"/>
      <c r="K4" s="101"/>
      <c r="L4" s="101"/>
    </row>
    <row r="5" spans="1:14" ht="2.1" customHeight="1">
      <c r="B5" s="13"/>
      <c r="C5" s="13"/>
      <c r="D5" s="13"/>
      <c r="E5" s="13"/>
      <c r="F5" s="13"/>
      <c r="G5" s="13"/>
      <c r="H5" s="13"/>
      <c r="I5" s="13"/>
      <c r="J5" s="101"/>
      <c r="K5" s="101"/>
      <c r="L5" s="101"/>
    </row>
    <row r="7" spans="1:14" ht="14.4" customHeight="1">
      <c r="B7" s="172" t="s">
        <v>11</v>
      </c>
      <c r="C7" s="174" t="s">
        <v>12</v>
      </c>
      <c r="D7" s="176" t="s">
        <v>13</v>
      </c>
      <c r="E7" s="178" t="s">
        <v>14</v>
      </c>
      <c r="F7" s="156"/>
      <c r="G7" s="156"/>
      <c r="H7" s="156"/>
      <c r="I7" s="178" t="s">
        <v>15</v>
      </c>
      <c r="J7" s="179" t="s">
        <v>16</v>
      </c>
      <c r="K7" s="181" t="s">
        <v>17</v>
      </c>
      <c r="L7" s="182" t="s">
        <v>18</v>
      </c>
    </row>
    <row r="8" spans="1:14" ht="30" customHeight="1">
      <c r="B8" s="173"/>
      <c r="C8" s="175"/>
      <c r="D8" s="177"/>
      <c r="E8" s="177"/>
      <c r="F8" s="157"/>
      <c r="G8" s="157"/>
      <c r="H8" s="157"/>
      <c r="I8" s="177"/>
      <c r="J8" s="180"/>
      <c r="K8" s="180"/>
      <c r="L8" s="183"/>
    </row>
    <row r="9" spans="1:14" ht="22.8" customHeight="1">
      <c r="A9" s="122"/>
      <c r="B9" s="158">
        <f>RANK(K9,$K$9:$K$13,1)</f>
        <v>1</v>
      </c>
      <c r="C9" s="134" t="s">
        <v>19</v>
      </c>
      <c r="D9" s="94">
        <v>2011</v>
      </c>
      <c r="E9" s="116" t="s">
        <v>20</v>
      </c>
      <c r="F9" s="159"/>
      <c r="G9" s="159"/>
      <c r="H9" s="159"/>
      <c r="I9" s="139" t="s">
        <v>21</v>
      </c>
      <c r="J9" s="40">
        <v>5.0999999999999996</v>
      </c>
      <c r="K9" s="33">
        <f>J9*L9</f>
        <v>4.5491999999999999</v>
      </c>
      <c r="L9" s="40">
        <v>0.89200000000000002</v>
      </c>
    </row>
    <row r="10" spans="1:14" ht="22.8" customHeight="1">
      <c r="A10" s="122"/>
      <c r="B10" s="158">
        <f t="shared" ref="B10:B13" si="0">RANK(K10,$K$9:$K$13,1)</f>
        <v>2</v>
      </c>
      <c r="C10" s="134" t="s">
        <v>22</v>
      </c>
      <c r="D10" s="160">
        <v>40461</v>
      </c>
      <c r="E10" s="116" t="s">
        <v>23</v>
      </c>
      <c r="F10" s="159"/>
      <c r="G10" s="159"/>
      <c r="H10" s="159"/>
      <c r="I10" s="137" t="s">
        <v>24</v>
      </c>
      <c r="J10" s="40">
        <v>5.41</v>
      </c>
      <c r="K10" s="33">
        <f>J10*L10</f>
        <v>5.3991800000000003</v>
      </c>
      <c r="L10" s="40">
        <v>0.998</v>
      </c>
    </row>
    <row r="11" spans="1:14" ht="22.8" customHeight="1">
      <c r="A11" s="122"/>
      <c r="B11" s="158">
        <f t="shared" si="0"/>
        <v>3</v>
      </c>
      <c r="C11" s="134" t="s">
        <v>25</v>
      </c>
      <c r="D11" s="160">
        <v>40698</v>
      </c>
      <c r="E11" s="116" t="s">
        <v>26</v>
      </c>
      <c r="F11" s="159"/>
      <c r="G11" s="159"/>
      <c r="H11" s="159"/>
      <c r="I11" s="137" t="s">
        <v>24</v>
      </c>
      <c r="J11" s="40">
        <v>6.21</v>
      </c>
      <c r="K11" s="33">
        <f>J11*L11</f>
        <v>5.47722</v>
      </c>
      <c r="L11" s="40">
        <v>0.88200000000000001</v>
      </c>
    </row>
    <row r="12" spans="1:14" ht="22.8" customHeight="1">
      <c r="A12" s="122"/>
      <c r="B12" s="158">
        <f t="shared" si="0"/>
        <v>4</v>
      </c>
      <c r="C12" s="134" t="s">
        <v>27</v>
      </c>
      <c r="D12" s="160">
        <v>40412</v>
      </c>
      <c r="E12" s="116" t="s">
        <v>28</v>
      </c>
      <c r="F12" s="159"/>
      <c r="G12" s="159"/>
      <c r="H12" s="159"/>
      <c r="I12" s="137" t="s">
        <v>24</v>
      </c>
      <c r="J12" s="40">
        <v>5.64</v>
      </c>
      <c r="K12" s="33">
        <f>J12*L12</f>
        <v>5.6005200000000004</v>
      </c>
      <c r="L12" s="40">
        <v>0.99299999999999999</v>
      </c>
    </row>
    <row r="13" spans="1:14" ht="20.399999999999999" customHeight="1">
      <c r="A13" s="122"/>
      <c r="B13" s="158">
        <f t="shared" si="0"/>
        <v>5</v>
      </c>
      <c r="C13" s="134" t="s">
        <v>29</v>
      </c>
      <c r="D13" s="160">
        <v>42719</v>
      </c>
      <c r="E13" s="116" t="s">
        <v>30</v>
      </c>
      <c r="F13" s="159"/>
      <c r="G13" s="159"/>
      <c r="H13" s="159"/>
      <c r="I13" s="137" t="s">
        <v>31</v>
      </c>
      <c r="J13" s="40">
        <v>5.86</v>
      </c>
      <c r="K13" s="33">
        <f>J13*L13</f>
        <v>5.8482799999999999</v>
      </c>
      <c r="L13" s="40">
        <v>0.998</v>
      </c>
    </row>
  </sheetData>
  <mergeCells count="8">
    <mergeCell ref="J7:J8"/>
    <mergeCell ref="K7:K8"/>
    <mergeCell ref="L7:L8"/>
    <mergeCell ref="B7:B8"/>
    <mergeCell ref="C7:C8"/>
    <mergeCell ref="D7:D8"/>
    <mergeCell ref="E7:E8"/>
    <mergeCell ref="I7:I8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16"/>
  <sheetViews>
    <sheetView workbookViewId="0"/>
  </sheetViews>
  <sheetFormatPr defaultColWidth="9" defaultRowHeight="14.4"/>
  <cols>
    <col min="1" max="1" width="5.5546875" customWidth="1"/>
    <col min="2" max="2" width="22.5546875" customWidth="1"/>
    <col min="3" max="3" width="10.109375" style="2" customWidth="1"/>
    <col min="4" max="4" width="11.21875" customWidth="1"/>
    <col min="5" max="5" width="6.109375" hidden="1" customWidth="1"/>
    <col min="6" max="7" width="8.33203125" hidden="1" customWidth="1"/>
    <col min="8" max="8" width="10.6640625" customWidth="1"/>
    <col min="9" max="14" width="5.33203125" customWidth="1"/>
    <col min="15" max="15" width="10" customWidth="1"/>
    <col min="16" max="16" width="6.6640625" customWidth="1"/>
  </cols>
  <sheetData>
    <row r="1" spans="1:16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" customFormat="1" ht="12.75" customHeight="1">
      <c r="B2" s="7"/>
      <c r="C2" s="8"/>
      <c r="D2" s="9"/>
      <c r="E2" s="10"/>
      <c r="F2" s="10"/>
      <c r="G2" s="10"/>
      <c r="H2" s="10"/>
      <c r="I2" s="10"/>
      <c r="J2" s="10"/>
      <c r="K2" s="10"/>
      <c r="M2" s="7" t="s">
        <v>9</v>
      </c>
    </row>
    <row r="3" spans="1:16" s="1" customFormat="1" ht="20.100000000000001" customHeight="1">
      <c r="B3" s="11" t="s">
        <v>258</v>
      </c>
      <c r="C3" s="11"/>
      <c r="D3" s="12"/>
      <c r="E3" s="13"/>
      <c r="F3" s="13"/>
      <c r="G3" s="13"/>
      <c r="H3" s="13"/>
      <c r="I3" s="13"/>
      <c r="J3" s="13"/>
      <c r="K3" s="13"/>
    </row>
    <row r="4" spans="1:16" s="1" customFormat="1" ht="20.100000000000001" customHeight="1">
      <c r="B4" s="11"/>
      <c r="C4" s="11"/>
      <c r="D4" s="12"/>
      <c r="E4" s="13"/>
      <c r="F4" s="13"/>
      <c r="G4" s="13"/>
      <c r="H4" s="13"/>
      <c r="I4" s="13"/>
      <c r="J4" s="13"/>
      <c r="K4" s="13"/>
    </row>
    <row r="5" spans="1:16" ht="15.6">
      <c r="A5" s="14"/>
      <c r="B5" s="14"/>
      <c r="C5" s="15" t="s">
        <v>255</v>
      </c>
      <c r="D5" s="16"/>
      <c r="E5" s="14"/>
      <c r="F5" s="14"/>
      <c r="G5" s="14"/>
      <c r="H5" s="16"/>
      <c r="I5" s="14"/>
      <c r="J5" s="14"/>
      <c r="K5" s="14"/>
      <c r="L5" s="14"/>
      <c r="M5" s="14"/>
      <c r="N5" s="14"/>
      <c r="O5" s="14"/>
      <c r="P5" s="14"/>
    </row>
    <row r="6" spans="1:16" ht="15.6" customHeight="1">
      <c r="A6" s="178" t="s">
        <v>11</v>
      </c>
      <c r="B6" s="178" t="s">
        <v>12</v>
      </c>
      <c r="C6" s="176" t="s">
        <v>13</v>
      </c>
      <c r="D6" s="178" t="s">
        <v>14</v>
      </c>
      <c r="E6" s="17"/>
      <c r="F6" s="17"/>
      <c r="G6" s="17"/>
      <c r="H6" s="178" t="s">
        <v>15</v>
      </c>
      <c r="I6" s="213" t="s">
        <v>149</v>
      </c>
      <c r="J6" s="195"/>
      <c r="K6" s="195"/>
      <c r="L6" s="195"/>
      <c r="M6" s="195"/>
      <c r="N6" s="195"/>
      <c r="O6" s="217" t="s">
        <v>16</v>
      </c>
      <c r="P6" s="217" t="s">
        <v>150</v>
      </c>
    </row>
    <row r="7" spans="1:16" ht="14.4" customHeight="1">
      <c r="A7" s="195"/>
      <c r="B7" s="195"/>
      <c r="C7" s="195"/>
      <c r="D7" s="195"/>
      <c r="E7" s="18" t="s">
        <v>33</v>
      </c>
      <c r="F7" s="18" t="s">
        <v>34</v>
      </c>
      <c r="G7" s="18" t="s">
        <v>35</v>
      </c>
      <c r="H7" s="195"/>
      <c r="I7" s="17">
        <v>1</v>
      </c>
      <c r="J7" s="17">
        <v>2</v>
      </c>
      <c r="K7" s="17">
        <v>3</v>
      </c>
      <c r="L7" s="17">
        <v>4</v>
      </c>
      <c r="M7" s="17">
        <v>5</v>
      </c>
      <c r="N7" s="17">
        <v>6</v>
      </c>
      <c r="O7" s="218"/>
      <c r="P7" s="218"/>
    </row>
    <row r="8" spans="1:16" ht="31.2">
      <c r="A8" s="19">
        <f>RANK(P8,$P$8:$P$11,0)</f>
        <v>1</v>
      </c>
      <c r="B8" s="20" t="s">
        <v>259</v>
      </c>
      <c r="C8" s="21">
        <v>30864</v>
      </c>
      <c r="D8" s="22" t="s">
        <v>232</v>
      </c>
      <c r="E8" s="23">
        <v>1200</v>
      </c>
      <c r="F8" s="23">
        <v>2.9352459999999998</v>
      </c>
      <c r="G8" s="23">
        <v>0.13544300000000001</v>
      </c>
      <c r="H8" s="24" t="s">
        <v>159</v>
      </c>
      <c r="I8" s="31">
        <v>20.149999999999999</v>
      </c>
      <c r="J8" s="31">
        <v>21</v>
      </c>
      <c r="K8" s="31">
        <v>19.600000000000001</v>
      </c>
      <c r="L8" s="31">
        <v>20.3</v>
      </c>
      <c r="M8" s="31">
        <v>21.62</v>
      </c>
      <c r="N8" s="32">
        <v>20.55</v>
      </c>
      <c r="O8" s="33">
        <f>MAX(I8:N8)</f>
        <v>21.62</v>
      </c>
      <c r="P8" s="34">
        <f>E8*EXP(-EXP(F8-(G8*O8)))</f>
        <v>438.37914351452099</v>
      </c>
    </row>
    <row r="9" spans="1:16" ht="15.6">
      <c r="A9" s="19">
        <f t="shared" ref="A9:A11" si="0">RANK(P9,$P$8:$P$11,0)</f>
        <v>2</v>
      </c>
      <c r="B9" s="20" t="s">
        <v>187</v>
      </c>
      <c r="C9" s="21">
        <v>29378</v>
      </c>
      <c r="D9" s="22" t="s">
        <v>188</v>
      </c>
      <c r="E9" s="23">
        <v>1200</v>
      </c>
      <c r="F9" s="23">
        <v>2.9352459999999998</v>
      </c>
      <c r="G9" s="23">
        <v>0.11976000000000001</v>
      </c>
      <c r="H9" s="24" t="s">
        <v>173</v>
      </c>
      <c r="I9" s="31">
        <v>23.9</v>
      </c>
      <c r="J9" s="31">
        <v>22.71</v>
      </c>
      <c r="K9" s="31">
        <v>24.01</v>
      </c>
      <c r="L9" s="31">
        <v>23.25</v>
      </c>
      <c r="M9" s="31">
        <v>23.66</v>
      </c>
      <c r="N9" s="32">
        <v>23.88</v>
      </c>
      <c r="O9" s="33">
        <f>MAX(I9:N9)</f>
        <v>24.01</v>
      </c>
      <c r="P9" s="34">
        <f>E9*EXP(-EXP(F9-(G9*O9)))</f>
        <v>415.06856258123901</v>
      </c>
    </row>
    <row r="10" spans="1:16" ht="15.6">
      <c r="A10" s="19">
        <f t="shared" si="0"/>
        <v>3</v>
      </c>
      <c r="B10" s="20" t="s">
        <v>260</v>
      </c>
      <c r="C10" s="21" t="s">
        <v>261</v>
      </c>
      <c r="D10" s="22" t="s">
        <v>262</v>
      </c>
      <c r="E10" s="23">
        <v>1200</v>
      </c>
      <c r="F10" s="23">
        <v>2.9352459999999998</v>
      </c>
      <c r="G10" s="23">
        <v>0.13544300000000001</v>
      </c>
      <c r="H10" s="24" t="s">
        <v>170</v>
      </c>
      <c r="I10" s="31" t="s">
        <v>154</v>
      </c>
      <c r="J10" s="31">
        <v>15.45</v>
      </c>
      <c r="K10" s="31">
        <v>16.27</v>
      </c>
      <c r="L10" s="31" t="s">
        <v>154</v>
      </c>
      <c r="M10" s="31">
        <v>15.63</v>
      </c>
      <c r="N10" s="32">
        <v>15.05</v>
      </c>
      <c r="O10" s="33">
        <f>MAX(I10:N10)</f>
        <v>16.27</v>
      </c>
      <c r="P10" s="34">
        <f>E10*EXP(-EXP(F10-(G10*O10)))</f>
        <v>150.159426307974</v>
      </c>
    </row>
    <row r="11" spans="1:16" ht="15.6">
      <c r="A11" s="19">
        <f t="shared" si="0"/>
        <v>4</v>
      </c>
      <c r="B11" s="242" t="s">
        <v>263</v>
      </c>
      <c r="C11" s="243" t="s">
        <v>266</v>
      </c>
      <c r="D11" s="22" t="s">
        <v>262</v>
      </c>
      <c r="E11" s="23">
        <v>1200</v>
      </c>
      <c r="F11" s="23">
        <v>2.9352459999999998</v>
      </c>
      <c r="G11" s="23">
        <v>0.13544300000000001</v>
      </c>
      <c r="H11" s="24" t="s">
        <v>198</v>
      </c>
      <c r="I11" s="31">
        <v>13.71</v>
      </c>
      <c r="J11" s="31" t="s">
        <v>154</v>
      </c>
      <c r="K11" s="31">
        <v>14.22</v>
      </c>
      <c r="L11" s="31">
        <v>16.05</v>
      </c>
      <c r="M11" s="31">
        <v>15.2</v>
      </c>
      <c r="N11" s="32" t="s">
        <v>154</v>
      </c>
      <c r="O11" s="33">
        <f>MAX(I11:N11)</f>
        <v>16.05</v>
      </c>
      <c r="P11" s="34">
        <f>E11*EXP(-EXP(F11-(G11*O11)))</f>
        <v>141.010623408783</v>
      </c>
    </row>
    <row r="12" spans="1:16" ht="15.6">
      <c r="A12" s="25"/>
      <c r="B12" s="26"/>
      <c r="C12" s="27"/>
      <c r="D12" s="28"/>
      <c r="E12" s="29"/>
      <c r="F12" s="29"/>
      <c r="G12" s="29"/>
      <c r="H12" s="30"/>
      <c r="I12" s="35"/>
      <c r="J12" s="35"/>
      <c r="K12" s="35"/>
      <c r="L12" s="35"/>
      <c r="M12" s="35"/>
      <c r="N12" s="35"/>
      <c r="O12" s="36"/>
      <c r="P12" s="37"/>
    </row>
    <row r="13" spans="1:16" ht="15.6">
      <c r="A13" s="14"/>
      <c r="B13" s="14"/>
      <c r="C13" s="15" t="s">
        <v>264</v>
      </c>
      <c r="D13" s="16"/>
      <c r="E13" s="14"/>
      <c r="F13" s="14"/>
      <c r="G13" s="14"/>
      <c r="H13" s="16"/>
      <c r="I13" s="14"/>
      <c r="J13" s="14"/>
      <c r="K13" s="14"/>
      <c r="L13" s="14"/>
      <c r="M13" s="14"/>
      <c r="N13" s="14"/>
      <c r="O13" s="38"/>
      <c r="P13" s="14"/>
    </row>
    <row r="14" spans="1:16" ht="15.6">
      <c r="A14" s="178" t="s">
        <v>11</v>
      </c>
      <c r="B14" s="178" t="s">
        <v>12</v>
      </c>
      <c r="C14" s="176" t="s">
        <v>13</v>
      </c>
      <c r="D14" s="178" t="s">
        <v>14</v>
      </c>
      <c r="E14" s="17"/>
      <c r="F14" s="17"/>
      <c r="G14" s="17"/>
      <c r="H14" s="178" t="s">
        <v>15</v>
      </c>
      <c r="I14" s="213" t="s">
        <v>149</v>
      </c>
      <c r="J14" s="195"/>
      <c r="K14" s="195"/>
      <c r="L14" s="195"/>
      <c r="M14" s="195"/>
      <c r="N14" s="195"/>
      <c r="O14" s="240" t="s">
        <v>16</v>
      </c>
      <c r="P14" s="217" t="s">
        <v>150</v>
      </c>
    </row>
    <row r="15" spans="1:16" ht="14.4" customHeight="1">
      <c r="A15" s="195"/>
      <c r="B15" s="195"/>
      <c r="C15" s="195"/>
      <c r="D15" s="195"/>
      <c r="E15" s="18" t="s">
        <v>33</v>
      </c>
      <c r="F15" s="18" t="s">
        <v>34</v>
      </c>
      <c r="G15" s="18" t="s">
        <v>35</v>
      </c>
      <c r="H15" s="195"/>
      <c r="I15" s="17">
        <v>1</v>
      </c>
      <c r="J15" s="17">
        <v>2</v>
      </c>
      <c r="K15" s="17">
        <v>3</v>
      </c>
      <c r="L15" s="17">
        <v>4</v>
      </c>
      <c r="M15" s="17">
        <v>5</v>
      </c>
      <c r="N15" s="17">
        <v>6</v>
      </c>
      <c r="O15" s="241"/>
      <c r="P15" s="218"/>
    </row>
    <row r="16" spans="1:16" ht="15.6">
      <c r="A16" s="19">
        <f>RANK(P16,$P$16,0)</f>
        <v>1</v>
      </c>
      <c r="B16" s="20" t="s">
        <v>265</v>
      </c>
      <c r="C16" s="21">
        <v>35258</v>
      </c>
      <c r="D16" s="22" t="s">
        <v>188</v>
      </c>
      <c r="E16" s="23">
        <v>1200</v>
      </c>
      <c r="F16" s="23">
        <v>2.650236</v>
      </c>
      <c r="G16" s="23">
        <v>0.165049</v>
      </c>
      <c r="H16" s="24" t="s">
        <v>31</v>
      </c>
      <c r="I16" s="31">
        <v>3.15</v>
      </c>
      <c r="J16" s="31">
        <v>3.48</v>
      </c>
      <c r="K16" s="31">
        <v>3.84</v>
      </c>
      <c r="L16" s="31">
        <v>4.0599999999999996</v>
      </c>
      <c r="M16" s="31">
        <v>3.02</v>
      </c>
      <c r="N16" s="32">
        <v>3.8</v>
      </c>
      <c r="O16" s="33">
        <f t="shared" ref="O16" si="1">MAX(I16:N16)</f>
        <v>4.0599999999999996</v>
      </c>
      <c r="P16" s="34">
        <f t="shared" ref="P16" si="2">E16*EXP(-EXP(F16-(G16*O16)))</f>
        <v>0.85756447971112704</v>
      </c>
    </row>
  </sheetData>
  <mergeCells count="16">
    <mergeCell ref="O6:O7"/>
    <mergeCell ref="O14:O15"/>
    <mergeCell ref="P6:P7"/>
    <mergeCell ref="P14:P15"/>
    <mergeCell ref="I6:N6"/>
    <mergeCell ref="I14:N14"/>
    <mergeCell ref="A6:A7"/>
    <mergeCell ref="A14:A15"/>
    <mergeCell ref="B6:B7"/>
    <mergeCell ref="B14:B15"/>
    <mergeCell ref="C6:C7"/>
    <mergeCell ref="C14:C15"/>
    <mergeCell ref="D6:D7"/>
    <mergeCell ref="D14:D15"/>
    <mergeCell ref="H6:H7"/>
    <mergeCell ref="H14:H15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showZeros="0" workbookViewId="0">
      <selection activeCell="P11" sqref="P11"/>
    </sheetView>
  </sheetViews>
  <sheetFormatPr defaultColWidth="9.109375" defaultRowHeight="13.8"/>
  <cols>
    <col min="1" max="1" width="5.5546875" style="1" customWidth="1"/>
    <col min="2" max="2" width="23.21875" style="1" customWidth="1"/>
    <col min="3" max="3" width="11.21875" style="130" customWidth="1"/>
    <col min="4" max="4" width="11.44140625" style="1" customWidth="1"/>
    <col min="5" max="5" width="8.109375" style="1" hidden="1" customWidth="1"/>
    <col min="6" max="6" width="8.77734375" style="1" hidden="1" customWidth="1"/>
    <col min="7" max="7" width="8.5546875" style="1" hidden="1" customWidth="1"/>
    <col min="8" max="8" width="14.77734375" style="1" customWidth="1"/>
    <col min="9" max="9" width="10.6640625" style="143" customWidth="1"/>
    <col min="10" max="10" width="11.33203125" style="144" customWidth="1"/>
    <col min="11" max="16384" width="9.109375" style="1"/>
  </cols>
  <sheetData>
    <row r="1" spans="1:13" ht="20.25" customHeight="1">
      <c r="B1" s="3" t="s">
        <v>8</v>
      </c>
      <c r="C1" s="1"/>
      <c r="D1" s="132"/>
      <c r="E1" s="6"/>
      <c r="F1" s="6"/>
      <c r="G1" s="6"/>
      <c r="H1" s="98"/>
      <c r="I1" s="147"/>
      <c r="J1" s="132"/>
      <c r="K1" s="6"/>
      <c r="L1" s="6"/>
      <c r="M1" s="6"/>
    </row>
    <row r="2" spans="1:13" ht="12.75" customHeight="1">
      <c r="A2" s="7"/>
      <c r="B2" s="10"/>
      <c r="C2" s="47"/>
      <c r="D2" s="10"/>
      <c r="E2" s="10"/>
      <c r="F2" s="10"/>
      <c r="G2" s="10"/>
      <c r="H2" s="10"/>
      <c r="I2" s="143" t="s">
        <v>9</v>
      </c>
      <c r="J2" s="148"/>
    </row>
    <row r="3" spans="1:13" ht="19.8" customHeight="1">
      <c r="A3" s="13"/>
      <c r="B3" s="133" t="s">
        <v>32</v>
      </c>
      <c r="C3" s="48"/>
      <c r="D3" s="13"/>
      <c r="E3" s="13"/>
      <c r="F3" s="13"/>
      <c r="G3" s="13"/>
      <c r="H3" s="13"/>
      <c r="I3" s="149"/>
      <c r="J3" s="150"/>
    </row>
    <row r="4" spans="1:13" ht="12.75" customHeight="1">
      <c r="A4" s="7"/>
      <c r="B4" s="10"/>
      <c r="C4" s="47"/>
      <c r="D4" s="10"/>
      <c r="E4" s="10"/>
      <c r="F4" s="10"/>
      <c r="G4" s="10"/>
      <c r="H4" s="10"/>
      <c r="J4" s="148"/>
    </row>
    <row r="5" spans="1:13" ht="18" customHeight="1">
      <c r="A5" s="65"/>
      <c r="B5" s="65"/>
      <c r="C5" s="97"/>
      <c r="D5" s="65"/>
      <c r="E5" s="65"/>
      <c r="F5" s="65"/>
      <c r="G5" s="65"/>
      <c r="H5" s="65"/>
      <c r="I5" s="151"/>
      <c r="J5" s="152"/>
    </row>
    <row r="6" spans="1:13" ht="14.4" customHeight="1">
      <c r="A6" s="172" t="s">
        <v>11</v>
      </c>
      <c r="B6" s="174" t="s">
        <v>12</v>
      </c>
      <c r="C6" s="184" t="s">
        <v>13</v>
      </c>
      <c r="D6" s="178" t="s">
        <v>14</v>
      </c>
      <c r="E6" s="17" t="s">
        <v>33</v>
      </c>
      <c r="F6" s="17" t="s">
        <v>34</v>
      </c>
      <c r="G6" s="17" t="s">
        <v>35</v>
      </c>
      <c r="H6" s="178" t="s">
        <v>15</v>
      </c>
      <c r="I6" s="186" t="s">
        <v>16</v>
      </c>
      <c r="J6" s="188" t="s">
        <v>17</v>
      </c>
    </row>
    <row r="7" spans="1:13" ht="30" customHeight="1">
      <c r="A7" s="173"/>
      <c r="B7" s="175"/>
      <c r="C7" s="185"/>
      <c r="D7" s="177"/>
      <c r="E7" s="93"/>
      <c r="F7" s="93"/>
      <c r="G7" s="93"/>
      <c r="H7" s="177"/>
      <c r="I7" s="187"/>
      <c r="J7" s="189"/>
    </row>
    <row r="8" spans="1:13" ht="20.399999999999999" customHeight="1">
      <c r="A8" s="116">
        <v>1</v>
      </c>
      <c r="B8" s="134" t="s">
        <v>36</v>
      </c>
      <c r="C8" s="138">
        <v>36416</v>
      </c>
      <c r="D8" s="116" t="s">
        <v>20</v>
      </c>
      <c r="E8" s="70">
        <v>1200</v>
      </c>
      <c r="F8" s="70">
        <v>8.9050569999999993</v>
      </c>
      <c r="G8" s="70">
        <v>140.8125</v>
      </c>
      <c r="H8" s="137" t="s">
        <v>31</v>
      </c>
      <c r="I8" s="118">
        <v>2.3703703703703701E-4</v>
      </c>
      <c r="J8" s="88">
        <f t="shared" ref="J8:J10" si="0">E8*EXP(-EXP(F8-G8*(1/(86400*I8))))</f>
        <v>0.59464099700460504</v>
      </c>
    </row>
    <row r="9" spans="1:13" ht="20.399999999999999" customHeight="1">
      <c r="A9" s="116">
        <v>2</v>
      </c>
      <c r="B9" s="134" t="s">
        <v>37</v>
      </c>
      <c r="C9" s="138">
        <v>35120</v>
      </c>
      <c r="D9" s="116" t="s">
        <v>28</v>
      </c>
      <c r="E9" s="70">
        <v>1200</v>
      </c>
      <c r="F9" s="70">
        <v>8.9050569999999993</v>
      </c>
      <c r="G9" s="70">
        <v>133.5883</v>
      </c>
      <c r="H9" s="137" t="s">
        <v>24</v>
      </c>
      <c r="I9" s="118">
        <v>2.3751157407407399E-4</v>
      </c>
      <c r="J9" s="88">
        <f t="shared" si="0"/>
        <v>2.06390723674711E-2</v>
      </c>
    </row>
    <row r="10" spans="1:13" ht="20.399999999999999" customHeight="1">
      <c r="A10" s="116">
        <v>3</v>
      </c>
      <c r="B10" s="134" t="s">
        <v>38</v>
      </c>
      <c r="C10" s="138">
        <v>31644</v>
      </c>
      <c r="D10" s="116" t="s">
        <v>28</v>
      </c>
      <c r="E10" s="70">
        <v>1200</v>
      </c>
      <c r="F10" s="70">
        <v>8.9050569999999993</v>
      </c>
      <c r="G10" s="70">
        <v>133.5883</v>
      </c>
      <c r="H10" s="137" t="s">
        <v>39</v>
      </c>
      <c r="I10" s="118">
        <v>3.1898148148148102E-4</v>
      </c>
      <c r="J10" s="88">
        <f t="shared" si="0"/>
        <v>9.0088921341802705E-23</v>
      </c>
    </row>
    <row r="11" spans="1:13" ht="20.399999999999999" customHeight="1">
      <c r="A11" s="44"/>
      <c r="B11" s="145"/>
      <c r="C11" s="146"/>
      <c r="D11" s="44"/>
      <c r="E11" s="25"/>
      <c r="F11" s="25"/>
      <c r="G11" s="25"/>
      <c r="H11" s="16"/>
      <c r="I11" s="153"/>
      <c r="J11" s="154"/>
    </row>
    <row r="12" spans="1:13" ht="14.4" customHeight="1">
      <c r="A12" s="172" t="s">
        <v>11</v>
      </c>
      <c r="B12" s="174" t="s">
        <v>12</v>
      </c>
      <c r="C12" s="184" t="s">
        <v>13</v>
      </c>
      <c r="D12" s="178" t="s">
        <v>14</v>
      </c>
      <c r="E12" s="17" t="s">
        <v>33</v>
      </c>
      <c r="F12" s="17" t="s">
        <v>34</v>
      </c>
      <c r="G12" s="17" t="s">
        <v>35</v>
      </c>
      <c r="H12" s="178" t="s">
        <v>15</v>
      </c>
      <c r="I12" s="186" t="s">
        <v>16</v>
      </c>
      <c r="J12" s="188"/>
    </row>
    <row r="13" spans="1:13" ht="30" customHeight="1">
      <c r="A13" s="173"/>
      <c r="B13" s="175"/>
      <c r="C13" s="185"/>
      <c r="D13" s="177"/>
      <c r="E13" s="93"/>
      <c r="F13" s="93"/>
      <c r="G13" s="93"/>
      <c r="H13" s="177"/>
      <c r="I13" s="187"/>
      <c r="J13" s="189"/>
    </row>
    <row r="14" spans="1:13" ht="20.399999999999999" customHeight="1">
      <c r="A14" s="116">
        <v>1</v>
      </c>
      <c r="B14" s="134" t="s">
        <v>40</v>
      </c>
      <c r="C14" s="138">
        <v>34891</v>
      </c>
      <c r="D14" s="116" t="s">
        <v>41</v>
      </c>
      <c r="E14" s="70"/>
      <c r="F14" s="70"/>
      <c r="G14" s="70"/>
      <c r="H14" s="137" t="s">
        <v>42</v>
      </c>
      <c r="I14" s="118">
        <v>1.9131944444444399E-4</v>
      </c>
      <c r="J14" s="155">
        <f>E14*EXP(-EXP(F14-G14*(1/(86400*I14))))</f>
        <v>0</v>
      </c>
    </row>
    <row r="15" spans="1:13" ht="20.399999999999999" customHeight="1">
      <c r="A15" s="116">
        <v>2</v>
      </c>
      <c r="B15" s="134" t="s">
        <v>43</v>
      </c>
      <c r="C15" s="138">
        <v>30637</v>
      </c>
      <c r="D15" s="116" t="s">
        <v>44</v>
      </c>
      <c r="E15" s="70"/>
      <c r="F15" s="70"/>
      <c r="G15" s="70"/>
      <c r="H15" s="137" t="s">
        <v>42</v>
      </c>
      <c r="I15" s="118">
        <v>2.1967592592592601E-4</v>
      </c>
      <c r="J15" s="155">
        <f>E15*EXP(-EXP(F15-G15*(1/(86400*I15))))</f>
        <v>0</v>
      </c>
    </row>
    <row r="16" spans="1:13" ht="20.399999999999999" customHeight="1">
      <c r="A16" s="116">
        <v>3</v>
      </c>
      <c r="B16" s="134" t="s">
        <v>45</v>
      </c>
      <c r="C16" s="138">
        <v>38415</v>
      </c>
      <c r="D16" s="116" t="s">
        <v>41</v>
      </c>
      <c r="E16" s="70"/>
      <c r="F16" s="70"/>
      <c r="G16" s="70"/>
      <c r="H16" s="137" t="s">
        <v>42</v>
      </c>
      <c r="I16" s="118">
        <v>2.4456018518518501E-4</v>
      </c>
      <c r="J16" s="155">
        <f>E16*EXP(-EXP(F16-G16*(1/(86400*I16))))</f>
        <v>0</v>
      </c>
    </row>
  </sheetData>
  <sortState xmlns:xlrd2="http://schemas.microsoft.com/office/spreadsheetml/2017/richdata2" ref="A14:M16">
    <sortCondition ref="I14:I16"/>
  </sortState>
  <mergeCells count="14">
    <mergeCell ref="J6:J7"/>
    <mergeCell ref="J12:J13"/>
    <mergeCell ref="D6:D7"/>
    <mergeCell ref="D12:D13"/>
    <mergeCell ref="H6:H7"/>
    <mergeCell ref="H12:H13"/>
    <mergeCell ref="I6:I7"/>
    <mergeCell ref="I12:I13"/>
    <mergeCell ref="A6:A7"/>
    <mergeCell ref="A12:A13"/>
    <mergeCell ref="B6:B7"/>
    <mergeCell ref="B12:B13"/>
    <mergeCell ref="C6:C7"/>
    <mergeCell ref="C12:C13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showZeros="0" workbookViewId="0">
      <selection activeCell="C12" sqref="C12"/>
    </sheetView>
  </sheetViews>
  <sheetFormatPr defaultColWidth="9.109375" defaultRowHeight="13.8"/>
  <cols>
    <col min="1" max="1" width="7.33203125" style="1" customWidth="1"/>
    <col min="2" max="2" width="23.21875" style="1" customWidth="1"/>
    <col min="3" max="3" width="11.21875" style="130" customWidth="1"/>
    <col min="4" max="4" width="6.6640625" style="1" customWidth="1"/>
    <col min="5" max="5" width="8.109375" style="1" hidden="1" customWidth="1"/>
    <col min="6" max="6" width="8.77734375" style="1" hidden="1" customWidth="1"/>
    <col min="7" max="7" width="8.5546875" style="1" hidden="1" customWidth="1"/>
    <col min="8" max="8" width="16.77734375" style="1" customWidth="1"/>
    <col min="9" max="9" width="10.6640625" style="131" customWidth="1"/>
    <col min="10" max="10" width="10.44140625" style="100" customWidth="1"/>
    <col min="11" max="16384" width="9.109375" style="1"/>
  </cols>
  <sheetData>
    <row r="1" spans="1:13" ht="20.25" customHeight="1">
      <c r="B1" s="3" t="s">
        <v>8</v>
      </c>
      <c r="C1" s="1"/>
      <c r="D1" s="132"/>
      <c r="E1" s="6"/>
      <c r="F1" s="6"/>
      <c r="G1" s="6"/>
      <c r="H1" s="98"/>
      <c r="I1" s="111"/>
      <c r="J1" s="98"/>
      <c r="K1" s="6"/>
      <c r="L1" s="6"/>
      <c r="M1" s="6"/>
    </row>
    <row r="2" spans="1:13" ht="12.75" customHeight="1">
      <c r="A2" s="7"/>
      <c r="B2" s="10"/>
      <c r="C2" s="47"/>
      <c r="D2" s="10"/>
      <c r="E2" s="10"/>
      <c r="F2" s="10"/>
      <c r="G2" s="10"/>
      <c r="H2" s="10"/>
      <c r="I2" s="140" t="s">
        <v>9</v>
      </c>
      <c r="J2" s="141"/>
    </row>
    <row r="3" spans="1:13" ht="19.8" customHeight="1">
      <c r="A3" s="13"/>
      <c r="B3" s="133" t="s">
        <v>46</v>
      </c>
      <c r="C3" s="48"/>
      <c r="D3" s="13"/>
      <c r="E3" s="13"/>
      <c r="F3" s="13"/>
      <c r="G3" s="13"/>
      <c r="H3" s="13"/>
      <c r="I3" s="113"/>
      <c r="J3" s="101"/>
    </row>
    <row r="4" spans="1:13" ht="12.75" customHeight="1">
      <c r="A4" s="7"/>
      <c r="B4" s="10"/>
      <c r="C4" s="47"/>
      <c r="D4" s="10"/>
      <c r="E4" s="10"/>
      <c r="F4" s="10"/>
      <c r="G4" s="10"/>
      <c r="H4" s="10"/>
      <c r="I4" s="140"/>
      <c r="J4" s="141"/>
    </row>
    <row r="5" spans="1:13" ht="18" customHeight="1">
      <c r="A5" s="65"/>
      <c r="B5" s="65"/>
      <c r="C5" s="97"/>
      <c r="D5" s="65"/>
      <c r="E5" s="65"/>
      <c r="F5" s="65"/>
      <c r="G5" s="65"/>
      <c r="H5" s="65"/>
      <c r="I5" s="114"/>
      <c r="J5" s="107"/>
    </row>
    <row r="6" spans="1:13" ht="14.4" customHeight="1">
      <c r="A6" s="172" t="s">
        <v>11</v>
      </c>
      <c r="B6" s="174" t="s">
        <v>12</v>
      </c>
      <c r="C6" s="184" t="s">
        <v>13</v>
      </c>
      <c r="D6" s="178" t="s">
        <v>14</v>
      </c>
      <c r="E6" s="17" t="s">
        <v>33</v>
      </c>
      <c r="F6" s="17" t="s">
        <v>34</v>
      </c>
      <c r="G6" s="17" t="s">
        <v>35</v>
      </c>
      <c r="H6" s="178" t="s">
        <v>15</v>
      </c>
      <c r="I6" s="190" t="s">
        <v>16</v>
      </c>
      <c r="J6" s="181" t="s">
        <v>17</v>
      </c>
    </row>
    <row r="7" spans="1:13" ht="30" customHeight="1">
      <c r="A7" s="173"/>
      <c r="B7" s="175"/>
      <c r="C7" s="185"/>
      <c r="D7" s="177"/>
      <c r="E7" s="93"/>
      <c r="F7" s="93"/>
      <c r="G7" s="93"/>
      <c r="H7" s="177"/>
      <c r="I7" s="191"/>
      <c r="J7" s="180"/>
    </row>
    <row r="8" spans="1:13" ht="20.399999999999999" customHeight="1">
      <c r="A8" s="116">
        <v>1</v>
      </c>
      <c r="B8" s="134" t="s">
        <v>47</v>
      </c>
      <c r="C8" s="135">
        <v>32623</v>
      </c>
      <c r="D8" s="136" t="s">
        <v>48</v>
      </c>
      <c r="E8" s="70">
        <v>1200</v>
      </c>
      <c r="F8" s="70">
        <v>10.770122000000001</v>
      </c>
      <c r="G8" s="70">
        <v>133.65610000000001</v>
      </c>
      <c r="H8" s="137" t="s">
        <v>31</v>
      </c>
      <c r="I8" s="115">
        <v>1.4004629629629599E-4</v>
      </c>
      <c r="J8" s="40">
        <f t="shared" ref="J8:J16" si="0">E8*EXP(-EXP(F8-G8*(1/(86400*I8))))</f>
        <v>561.79665681680899</v>
      </c>
    </row>
    <row r="9" spans="1:13" ht="20.399999999999999" customHeight="1">
      <c r="A9" s="116">
        <v>2</v>
      </c>
      <c r="B9" s="134" t="s">
        <v>49</v>
      </c>
      <c r="C9" s="138">
        <v>35018</v>
      </c>
      <c r="D9" s="116" t="s">
        <v>28</v>
      </c>
      <c r="E9" s="70">
        <v>1200</v>
      </c>
      <c r="F9" s="70">
        <v>10.770122000000001</v>
      </c>
      <c r="G9" s="70">
        <v>136.3569</v>
      </c>
      <c r="H9" s="137" t="s">
        <v>24</v>
      </c>
      <c r="I9" s="115">
        <v>1.59837962962963E-4</v>
      </c>
      <c r="J9" s="40">
        <f t="shared" si="0"/>
        <v>103.487848239797</v>
      </c>
    </row>
    <row r="10" spans="1:13" ht="20.399999999999999" customHeight="1">
      <c r="A10" s="116">
        <v>3</v>
      </c>
      <c r="B10" s="134" t="s">
        <v>50</v>
      </c>
      <c r="C10" s="135">
        <v>32936</v>
      </c>
      <c r="D10" s="136" t="s">
        <v>48</v>
      </c>
      <c r="E10" s="70">
        <v>1200</v>
      </c>
      <c r="F10" s="70">
        <v>10.770122000000001</v>
      </c>
      <c r="G10" s="70">
        <v>133.65610000000001</v>
      </c>
      <c r="H10" s="137" t="s">
        <v>31</v>
      </c>
      <c r="I10" s="115">
        <v>1.6817129629629601E-4</v>
      </c>
      <c r="J10" s="88">
        <f t="shared" si="0"/>
        <v>9.7401234413648599</v>
      </c>
    </row>
    <row r="11" spans="1:13" ht="20.399999999999999" customHeight="1">
      <c r="A11" s="116">
        <v>4</v>
      </c>
      <c r="B11" s="245" t="s">
        <v>267</v>
      </c>
      <c r="C11" s="246" t="s">
        <v>202</v>
      </c>
      <c r="D11" s="116" t="s">
        <v>28</v>
      </c>
      <c r="E11" s="70">
        <v>1200</v>
      </c>
      <c r="F11" s="70">
        <v>10.770122000000001</v>
      </c>
      <c r="G11" s="70">
        <v>136.3569</v>
      </c>
      <c r="H11" s="139" t="s">
        <v>52</v>
      </c>
      <c r="I11" s="115">
        <v>1.7546296296296301E-4</v>
      </c>
      <c r="J11" s="88">
        <f t="shared" si="0"/>
        <v>3.2747241153708</v>
      </c>
    </row>
    <row r="12" spans="1:13" ht="20.399999999999999" customHeight="1">
      <c r="A12" s="116">
        <v>5</v>
      </c>
      <c r="B12" s="134" t="s">
        <v>53</v>
      </c>
      <c r="C12" s="135">
        <v>36703</v>
      </c>
      <c r="D12" s="116" t="s">
        <v>26</v>
      </c>
      <c r="E12" s="70">
        <v>1200</v>
      </c>
      <c r="F12" s="70">
        <v>10.770122000000001</v>
      </c>
      <c r="G12" s="70">
        <v>146.54599999999999</v>
      </c>
      <c r="H12" s="137" t="s">
        <v>31</v>
      </c>
      <c r="I12" s="115">
        <v>1.97800925925926E-4</v>
      </c>
      <c r="J12" s="88">
        <f t="shared" si="0"/>
        <v>0.15085834502426401</v>
      </c>
    </row>
    <row r="13" spans="1:13" ht="20.399999999999999" customHeight="1">
      <c r="A13" s="116">
        <v>6</v>
      </c>
      <c r="B13" s="134" t="s">
        <v>54</v>
      </c>
      <c r="C13" s="138">
        <v>38905</v>
      </c>
      <c r="D13" s="116" t="s">
        <v>28</v>
      </c>
      <c r="E13" s="70">
        <v>1200</v>
      </c>
      <c r="F13" s="70">
        <v>10.770122000000001</v>
      </c>
      <c r="G13" s="70">
        <v>136.3569</v>
      </c>
      <c r="H13" s="137" t="s">
        <v>24</v>
      </c>
      <c r="I13" s="115">
        <v>1.8668981481481501E-4</v>
      </c>
      <c r="J13" s="88">
        <f t="shared" si="0"/>
        <v>4.7356119190775203E-2</v>
      </c>
    </row>
    <row r="14" spans="1:13" ht="20.399999999999999" customHeight="1">
      <c r="A14" s="116">
        <v>7</v>
      </c>
      <c r="B14" s="134" t="s">
        <v>55</v>
      </c>
      <c r="C14" s="135">
        <v>30857</v>
      </c>
      <c r="D14" s="116" t="s">
        <v>20</v>
      </c>
      <c r="E14" s="70">
        <v>1200</v>
      </c>
      <c r="F14" s="70">
        <v>10.770122000000001</v>
      </c>
      <c r="G14" s="70">
        <v>141.82990000000001</v>
      </c>
      <c r="H14" s="137" t="s">
        <v>39</v>
      </c>
      <c r="I14" s="115">
        <v>2.5648148148148199E-4</v>
      </c>
      <c r="J14" s="88">
        <f t="shared" si="0"/>
        <v>5.70058600195832E-32</v>
      </c>
    </row>
    <row r="15" spans="1:13" ht="20.399999999999999" customHeight="1">
      <c r="A15" s="116">
        <v>8</v>
      </c>
      <c r="B15" s="134" t="s">
        <v>56</v>
      </c>
      <c r="C15" s="138">
        <v>33442</v>
      </c>
      <c r="D15" s="116" t="s">
        <v>28</v>
      </c>
      <c r="E15" s="70">
        <v>1200</v>
      </c>
      <c r="F15" s="70">
        <v>10.770122000000001</v>
      </c>
      <c r="G15" s="70">
        <v>136.3569</v>
      </c>
      <c r="H15" s="137" t="s">
        <v>24</v>
      </c>
      <c r="I15" s="115">
        <v>2.8796296296296301E-4</v>
      </c>
      <c r="J15" s="88">
        <f t="shared" si="0"/>
        <v>9.5369556835659495E-84</v>
      </c>
    </row>
    <row r="16" spans="1:13" ht="20.399999999999999" customHeight="1">
      <c r="A16" s="116">
        <v>9</v>
      </c>
      <c r="B16" s="134" t="s">
        <v>57</v>
      </c>
      <c r="C16" s="135">
        <v>31713</v>
      </c>
      <c r="D16" s="116" t="s">
        <v>28</v>
      </c>
      <c r="E16" s="70">
        <v>1200</v>
      </c>
      <c r="F16" s="70">
        <v>10.770122000000001</v>
      </c>
      <c r="G16" s="70">
        <v>136.3569</v>
      </c>
      <c r="H16" s="137" t="s">
        <v>39</v>
      </c>
      <c r="I16" s="115">
        <v>3.51851851851852E-4</v>
      </c>
      <c r="J16" s="88">
        <f t="shared" si="0"/>
        <v>1.46598711339227E-230</v>
      </c>
    </row>
    <row r="17" spans="9:9">
      <c r="I17" s="142"/>
    </row>
  </sheetData>
  <sortState xmlns:xlrd2="http://schemas.microsoft.com/office/spreadsheetml/2017/richdata2" ref="A9:M13">
    <sortCondition descending="1" ref="J9:J13"/>
  </sortState>
  <mergeCells count="7">
    <mergeCell ref="I6:I7"/>
    <mergeCell ref="J6:J7"/>
    <mergeCell ref="A6:A7"/>
    <mergeCell ref="B6:B7"/>
    <mergeCell ref="C6:C7"/>
    <mergeCell ref="D6:D7"/>
    <mergeCell ref="H6:H7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/>
  </sheetViews>
  <sheetFormatPr defaultColWidth="9" defaultRowHeight="14.4"/>
  <cols>
    <col min="1" max="1" width="5.5546875" customWidth="1"/>
    <col min="2" max="2" width="24" customWidth="1"/>
    <col min="3" max="3" width="12.33203125" style="2" customWidth="1"/>
    <col min="5" max="5" width="7.6640625" hidden="1" customWidth="1"/>
    <col min="6" max="7" width="8.5546875" hidden="1" customWidth="1"/>
    <col min="8" max="8" width="14.44140625" customWidth="1"/>
    <col min="9" max="9" width="10.109375" customWidth="1"/>
    <col min="10" max="10" width="16.21875" style="66" customWidth="1"/>
  </cols>
  <sheetData>
    <row r="1" spans="1:14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98"/>
      <c r="K1" s="6"/>
      <c r="L1" s="6"/>
      <c r="M1" s="6"/>
      <c r="N1" s="6"/>
    </row>
    <row r="2" spans="1:14" s="1" customFormat="1" ht="12.75" customHeight="1">
      <c r="B2" s="7"/>
      <c r="C2" s="8"/>
      <c r="D2" s="9"/>
      <c r="E2" s="10"/>
      <c r="F2" s="10"/>
      <c r="G2" s="10"/>
      <c r="H2" s="10"/>
      <c r="I2" s="10"/>
      <c r="J2" s="99" t="s">
        <v>9</v>
      </c>
    </row>
    <row r="3" spans="1:14" s="1" customFormat="1" ht="20.100000000000001" customHeight="1">
      <c r="B3" s="13"/>
      <c r="C3" s="90" t="s">
        <v>58</v>
      </c>
      <c r="D3" s="12"/>
      <c r="E3" s="13"/>
      <c r="F3" s="13"/>
      <c r="G3" s="13"/>
      <c r="H3" s="13"/>
      <c r="I3" s="13"/>
      <c r="J3" s="101"/>
    </row>
    <row r="5" spans="1:14" ht="17.399999999999999" customHeight="1">
      <c r="B5" s="63" t="s">
        <v>59</v>
      </c>
      <c r="C5" s="63"/>
      <c r="D5" s="63"/>
      <c r="E5" s="92"/>
      <c r="F5" s="92"/>
      <c r="G5" s="92"/>
      <c r="H5" s="16"/>
      <c r="I5" s="103"/>
      <c r="J5" s="104"/>
    </row>
    <row r="6" spans="1:14" s="1" customFormat="1" ht="20.399999999999999" customHeight="1">
      <c r="B6" s="44"/>
      <c r="C6" s="109"/>
      <c r="D6" s="124"/>
      <c r="E6" s="44"/>
      <c r="F6" s="25"/>
      <c r="G6" s="25"/>
      <c r="H6" s="35"/>
      <c r="I6" s="16"/>
      <c r="J6" s="127"/>
    </row>
    <row r="7" spans="1:14" s="1" customFormat="1" ht="14.4" customHeight="1">
      <c r="A7" s="172" t="s">
        <v>11</v>
      </c>
      <c r="B7" s="174" t="s">
        <v>12</v>
      </c>
      <c r="C7" s="184" t="s">
        <v>13</v>
      </c>
      <c r="D7" s="178" t="s">
        <v>14</v>
      </c>
      <c r="E7" s="17" t="s">
        <v>33</v>
      </c>
      <c r="F7" s="17" t="s">
        <v>34</v>
      </c>
      <c r="G7" s="17" t="s">
        <v>35</v>
      </c>
      <c r="H7" s="178" t="s">
        <v>15</v>
      </c>
      <c r="I7" s="192" t="s">
        <v>16</v>
      </c>
      <c r="J7" s="193" t="s">
        <v>17</v>
      </c>
    </row>
    <row r="8" spans="1:14" s="1" customFormat="1" ht="30" customHeight="1">
      <c r="A8" s="173"/>
      <c r="B8" s="175"/>
      <c r="C8" s="185"/>
      <c r="D8" s="177"/>
      <c r="E8" s="93"/>
      <c r="F8" s="93"/>
      <c r="G8" s="93"/>
      <c r="H8" s="177"/>
      <c r="I8" s="177"/>
      <c r="J8" s="194"/>
    </row>
    <row r="9" spans="1:14" s="1" customFormat="1" ht="20.399999999999999" customHeight="1">
      <c r="A9" s="129">
        <f t="shared" ref="A9:A14" si="0">RANK(J9,$J$9:$J$16,0)</f>
        <v>1</v>
      </c>
      <c r="B9" s="116" t="s">
        <v>60</v>
      </c>
      <c r="C9" s="95" t="s">
        <v>61</v>
      </c>
      <c r="D9" s="123" t="s">
        <v>62</v>
      </c>
      <c r="E9" s="116">
        <v>1200</v>
      </c>
      <c r="F9" s="70">
        <v>8.8354429999999997</v>
      </c>
      <c r="G9" s="70">
        <v>207.73990000000001</v>
      </c>
      <c r="H9" s="40" t="s">
        <v>63</v>
      </c>
      <c r="I9" s="115">
        <v>2.4895833333333302E-4</v>
      </c>
      <c r="J9" s="40">
        <f t="shared" ref="J9:J16" si="1">E9*EXP(-EXP(F9-G9*(1/(86400*I9))))</f>
        <v>773.32141322659299</v>
      </c>
    </row>
    <row r="10" spans="1:14" s="1" customFormat="1" ht="20.399999999999999" customHeight="1">
      <c r="A10" s="70">
        <f t="shared" si="0"/>
        <v>2</v>
      </c>
      <c r="B10" s="116" t="s">
        <v>64</v>
      </c>
      <c r="C10" s="95" t="s">
        <v>65</v>
      </c>
      <c r="D10" s="123" t="s">
        <v>66</v>
      </c>
      <c r="E10" s="116">
        <v>1200</v>
      </c>
      <c r="F10" s="70">
        <v>8.9050569999999993</v>
      </c>
      <c r="G10" s="70">
        <v>182.12100000000001</v>
      </c>
      <c r="H10" s="40" t="s">
        <v>63</v>
      </c>
      <c r="I10" s="115">
        <v>2.6631944444444403E-4</v>
      </c>
      <c r="J10" s="40">
        <f t="shared" si="1"/>
        <v>81.314185972560395</v>
      </c>
    </row>
    <row r="11" spans="1:14" s="1" customFormat="1" ht="20.399999999999999" customHeight="1">
      <c r="A11" s="70">
        <f t="shared" si="0"/>
        <v>4</v>
      </c>
      <c r="B11" s="116" t="s">
        <v>67</v>
      </c>
      <c r="C11" s="95" t="s">
        <v>68</v>
      </c>
      <c r="D11" s="123" t="s">
        <v>69</v>
      </c>
      <c r="E11" s="116">
        <v>1200</v>
      </c>
      <c r="F11" s="70">
        <v>8.9050569999999993</v>
      </c>
      <c r="G11" s="70">
        <v>149.25409999999999</v>
      </c>
      <c r="H11" s="40" t="s">
        <v>63</v>
      </c>
      <c r="I11" s="115">
        <v>3.2094907407407398E-4</v>
      </c>
      <c r="J11" s="40">
        <f t="shared" si="1"/>
        <v>2.3325584105367201E-12</v>
      </c>
    </row>
    <row r="12" spans="1:14" s="1" customFormat="1" ht="20.399999999999999" customHeight="1">
      <c r="A12" s="70">
        <f t="shared" si="0"/>
        <v>3</v>
      </c>
      <c r="B12" s="116" t="s">
        <v>70</v>
      </c>
      <c r="C12" s="95" t="s">
        <v>71</v>
      </c>
      <c r="D12" s="123" t="s">
        <v>69</v>
      </c>
      <c r="E12" s="116">
        <v>1200</v>
      </c>
      <c r="F12" s="70">
        <v>8.9050569999999993</v>
      </c>
      <c r="G12" s="70">
        <v>149.25409999999999</v>
      </c>
      <c r="H12" s="40" t="s">
        <v>63</v>
      </c>
      <c r="I12" s="115">
        <v>2.9282407407407398E-4</v>
      </c>
      <c r="J12" s="40">
        <f t="shared" si="1"/>
        <v>2.02491908355658E-6</v>
      </c>
    </row>
    <row r="13" spans="1:14" s="1" customFormat="1" ht="20.399999999999999" customHeight="1">
      <c r="A13" s="70">
        <f t="shared" si="0"/>
        <v>5</v>
      </c>
      <c r="B13" s="116" t="s">
        <v>72</v>
      </c>
      <c r="C13" s="95">
        <v>34217</v>
      </c>
      <c r="D13" s="123" t="s">
        <v>69</v>
      </c>
      <c r="E13" s="116">
        <v>1200</v>
      </c>
      <c r="F13" s="70">
        <v>8.9050569999999993</v>
      </c>
      <c r="G13" s="70">
        <v>149.25409999999999</v>
      </c>
      <c r="H13" s="40" t="s">
        <v>63</v>
      </c>
      <c r="I13" s="115">
        <v>3.2824074074074098E-4</v>
      </c>
      <c r="J13" s="40">
        <f t="shared" si="1"/>
        <v>3.1576593860197601E-14</v>
      </c>
    </row>
    <row r="14" spans="1:14" s="1" customFormat="1" ht="20.399999999999999" customHeight="1">
      <c r="A14" s="70">
        <f t="shared" si="0"/>
        <v>6</v>
      </c>
      <c r="B14" s="116" t="s">
        <v>73</v>
      </c>
      <c r="C14" s="95" t="s">
        <v>68</v>
      </c>
      <c r="D14" s="123" t="s">
        <v>28</v>
      </c>
      <c r="E14" s="116">
        <v>1200</v>
      </c>
      <c r="F14" s="70">
        <v>8.9050569999999993</v>
      </c>
      <c r="G14" s="70">
        <v>133.5883</v>
      </c>
      <c r="H14" s="40" t="s">
        <v>63</v>
      </c>
      <c r="I14" s="115">
        <v>3.1701388888888898E-4</v>
      </c>
      <c r="J14" s="40">
        <f t="shared" si="1"/>
        <v>5.0035545063760201E-22</v>
      </c>
    </row>
    <row r="15" spans="1:14" s="1" customFormat="1" ht="20.399999999999999" customHeight="1">
      <c r="A15" s="70">
        <v>7</v>
      </c>
      <c r="B15" s="116" t="s">
        <v>74</v>
      </c>
      <c r="C15" s="95">
        <v>34884</v>
      </c>
      <c r="D15" s="123" t="s">
        <v>75</v>
      </c>
      <c r="E15" s="116"/>
      <c r="F15" s="70"/>
      <c r="G15" s="70"/>
      <c r="H15" s="40" t="s">
        <v>63</v>
      </c>
      <c r="I15" s="115">
        <v>4.5324074074074098E-4</v>
      </c>
      <c r="J15" s="40">
        <f t="shared" si="1"/>
        <v>0</v>
      </c>
    </row>
    <row r="16" spans="1:14" s="1" customFormat="1" ht="20.399999999999999" customHeight="1">
      <c r="A16" s="70">
        <v>8</v>
      </c>
      <c r="B16" s="116" t="s">
        <v>76</v>
      </c>
      <c r="C16" s="95" t="s">
        <v>65</v>
      </c>
      <c r="D16" s="123" t="s">
        <v>77</v>
      </c>
      <c r="E16" s="116">
        <v>1200</v>
      </c>
      <c r="F16" s="70">
        <v>8.9050569999999993</v>
      </c>
      <c r="G16" s="70">
        <v>242.8092</v>
      </c>
      <c r="H16" s="40" t="s">
        <v>63</v>
      </c>
      <c r="I16" s="115">
        <v>6.4143518518518499E-4</v>
      </c>
      <c r="J16" s="40">
        <f t="shared" si="1"/>
        <v>1.1055947642846101E-37</v>
      </c>
    </row>
    <row r="18" spans="9:9">
      <c r="I18" s="108"/>
    </row>
  </sheetData>
  <mergeCells count="7">
    <mergeCell ref="I7:I8"/>
    <mergeCell ref="J7:J8"/>
    <mergeCell ref="A7:A8"/>
    <mergeCell ref="B7:B8"/>
    <mergeCell ref="C7:C8"/>
    <mergeCell ref="D7:D8"/>
    <mergeCell ref="H7:H8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/>
  </sheetViews>
  <sheetFormatPr defaultColWidth="9" defaultRowHeight="14.4"/>
  <cols>
    <col min="1" max="1" width="5.5546875" customWidth="1"/>
    <col min="2" max="2" width="22.33203125" customWidth="1"/>
    <col min="3" max="3" width="12.33203125" style="2" customWidth="1"/>
    <col min="5" max="5" width="5.109375" hidden="1" customWidth="1"/>
    <col min="6" max="7" width="8.5546875" hidden="1" customWidth="1"/>
    <col min="8" max="8" width="14.44140625" customWidth="1"/>
    <col min="9" max="9" width="10.109375" customWidth="1"/>
    <col min="10" max="10" width="10.109375" style="66" customWidth="1"/>
  </cols>
  <sheetData>
    <row r="1" spans="1:14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98"/>
      <c r="K1" s="6"/>
      <c r="L1" s="6"/>
      <c r="M1" s="6"/>
      <c r="N1" s="6"/>
    </row>
    <row r="2" spans="1:14" s="1" customFormat="1" ht="12.75" customHeight="1">
      <c r="B2" s="7"/>
      <c r="C2" s="8"/>
      <c r="D2" s="9"/>
      <c r="E2" s="10"/>
      <c r="F2" s="10"/>
      <c r="G2" s="10"/>
      <c r="H2" s="10"/>
      <c r="I2" s="10"/>
      <c r="J2" s="99" t="s">
        <v>9</v>
      </c>
    </row>
    <row r="3" spans="1:14" s="1" customFormat="1" ht="16.2" customHeight="1">
      <c r="B3" s="13"/>
      <c r="C3" s="90" t="s">
        <v>78</v>
      </c>
      <c r="D3" s="12"/>
      <c r="E3" s="13"/>
      <c r="F3" s="13"/>
      <c r="G3" s="13"/>
      <c r="H3" s="13"/>
      <c r="I3" s="13"/>
      <c r="J3" s="101"/>
    </row>
    <row r="4" spans="1:14" ht="11.4" customHeight="1"/>
    <row r="5" spans="1:14" ht="15.6" customHeight="1">
      <c r="B5" s="63" t="s">
        <v>79</v>
      </c>
      <c r="C5" s="63"/>
      <c r="D5" s="63"/>
      <c r="E5" s="92"/>
      <c r="F5" s="92"/>
      <c r="G5" s="92"/>
      <c r="H5" s="16"/>
      <c r="I5" s="103"/>
      <c r="J5" s="104"/>
    </row>
    <row r="6" spans="1:14" s="1" customFormat="1" ht="14.4" customHeight="1">
      <c r="A6" s="178" t="s">
        <v>11</v>
      </c>
      <c r="B6" s="174" t="s">
        <v>12</v>
      </c>
      <c r="C6" s="184" t="s">
        <v>13</v>
      </c>
      <c r="D6" s="178" t="s">
        <v>14</v>
      </c>
      <c r="E6" s="17" t="s">
        <v>33</v>
      </c>
      <c r="F6" s="17" t="s">
        <v>34</v>
      </c>
      <c r="G6" s="17" t="s">
        <v>35</v>
      </c>
      <c r="H6" s="178" t="s">
        <v>15</v>
      </c>
      <c r="I6" s="192" t="s">
        <v>16</v>
      </c>
      <c r="J6" s="196" t="s">
        <v>17</v>
      </c>
    </row>
    <row r="7" spans="1:14" s="1" customFormat="1" ht="30" customHeight="1">
      <c r="A7" s="195"/>
      <c r="B7" s="175"/>
      <c r="C7" s="185"/>
      <c r="D7" s="177"/>
      <c r="E7" s="93"/>
      <c r="F7" s="93"/>
      <c r="G7" s="93"/>
      <c r="H7" s="177"/>
      <c r="I7" s="177"/>
      <c r="J7" s="197"/>
    </row>
    <row r="8" spans="1:14" s="1" customFormat="1" ht="20.399999999999999" customHeight="1">
      <c r="A8" s="122">
        <f>RANK(J8,$J$8:$J$12,0)</f>
        <v>1</v>
      </c>
      <c r="B8" s="116" t="s">
        <v>80</v>
      </c>
      <c r="C8" s="95" t="s">
        <v>81</v>
      </c>
      <c r="D8" s="123" t="s">
        <v>82</v>
      </c>
      <c r="E8" s="116">
        <v>1200</v>
      </c>
      <c r="F8" s="70">
        <v>9.1046610000000001</v>
      </c>
      <c r="G8" s="70">
        <v>148.15989999999999</v>
      </c>
      <c r="H8" s="40" t="s">
        <v>83</v>
      </c>
      <c r="I8" s="115">
        <v>2.0763888888888899E-4</v>
      </c>
      <c r="J8" s="126">
        <f>E8*EXP(-EXP(F8-G8*(1/(86400*I8))))</f>
        <v>116.71181124080201</v>
      </c>
    </row>
    <row r="9" spans="1:14" s="1" customFormat="1" ht="20.399999999999999" customHeight="1">
      <c r="A9" s="122">
        <f t="shared" ref="A9:A12" si="0">RANK(J9,$J$8:$J$12,0)</f>
        <v>2</v>
      </c>
      <c r="B9" s="116" t="s">
        <v>84</v>
      </c>
      <c r="C9" s="95" t="s">
        <v>85</v>
      </c>
      <c r="D9" s="123" t="s">
        <v>86</v>
      </c>
      <c r="E9" s="116">
        <v>1200</v>
      </c>
      <c r="F9" s="70">
        <v>9.1046610000000001</v>
      </c>
      <c r="G9" s="70">
        <v>155.5035</v>
      </c>
      <c r="H9" s="40" t="s">
        <v>83</v>
      </c>
      <c r="I9" s="115">
        <v>2.2673611111111101E-4</v>
      </c>
      <c r="J9" s="126">
        <f>E9*EXP(-EXP(F9-G9*(1/(86400*I9))))</f>
        <v>48.352104248015799</v>
      </c>
    </row>
    <row r="10" spans="1:14" s="1" customFormat="1" ht="20.399999999999999" customHeight="1">
      <c r="A10" s="122">
        <f t="shared" si="0"/>
        <v>3</v>
      </c>
      <c r="B10" s="116" t="s">
        <v>87</v>
      </c>
      <c r="C10" s="95" t="s">
        <v>88</v>
      </c>
      <c r="D10" s="123" t="s">
        <v>82</v>
      </c>
      <c r="E10" s="116">
        <v>1200</v>
      </c>
      <c r="F10" s="70">
        <v>9.1046610000000001</v>
      </c>
      <c r="G10" s="70">
        <v>148.15989999999999</v>
      </c>
      <c r="H10" s="40" t="s">
        <v>31</v>
      </c>
      <c r="I10" s="115">
        <v>2.3865740740740699E-4</v>
      </c>
      <c r="J10" s="126">
        <f>E10*EXP(-EXP(F10-G10*(1/(86400*I10))))</f>
        <v>1.31409682558532</v>
      </c>
    </row>
    <row r="11" spans="1:14" s="1" customFormat="1" ht="20.399999999999999" customHeight="1">
      <c r="A11" s="122">
        <f t="shared" si="0"/>
        <v>4</v>
      </c>
      <c r="B11" s="116" t="s">
        <v>89</v>
      </c>
      <c r="C11" s="95" t="s">
        <v>90</v>
      </c>
      <c r="D11" s="123" t="s">
        <v>82</v>
      </c>
      <c r="E11" s="116">
        <v>1200</v>
      </c>
      <c r="F11" s="70">
        <v>9.1046610000000001</v>
      </c>
      <c r="G11" s="70">
        <v>148.15989999999999</v>
      </c>
      <c r="H11" s="40" t="s">
        <v>31</v>
      </c>
      <c r="I11" s="115">
        <v>2.5150462962963001E-4</v>
      </c>
      <c r="J11" s="126">
        <f>E11*EXP(-EXP(F11-G11*(1/(86400*I11))))</f>
        <v>6.3941432193011405E-2</v>
      </c>
    </row>
    <row r="12" spans="1:14" s="1" customFormat="1" ht="20.399999999999999" customHeight="1">
      <c r="A12" s="122">
        <f t="shared" si="0"/>
        <v>5</v>
      </c>
      <c r="B12" s="116" t="s">
        <v>91</v>
      </c>
      <c r="C12" s="95" t="s">
        <v>92</v>
      </c>
      <c r="D12" s="123" t="s">
        <v>82</v>
      </c>
      <c r="E12" s="116">
        <v>1200</v>
      </c>
      <c r="F12" s="70">
        <v>9.1046610000000001</v>
      </c>
      <c r="G12" s="70">
        <v>148.15989999999999</v>
      </c>
      <c r="H12" s="40" t="s">
        <v>31</v>
      </c>
      <c r="I12" s="115">
        <v>3.7997685185185199E-4</v>
      </c>
      <c r="J12" s="126">
        <f>E12*EXP(-EXP(F12-G12*(1/(86400*I12))))</f>
        <v>1.6983129160937999E-40</v>
      </c>
    </row>
    <row r="13" spans="1:14" s="1" customFormat="1" ht="7.8" customHeight="1">
      <c r="B13" s="44"/>
      <c r="C13" s="89"/>
      <c r="D13" s="124"/>
      <c r="E13" s="44"/>
      <c r="F13" s="25"/>
      <c r="G13" s="25"/>
      <c r="H13" s="35"/>
      <c r="I13" s="16"/>
      <c r="J13" s="127"/>
    </row>
    <row r="14" spans="1:14" ht="15" customHeight="1">
      <c r="B14" s="63" t="s">
        <v>93</v>
      </c>
      <c r="C14" s="63"/>
      <c r="D14" s="63"/>
      <c r="E14" s="92"/>
      <c r="F14" s="92"/>
      <c r="G14" s="92"/>
      <c r="H14" s="16"/>
      <c r="I14" s="103"/>
      <c r="J14" s="104"/>
    </row>
    <row r="15" spans="1:14" s="1" customFormat="1" ht="18" customHeight="1">
      <c r="A15" s="178" t="s">
        <v>11</v>
      </c>
      <c r="B15" s="174" t="s">
        <v>12</v>
      </c>
      <c r="C15" s="184" t="s">
        <v>13</v>
      </c>
      <c r="D15" s="178" t="s">
        <v>14</v>
      </c>
      <c r="E15" s="17" t="s">
        <v>33</v>
      </c>
      <c r="F15" s="17" t="s">
        <v>34</v>
      </c>
      <c r="G15" s="17" t="s">
        <v>35</v>
      </c>
      <c r="H15" s="178" t="s">
        <v>15</v>
      </c>
      <c r="I15" s="192" t="s">
        <v>16</v>
      </c>
      <c r="J15" s="196" t="s">
        <v>17</v>
      </c>
    </row>
    <row r="16" spans="1:14" s="1" customFormat="1" ht="20.399999999999999" customHeight="1">
      <c r="A16" s="195"/>
      <c r="B16" s="175"/>
      <c r="C16" s="185"/>
      <c r="D16" s="177"/>
      <c r="E16" s="93"/>
      <c r="F16" s="93"/>
      <c r="G16" s="93"/>
      <c r="H16" s="177"/>
      <c r="I16" s="177"/>
      <c r="J16" s="197"/>
    </row>
    <row r="17" spans="1:10" s="1" customFormat="1" ht="20.399999999999999" customHeight="1">
      <c r="A17" s="122">
        <f>RANK(J17,$J$17:$J$26,0)</f>
        <v>1</v>
      </c>
      <c r="B17" s="116" t="s">
        <v>94</v>
      </c>
      <c r="C17" s="95">
        <v>29767</v>
      </c>
      <c r="D17" s="123" t="s">
        <v>66</v>
      </c>
      <c r="E17" s="116">
        <v>1200</v>
      </c>
      <c r="F17" s="70">
        <v>10.770122000000001</v>
      </c>
      <c r="G17" s="70">
        <v>187.21170000000001</v>
      </c>
      <c r="H17" s="40" t="s">
        <v>63</v>
      </c>
      <c r="I17" s="115">
        <v>1.8668981481481501E-4</v>
      </c>
      <c r="J17" s="126">
        <f t="shared" ref="J17:J22" si="1">E17*EXP(-EXP(F17-G17*(1/(86400*I17))))</f>
        <v>778.03309672213095</v>
      </c>
    </row>
    <row r="18" spans="1:10" s="1" customFormat="1" ht="20.399999999999999" customHeight="1">
      <c r="A18" s="122">
        <f t="shared" ref="A18:A26" si="2">RANK(J18,$J$17:$J$26,0)</f>
        <v>2</v>
      </c>
      <c r="B18" s="116" t="s">
        <v>95</v>
      </c>
      <c r="C18" s="95" t="s">
        <v>68</v>
      </c>
      <c r="D18" s="123" t="s">
        <v>66</v>
      </c>
      <c r="E18" s="116">
        <v>1200</v>
      </c>
      <c r="F18" s="70">
        <v>10.770122000000001</v>
      </c>
      <c r="G18" s="70">
        <v>187.21170000000001</v>
      </c>
      <c r="H18" s="40" t="s">
        <v>63</v>
      </c>
      <c r="I18" s="115">
        <v>2.0300925925925901E-4</v>
      </c>
      <c r="J18" s="126">
        <f t="shared" si="1"/>
        <v>398.83161747360901</v>
      </c>
    </row>
    <row r="19" spans="1:10" s="1" customFormat="1" ht="20.399999999999999" customHeight="1">
      <c r="A19" s="122">
        <f t="shared" si="2"/>
        <v>3</v>
      </c>
      <c r="B19" s="116" t="s">
        <v>96</v>
      </c>
      <c r="C19" s="95" t="s">
        <v>97</v>
      </c>
      <c r="D19" s="123" t="s">
        <v>66</v>
      </c>
      <c r="E19" s="116">
        <v>1200</v>
      </c>
      <c r="F19" s="70">
        <v>10.770122000000001</v>
      </c>
      <c r="G19" s="70">
        <v>187.21170000000001</v>
      </c>
      <c r="H19" s="125" t="s">
        <v>98</v>
      </c>
      <c r="I19" s="115">
        <v>2.12615740740741E-4</v>
      </c>
      <c r="J19" s="126">
        <f t="shared" si="1"/>
        <v>201.52232514146701</v>
      </c>
    </row>
    <row r="20" spans="1:10" s="1" customFormat="1" ht="20.399999999999999" customHeight="1">
      <c r="A20" s="122">
        <f t="shared" si="2"/>
        <v>4</v>
      </c>
      <c r="B20" s="116" t="s">
        <v>25</v>
      </c>
      <c r="C20" s="95">
        <v>40698</v>
      </c>
      <c r="D20" s="123" t="s">
        <v>66</v>
      </c>
      <c r="E20" s="116">
        <v>1200</v>
      </c>
      <c r="F20" s="70">
        <v>10.770122000000001</v>
      </c>
      <c r="G20" s="70">
        <v>187.21170000000001</v>
      </c>
      <c r="H20" s="40" t="s">
        <v>24</v>
      </c>
      <c r="I20" s="115">
        <v>2.1550925925925901E-4</v>
      </c>
      <c r="J20" s="126">
        <f t="shared" si="1"/>
        <v>155.13237747661199</v>
      </c>
    </row>
    <row r="21" spans="1:10" s="1" customFormat="1" ht="20.399999999999999" customHeight="1">
      <c r="A21" s="122">
        <f t="shared" si="2"/>
        <v>5</v>
      </c>
      <c r="B21" s="116" t="s">
        <v>99</v>
      </c>
      <c r="C21" s="95" t="s">
        <v>100</v>
      </c>
      <c r="D21" s="123" t="s">
        <v>66</v>
      </c>
      <c r="E21" s="116">
        <v>1200</v>
      </c>
      <c r="F21" s="70">
        <v>10.770122000000001</v>
      </c>
      <c r="G21" s="70">
        <v>187.21170000000001</v>
      </c>
      <c r="H21" s="125" t="s">
        <v>98</v>
      </c>
      <c r="I21" s="115">
        <v>2.2615740740740699E-4</v>
      </c>
      <c r="J21" s="126">
        <f t="shared" si="1"/>
        <v>44.956961268268202</v>
      </c>
    </row>
    <row r="22" spans="1:10" s="1" customFormat="1" ht="20.399999999999999" customHeight="1">
      <c r="A22" s="122">
        <f t="shared" si="2"/>
        <v>6</v>
      </c>
      <c r="B22" s="116" t="s">
        <v>101</v>
      </c>
      <c r="C22" s="95">
        <v>33236</v>
      </c>
      <c r="D22" s="123" t="s">
        <v>66</v>
      </c>
      <c r="E22" s="116">
        <v>1200</v>
      </c>
      <c r="F22" s="70">
        <v>10.770122000000001</v>
      </c>
      <c r="G22" s="70">
        <v>187.21170000000001</v>
      </c>
      <c r="H22" s="40" t="s">
        <v>24</v>
      </c>
      <c r="I22" s="115">
        <v>2.2847222222222201E-4</v>
      </c>
      <c r="J22" s="126">
        <f t="shared" si="1"/>
        <v>32.165676959154702</v>
      </c>
    </row>
    <row r="23" spans="1:10" s="1" customFormat="1" ht="20.399999999999999" customHeight="1">
      <c r="A23" s="122">
        <f t="shared" si="2"/>
        <v>7</v>
      </c>
      <c r="B23" s="116" t="s">
        <v>102</v>
      </c>
      <c r="C23" s="94">
        <v>1973</v>
      </c>
      <c r="D23" s="123" t="s">
        <v>103</v>
      </c>
      <c r="E23" s="116">
        <v>1200</v>
      </c>
      <c r="F23" s="70">
        <v>9.1046610000000001</v>
      </c>
      <c r="G23" s="70">
        <v>159.5231</v>
      </c>
      <c r="H23" s="40" t="s">
        <v>63</v>
      </c>
      <c r="I23" s="115">
        <v>3.1284722222222201E-4</v>
      </c>
      <c r="J23" s="126">
        <f t="shared" ref="J23:J26" si="3">E23*EXP(-EXP(F23-G23*(1/(86400*I23))))</f>
        <v>2.4734514992600099E-8</v>
      </c>
    </row>
    <row r="24" spans="1:10" s="1" customFormat="1" ht="20.399999999999999" customHeight="1">
      <c r="A24" s="122">
        <f t="shared" si="2"/>
        <v>8</v>
      </c>
      <c r="B24" s="116" t="s">
        <v>104</v>
      </c>
      <c r="C24" s="95" t="s">
        <v>105</v>
      </c>
      <c r="D24" s="123" t="s">
        <v>26</v>
      </c>
      <c r="E24" s="116">
        <v>1200</v>
      </c>
      <c r="F24" s="70">
        <v>10.770122000000001</v>
      </c>
      <c r="G24" s="70">
        <v>146.54599999999999</v>
      </c>
      <c r="H24" s="40" t="s">
        <v>63</v>
      </c>
      <c r="I24" s="115">
        <v>2.6863425925925899E-4</v>
      </c>
      <c r="J24" s="126">
        <f t="shared" si="3"/>
        <v>4.5749405600060901E-35</v>
      </c>
    </row>
    <row r="25" spans="1:10" s="1" customFormat="1" ht="20.399999999999999" customHeight="1">
      <c r="A25" s="122">
        <f t="shared" si="2"/>
        <v>9</v>
      </c>
      <c r="B25" s="116" t="s">
        <v>106</v>
      </c>
      <c r="C25" s="95">
        <v>36450</v>
      </c>
      <c r="D25" s="123" t="s">
        <v>20</v>
      </c>
      <c r="E25" s="116">
        <v>1200</v>
      </c>
      <c r="F25" s="70">
        <v>10.770122000000001</v>
      </c>
      <c r="G25" s="70">
        <v>141.82990000000001</v>
      </c>
      <c r="H25" s="40" t="s">
        <v>63</v>
      </c>
      <c r="I25" s="115">
        <v>2.70833333333333E-4</v>
      </c>
      <c r="J25" s="126">
        <f t="shared" si="3"/>
        <v>7.8943373699634906E-46</v>
      </c>
    </row>
    <row r="26" spans="1:10" s="1" customFormat="1" ht="18" customHeight="1">
      <c r="A26" s="122">
        <f t="shared" si="2"/>
        <v>10</v>
      </c>
      <c r="B26" s="116" t="s">
        <v>107</v>
      </c>
      <c r="C26" s="94">
        <v>2005</v>
      </c>
      <c r="D26" s="123" t="s">
        <v>62</v>
      </c>
      <c r="E26" s="116">
        <v>1200</v>
      </c>
      <c r="F26" s="70">
        <v>10.770122000000001</v>
      </c>
      <c r="G26" s="70">
        <v>258.49299999999999</v>
      </c>
      <c r="H26" s="40" t="s">
        <v>63</v>
      </c>
      <c r="I26" s="128">
        <v>7.8090277777777804E-4</v>
      </c>
      <c r="J26" s="126">
        <f t="shared" si="3"/>
        <v>0</v>
      </c>
    </row>
  </sheetData>
  <mergeCells count="14">
    <mergeCell ref="J6:J7"/>
    <mergeCell ref="J15:J16"/>
    <mergeCell ref="D6:D7"/>
    <mergeCell ref="D15:D16"/>
    <mergeCell ref="H6:H7"/>
    <mergeCell ref="H15:H16"/>
    <mergeCell ref="I6:I7"/>
    <mergeCell ref="I15:I16"/>
    <mergeCell ref="A6:A7"/>
    <mergeCell ref="A15:A16"/>
    <mergeCell ref="B6:B7"/>
    <mergeCell ref="B15:B16"/>
    <mergeCell ref="C6:C7"/>
    <mergeCell ref="C15:C1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workbookViewId="0"/>
  </sheetViews>
  <sheetFormatPr defaultColWidth="9" defaultRowHeight="14.4"/>
  <cols>
    <col min="1" max="1" width="5.5546875" customWidth="1"/>
    <col min="2" max="2" width="25.21875" customWidth="1"/>
    <col min="3" max="3" width="14.88671875" style="2" customWidth="1"/>
    <col min="5" max="5" width="7.33203125" hidden="1" customWidth="1"/>
    <col min="6" max="7" width="8.33203125" hidden="1" customWidth="1"/>
    <col min="8" max="8" width="14.6640625" customWidth="1"/>
    <col min="9" max="9" width="9.88671875" customWidth="1"/>
    <col min="10" max="10" width="12.88671875" style="66" customWidth="1"/>
  </cols>
  <sheetData>
    <row r="1" spans="1:11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98"/>
      <c r="K1" s="6"/>
    </row>
    <row r="2" spans="1:11" s="1" customFormat="1" ht="12.75" customHeight="1">
      <c r="D2" s="9"/>
      <c r="E2" s="10"/>
      <c r="F2" s="10"/>
      <c r="G2" s="10"/>
      <c r="H2" s="10"/>
      <c r="I2" s="10"/>
      <c r="J2" s="99" t="s">
        <v>9</v>
      </c>
      <c r="K2" s="10"/>
    </row>
    <row r="3" spans="1:11" s="1" customFormat="1" ht="20.100000000000001" customHeight="1">
      <c r="B3" s="13"/>
      <c r="C3" s="90" t="s">
        <v>108</v>
      </c>
      <c r="D3" s="12"/>
      <c r="E3" s="13"/>
      <c r="F3" s="13"/>
      <c r="G3" s="13"/>
      <c r="H3" s="13"/>
      <c r="I3" s="13"/>
      <c r="J3" s="101"/>
      <c r="K3" s="13"/>
    </row>
    <row r="5" spans="1:11" s="1" customFormat="1" ht="18" customHeight="1">
      <c r="A5" s="65"/>
      <c r="B5" s="65"/>
      <c r="C5" s="109" t="s">
        <v>109</v>
      </c>
      <c r="D5" s="65"/>
      <c r="E5" s="65"/>
      <c r="F5" s="65"/>
      <c r="G5" s="65"/>
      <c r="H5" s="65"/>
      <c r="I5" s="65"/>
      <c r="J5" s="107"/>
      <c r="K5" s="65"/>
    </row>
    <row r="6" spans="1:11" s="1" customFormat="1" ht="14.4" customHeight="1">
      <c r="A6" s="178" t="s">
        <v>11</v>
      </c>
      <c r="B6" s="174" t="s">
        <v>12</v>
      </c>
      <c r="C6" s="184" t="s">
        <v>13</v>
      </c>
      <c r="D6" s="178" t="s">
        <v>14</v>
      </c>
      <c r="E6" s="17" t="s">
        <v>33</v>
      </c>
      <c r="F6" s="17" t="s">
        <v>34</v>
      </c>
      <c r="G6" s="17" t="s">
        <v>35</v>
      </c>
      <c r="H6" s="178" t="s">
        <v>15</v>
      </c>
      <c r="I6" s="192" t="s">
        <v>16</v>
      </c>
      <c r="J6" s="181" t="s">
        <v>17</v>
      </c>
      <c r="K6" s="200" t="s">
        <v>110</v>
      </c>
    </row>
    <row r="7" spans="1:11" s="1" customFormat="1" ht="30" customHeight="1">
      <c r="A7" s="195"/>
      <c r="B7" s="175"/>
      <c r="C7" s="185"/>
      <c r="D7" s="177"/>
      <c r="E7" s="93"/>
      <c r="F7" s="93"/>
      <c r="G7" s="93"/>
      <c r="H7" s="177"/>
      <c r="I7" s="177"/>
      <c r="J7" s="180"/>
      <c r="K7" s="177"/>
    </row>
    <row r="8" spans="1:11" s="89" customFormat="1" ht="20.399999999999999" customHeight="1">
      <c r="A8" s="116">
        <f>RANK(I8,I$8:I$13,1)</f>
        <v>1</v>
      </c>
      <c r="B8" s="95" t="s">
        <v>60</v>
      </c>
      <c r="C8" s="110">
        <v>1967</v>
      </c>
      <c r="D8" s="95" t="s">
        <v>62</v>
      </c>
      <c r="E8" s="94">
        <v>1200</v>
      </c>
      <c r="F8" s="94">
        <v>7.9618080000000004</v>
      </c>
      <c r="G8" s="94">
        <v>339.40219999999999</v>
      </c>
      <c r="H8" s="95" t="s">
        <v>63</v>
      </c>
      <c r="I8" s="118">
        <v>4.87731481481482E-4</v>
      </c>
      <c r="J8" s="106">
        <f t="shared" ref="J8:J13" si="0">E8*EXP(-EXP(F8-G8*(1/(86400*I8))))</f>
        <v>482.16697494562402</v>
      </c>
      <c r="K8" s="116">
        <f>RANK(I8,I8:I13,1)</f>
        <v>1</v>
      </c>
    </row>
    <row r="9" spans="1:11" s="89" customFormat="1" ht="20.399999999999999" customHeight="1">
      <c r="A9" s="116">
        <f t="shared" ref="A9:A13" si="1">RANK(I9,I$8:I$13,1)</f>
        <v>2</v>
      </c>
      <c r="B9" s="95" t="s">
        <v>70</v>
      </c>
      <c r="C9" s="110">
        <v>1978</v>
      </c>
      <c r="D9" s="95" t="s">
        <v>69</v>
      </c>
      <c r="E9" s="94">
        <v>1200</v>
      </c>
      <c r="F9" s="94">
        <v>8.5718350000000001</v>
      </c>
      <c r="G9" s="94">
        <v>293.84300000000002</v>
      </c>
      <c r="H9" s="95" t="s">
        <v>63</v>
      </c>
      <c r="I9" s="118">
        <v>6.2523148148148095E-4</v>
      </c>
      <c r="J9" s="106">
        <f t="shared" si="0"/>
        <v>1.3247626949852301E-7</v>
      </c>
      <c r="K9" s="116">
        <v>2</v>
      </c>
    </row>
    <row r="10" spans="1:11" s="89" customFormat="1" ht="20.399999999999999" customHeight="1">
      <c r="A10" s="116">
        <f t="shared" si="1"/>
        <v>3</v>
      </c>
      <c r="B10" s="95" t="s">
        <v>73</v>
      </c>
      <c r="C10" s="110">
        <v>1983</v>
      </c>
      <c r="D10" s="95" t="s">
        <v>28</v>
      </c>
      <c r="E10" s="94">
        <v>1200</v>
      </c>
      <c r="F10" s="94">
        <v>8.5718350000000001</v>
      </c>
      <c r="G10" s="94">
        <v>269.88839999999999</v>
      </c>
      <c r="H10" s="95" t="s">
        <v>63</v>
      </c>
      <c r="I10" s="118">
        <v>6.5405092592592598E-4</v>
      </c>
      <c r="J10" s="106">
        <f t="shared" si="0"/>
        <v>5.5621530724634205E-17</v>
      </c>
      <c r="K10" s="116">
        <v>3</v>
      </c>
    </row>
    <row r="11" spans="1:11" s="89" customFormat="1" ht="20.399999999999999" customHeight="1">
      <c r="A11" s="116">
        <f t="shared" si="1"/>
        <v>4</v>
      </c>
      <c r="B11" s="95" t="s">
        <v>72</v>
      </c>
      <c r="C11" s="110">
        <v>1993</v>
      </c>
      <c r="D11" s="95" t="s">
        <v>69</v>
      </c>
      <c r="E11" s="94">
        <v>1200</v>
      </c>
      <c r="F11" s="94">
        <v>8.5718350000000001</v>
      </c>
      <c r="G11" s="94">
        <v>293.84300000000002</v>
      </c>
      <c r="H11" s="95" t="s">
        <v>63</v>
      </c>
      <c r="I11" s="118">
        <v>6.5752314814814796E-4</v>
      </c>
      <c r="J11" s="106">
        <f t="shared" si="0"/>
        <v>1.1831759517129701E-10</v>
      </c>
      <c r="K11" s="116">
        <v>4</v>
      </c>
    </row>
    <row r="12" spans="1:11" s="89" customFormat="1" ht="20.399999999999999" customHeight="1">
      <c r="A12" s="116">
        <f t="shared" si="1"/>
        <v>5</v>
      </c>
      <c r="B12" s="95" t="s">
        <v>67</v>
      </c>
      <c r="C12" s="110">
        <v>1983</v>
      </c>
      <c r="D12" s="95" t="s">
        <v>69</v>
      </c>
      <c r="E12" s="94">
        <v>1200</v>
      </c>
      <c r="F12" s="94">
        <v>8.5718350000000001</v>
      </c>
      <c r="G12" s="94">
        <v>293.84300000000002</v>
      </c>
      <c r="H12" s="95" t="s">
        <v>63</v>
      </c>
      <c r="I12" s="118">
        <v>6.9409722222222203E-4</v>
      </c>
      <c r="J12" s="106">
        <f t="shared" si="0"/>
        <v>9.9572026372451207E-15</v>
      </c>
      <c r="K12" s="116">
        <v>5</v>
      </c>
    </row>
    <row r="13" spans="1:11" s="89" customFormat="1" ht="20.399999999999999" customHeight="1">
      <c r="A13" s="116">
        <f t="shared" si="1"/>
        <v>6</v>
      </c>
      <c r="B13" s="95" t="s">
        <v>74</v>
      </c>
      <c r="C13" s="110">
        <v>1995</v>
      </c>
      <c r="D13" s="95" t="s">
        <v>69</v>
      </c>
      <c r="E13" s="94">
        <v>1200</v>
      </c>
      <c r="F13" s="94">
        <v>8.5718350000000001</v>
      </c>
      <c r="G13" s="94">
        <v>293.84300000000002</v>
      </c>
      <c r="H13" s="95" t="s">
        <v>63</v>
      </c>
      <c r="I13" s="121">
        <v>9.5624999999999996E-4</v>
      </c>
      <c r="J13" s="106">
        <f t="shared" si="0"/>
        <v>4.2861467706271601E-63</v>
      </c>
      <c r="K13" s="116">
        <v>6</v>
      </c>
    </row>
    <row r="14" spans="1:11">
      <c r="C14" s="109" t="s">
        <v>111</v>
      </c>
    </row>
    <row r="15" spans="1:11" s="1" customFormat="1" ht="14.4" customHeight="1">
      <c r="A15" s="198" t="s">
        <v>112</v>
      </c>
      <c r="B15" s="174" t="s">
        <v>12</v>
      </c>
      <c r="C15" s="184" t="s">
        <v>13</v>
      </c>
      <c r="D15" s="178" t="s">
        <v>14</v>
      </c>
      <c r="E15" s="17" t="s">
        <v>33</v>
      </c>
      <c r="F15" s="17" t="s">
        <v>34</v>
      </c>
      <c r="G15" s="17" t="s">
        <v>35</v>
      </c>
      <c r="H15" s="178" t="s">
        <v>15</v>
      </c>
      <c r="I15" s="192" t="s">
        <v>16</v>
      </c>
      <c r="J15" s="181"/>
      <c r="K15" s="200" t="s">
        <v>110</v>
      </c>
    </row>
    <row r="16" spans="1:11" s="1" customFormat="1" ht="30" customHeight="1">
      <c r="A16" s="199"/>
      <c r="B16" s="175"/>
      <c r="C16" s="185"/>
      <c r="D16" s="177"/>
      <c r="E16" s="93"/>
      <c r="F16" s="93"/>
      <c r="G16" s="93"/>
      <c r="H16" s="177"/>
      <c r="I16" s="177"/>
      <c r="J16" s="180"/>
      <c r="K16" s="177"/>
    </row>
    <row r="17" spans="1:11" s="89" customFormat="1" ht="20.399999999999999" customHeight="1">
      <c r="A17" s="116">
        <f>RANK(I17,I$17:I$19,1)</f>
        <v>1</v>
      </c>
      <c r="B17" s="95" t="s">
        <v>113</v>
      </c>
      <c r="C17" s="95" t="s">
        <v>114</v>
      </c>
      <c r="D17" s="95" t="s">
        <v>44</v>
      </c>
      <c r="E17" s="94"/>
      <c r="F17" s="94"/>
      <c r="G17" s="94"/>
      <c r="H17" s="95" t="s">
        <v>115</v>
      </c>
      <c r="I17" s="118">
        <v>4.2152777777777799E-4</v>
      </c>
      <c r="J17" s="106"/>
      <c r="K17" s="116">
        <f>RANK(I17,I14:I20,1)</f>
        <v>1</v>
      </c>
    </row>
    <row r="18" spans="1:11" s="89" customFormat="1" ht="20.399999999999999" customHeight="1">
      <c r="A18" s="116">
        <f t="shared" ref="A18:A19" si="2">RANK(I18,I$17:I$19,1)</f>
        <v>2</v>
      </c>
      <c r="B18" s="95" t="s">
        <v>40</v>
      </c>
      <c r="C18" s="95" t="s">
        <v>116</v>
      </c>
      <c r="D18" s="95" t="s">
        <v>41</v>
      </c>
      <c r="E18" s="94"/>
      <c r="F18" s="94"/>
      <c r="G18" s="94"/>
      <c r="H18" s="95" t="s">
        <v>115</v>
      </c>
      <c r="I18" s="118">
        <v>4.6701388888888899E-4</v>
      </c>
      <c r="J18" s="106"/>
      <c r="K18" s="116">
        <f>RANK(I18,I15:I21,1)</f>
        <v>2</v>
      </c>
    </row>
    <row r="19" spans="1:11" s="89" customFormat="1" ht="20.399999999999999" customHeight="1">
      <c r="A19" s="116">
        <f t="shared" si="2"/>
        <v>3</v>
      </c>
      <c r="B19" s="95" t="s">
        <v>45</v>
      </c>
      <c r="C19" s="95" t="s">
        <v>117</v>
      </c>
      <c r="D19" s="95" t="s">
        <v>41</v>
      </c>
      <c r="E19" s="94"/>
      <c r="F19" s="94"/>
      <c r="G19" s="94"/>
      <c r="H19" s="95" t="s">
        <v>115</v>
      </c>
      <c r="I19" s="118">
        <v>5.5555555555555599E-4</v>
      </c>
      <c r="J19" s="106"/>
      <c r="K19" s="116">
        <v>3</v>
      </c>
    </row>
    <row r="21" spans="1:11">
      <c r="C21" s="109" t="s">
        <v>111</v>
      </c>
    </row>
    <row r="22" spans="1:11" s="1" customFormat="1" ht="14.4" customHeight="1">
      <c r="A22" s="198" t="s">
        <v>112</v>
      </c>
      <c r="B22" s="174" t="s">
        <v>12</v>
      </c>
      <c r="C22" s="184" t="s">
        <v>13</v>
      </c>
      <c r="D22" s="178" t="s">
        <v>14</v>
      </c>
      <c r="E22" s="17" t="s">
        <v>33</v>
      </c>
      <c r="F22" s="17" t="s">
        <v>34</v>
      </c>
      <c r="G22" s="17" t="s">
        <v>35</v>
      </c>
      <c r="H22" s="178" t="s">
        <v>15</v>
      </c>
      <c r="I22" s="192" t="s">
        <v>16</v>
      </c>
      <c r="J22" s="181"/>
      <c r="K22" s="200" t="s">
        <v>110</v>
      </c>
    </row>
    <row r="23" spans="1:11" s="1" customFormat="1" ht="30" customHeight="1">
      <c r="A23" s="199"/>
      <c r="B23" s="175"/>
      <c r="C23" s="185"/>
      <c r="D23" s="177"/>
      <c r="E23" s="93"/>
      <c r="F23" s="93"/>
      <c r="G23" s="93"/>
      <c r="H23" s="177"/>
      <c r="I23" s="177"/>
      <c r="J23" s="180"/>
      <c r="K23" s="177"/>
    </row>
    <row r="24" spans="1:11" s="89" customFormat="1" ht="20.399999999999999" customHeight="1">
      <c r="A24" s="116">
        <f>RANK(I24,I$24:I$25,1)</f>
        <v>1</v>
      </c>
      <c r="B24" s="95" t="s">
        <v>118</v>
      </c>
      <c r="C24" s="95">
        <v>35120</v>
      </c>
      <c r="D24" s="95" t="s">
        <v>28</v>
      </c>
      <c r="E24" s="94">
        <v>1200</v>
      </c>
      <c r="F24" s="94">
        <v>8.5718350000000001</v>
      </c>
      <c r="G24" s="94">
        <v>269.88839999999999</v>
      </c>
      <c r="H24" s="95" t="s">
        <v>24</v>
      </c>
      <c r="I24" s="118">
        <v>5.3009259259259296E-4</v>
      </c>
      <c r="J24" s="106"/>
      <c r="K24" s="116">
        <v>1</v>
      </c>
    </row>
    <row r="25" spans="1:11" s="89" customFormat="1" ht="20.399999999999999" customHeight="1">
      <c r="A25" s="116">
        <f>RANK(I25,I$24:I$25,1)</f>
        <v>2</v>
      </c>
      <c r="B25" s="95" t="s">
        <v>36</v>
      </c>
      <c r="C25" s="95" t="s">
        <v>119</v>
      </c>
      <c r="D25" s="95" t="s">
        <v>20</v>
      </c>
      <c r="E25" s="94">
        <v>1200</v>
      </c>
      <c r="F25" s="94">
        <v>8.5718350000000001</v>
      </c>
      <c r="G25" s="94">
        <v>282.62049999999999</v>
      </c>
      <c r="H25" s="96" t="s">
        <v>31</v>
      </c>
      <c r="I25" s="118">
        <v>6.0011574074074101E-4</v>
      </c>
      <c r="J25" s="106"/>
      <c r="K25" s="116">
        <v>2</v>
      </c>
    </row>
  </sheetData>
  <mergeCells count="24">
    <mergeCell ref="J6:J7"/>
    <mergeCell ref="J15:J16"/>
    <mergeCell ref="J22:J23"/>
    <mergeCell ref="K6:K7"/>
    <mergeCell ref="K15:K16"/>
    <mergeCell ref="K22:K23"/>
    <mergeCell ref="H6:H7"/>
    <mergeCell ref="H15:H16"/>
    <mergeCell ref="H22:H23"/>
    <mergeCell ref="I6:I7"/>
    <mergeCell ref="I15:I16"/>
    <mergeCell ref="I22:I23"/>
    <mergeCell ref="C6:C7"/>
    <mergeCell ref="C15:C16"/>
    <mergeCell ref="C22:C23"/>
    <mergeCell ref="D6:D7"/>
    <mergeCell ref="D15:D16"/>
    <mergeCell ref="D22:D23"/>
    <mergeCell ref="A6:A7"/>
    <mergeCell ref="A15:A16"/>
    <mergeCell ref="A22:A23"/>
    <mergeCell ref="B6:B7"/>
    <mergeCell ref="B15:B16"/>
    <mergeCell ref="B22:B23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2"/>
  <sheetViews>
    <sheetView workbookViewId="0"/>
  </sheetViews>
  <sheetFormatPr defaultColWidth="9" defaultRowHeight="14.4"/>
  <cols>
    <col min="1" max="1" width="5.5546875" customWidth="1"/>
    <col min="2" max="2" width="22.21875" customWidth="1"/>
    <col min="3" max="3" width="14.5546875" style="2" customWidth="1"/>
    <col min="6" max="6" width="7.21875" hidden="1" customWidth="1"/>
    <col min="7" max="8" width="8.33203125" hidden="1" customWidth="1"/>
    <col min="9" max="9" width="16.6640625" customWidth="1"/>
    <col min="10" max="10" width="9.88671875" style="108" customWidth="1"/>
    <col min="11" max="11" width="16.33203125" style="66" customWidth="1"/>
  </cols>
  <sheetData>
    <row r="1" spans="1:12" s="1" customFormat="1" ht="20.25" customHeight="1">
      <c r="B1" s="3" t="s">
        <v>8</v>
      </c>
      <c r="C1" s="4"/>
      <c r="E1" s="5"/>
      <c r="F1" s="6"/>
      <c r="G1" s="6"/>
      <c r="H1" s="6"/>
      <c r="I1" s="6"/>
      <c r="J1" s="111"/>
      <c r="K1" s="98"/>
      <c r="L1" s="6"/>
    </row>
    <row r="2" spans="1:12" s="1" customFormat="1" ht="12.75" customHeight="1">
      <c r="D2" s="10"/>
      <c r="E2" s="9"/>
      <c r="F2" s="10"/>
      <c r="G2" s="10"/>
      <c r="H2" s="10"/>
      <c r="I2" s="10"/>
      <c r="J2" s="112"/>
      <c r="K2" s="99" t="s">
        <v>9</v>
      </c>
      <c r="L2" s="10"/>
    </row>
    <row r="3" spans="1:12" s="1" customFormat="1" ht="15" customHeight="1">
      <c r="B3" s="13"/>
      <c r="C3" s="90" t="s">
        <v>120</v>
      </c>
      <c r="D3" s="13"/>
      <c r="E3" s="12"/>
      <c r="F3" s="13"/>
      <c r="G3" s="13"/>
      <c r="H3" s="13"/>
      <c r="I3" s="13"/>
      <c r="J3" s="113"/>
      <c r="K3" s="101"/>
      <c r="L3" s="13"/>
    </row>
    <row r="4" spans="1:12" ht="4.2" customHeight="1"/>
    <row r="5" spans="1:12" s="1" customFormat="1" ht="7.8" customHeight="1">
      <c r="A5" s="65"/>
      <c r="B5" s="65"/>
      <c r="C5" s="109"/>
      <c r="D5" s="65"/>
      <c r="E5" s="65"/>
      <c r="F5" s="65"/>
      <c r="G5" s="65"/>
      <c r="H5" s="65"/>
      <c r="I5" s="65"/>
      <c r="J5" s="114"/>
      <c r="K5" s="107"/>
      <c r="L5" s="65"/>
    </row>
    <row r="6" spans="1:12" s="1" customFormat="1" ht="14.4" customHeight="1">
      <c r="A6" s="178" t="s">
        <v>11</v>
      </c>
      <c r="B6" s="174" t="s">
        <v>12</v>
      </c>
      <c r="C6" s="184" t="s">
        <v>13</v>
      </c>
      <c r="D6" s="178" t="s">
        <v>121</v>
      </c>
      <c r="E6" s="178" t="s">
        <v>14</v>
      </c>
      <c r="F6" s="17" t="s">
        <v>33</v>
      </c>
      <c r="G6" s="17" t="s">
        <v>34</v>
      </c>
      <c r="H6" s="17" t="s">
        <v>35</v>
      </c>
      <c r="I6" s="178" t="s">
        <v>15</v>
      </c>
      <c r="J6" s="190" t="s">
        <v>16</v>
      </c>
      <c r="K6" s="181" t="s">
        <v>17</v>
      </c>
      <c r="L6" s="200" t="s">
        <v>110</v>
      </c>
    </row>
    <row r="7" spans="1:12" s="1" customFormat="1" ht="30" customHeight="1">
      <c r="A7" s="195"/>
      <c r="B7" s="175"/>
      <c r="C7" s="185"/>
      <c r="D7" s="201"/>
      <c r="E7" s="177"/>
      <c r="F7" s="93"/>
      <c r="G7" s="93"/>
      <c r="H7" s="93"/>
      <c r="I7" s="177"/>
      <c r="J7" s="191"/>
      <c r="K7" s="180"/>
      <c r="L7" s="177"/>
    </row>
    <row r="8" spans="1:12" s="89" customFormat="1" ht="20.399999999999999" customHeight="1">
      <c r="A8" s="94">
        <f>RANK(J8,J$8:J$14,1)</f>
        <v>1</v>
      </c>
      <c r="B8" s="95" t="s">
        <v>47</v>
      </c>
      <c r="C8" s="95" t="s">
        <v>122</v>
      </c>
      <c r="D8" s="110">
        <v>35</v>
      </c>
      <c r="E8" s="95" t="s">
        <v>30</v>
      </c>
      <c r="F8" s="94">
        <v>1200</v>
      </c>
      <c r="G8" s="94">
        <v>9.9349450000000008</v>
      </c>
      <c r="H8" s="94">
        <v>552.67399999999998</v>
      </c>
      <c r="I8" s="95" t="s">
        <v>31</v>
      </c>
      <c r="J8" s="115">
        <v>3.0231481481481499E-4</v>
      </c>
      <c r="K8" s="106">
        <f t="shared" ref="K8:K14" si="0">F8*EXP(-EXP(G8-H8*(1/(86400*J8))))</f>
        <v>1199.9839816455401</v>
      </c>
      <c r="L8" s="116">
        <f>RANK(J8,J8:J14,1)</f>
        <v>1</v>
      </c>
    </row>
    <row r="9" spans="1:12" s="89" customFormat="1" ht="20.399999999999999" customHeight="1">
      <c r="A9" s="94">
        <f t="shared" ref="A9:A14" si="1">RANK(J9,J$8:J$14,1)</f>
        <v>2</v>
      </c>
      <c r="B9" s="95" t="s">
        <v>49</v>
      </c>
      <c r="C9" s="95">
        <v>35018</v>
      </c>
      <c r="D9" s="110">
        <v>40</v>
      </c>
      <c r="E9" s="95" t="s">
        <v>28</v>
      </c>
      <c r="F9" s="94">
        <v>1200</v>
      </c>
      <c r="G9" s="94">
        <v>10.168221000000001</v>
      </c>
      <c r="H9" s="94">
        <v>267.19</v>
      </c>
      <c r="I9" s="95" t="s">
        <v>24</v>
      </c>
      <c r="J9" s="115">
        <v>3.33333333333333E-4</v>
      </c>
      <c r="K9" s="106">
        <f t="shared" si="0"/>
        <v>104.90147631441999</v>
      </c>
      <c r="L9" s="116">
        <f>RANK(J9,J8:J14,1)</f>
        <v>2</v>
      </c>
    </row>
    <row r="10" spans="1:12" s="89" customFormat="1" ht="20.399999999999999" customHeight="1">
      <c r="A10" s="94">
        <f t="shared" si="1"/>
        <v>3</v>
      </c>
      <c r="B10" s="95" t="s">
        <v>54</v>
      </c>
      <c r="C10" s="95">
        <v>38905</v>
      </c>
      <c r="D10" s="110">
        <v>40</v>
      </c>
      <c r="E10" s="95" t="s">
        <v>28</v>
      </c>
      <c r="F10" s="94">
        <v>1200</v>
      </c>
      <c r="G10" s="94">
        <v>10.168221000000001</v>
      </c>
      <c r="H10" s="94">
        <v>267.19</v>
      </c>
      <c r="I10" s="95" t="s">
        <v>24</v>
      </c>
      <c r="J10" s="115">
        <v>4.0844907407407399E-4</v>
      </c>
      <c r="K10" s="106">
        <f t="shared" si="0"/>
        <v>1.77719717461519E-3</v>
      </c>
      <c r="L10" s="116">
        <f>RANK(J10,J8:J14,1)</f>
        <v>3</v>
      </c>
    </row>
    <row r="11" spans="1:12" s="89" customFormat="1" ht="20.399999999999999" customHeight="1">
      <c r="A11" s="94">
        <f t="shared" si="1"/>
        <v>4</v>
      </c>
      <c r="B11" s="95" t="s">
        <v>53</v>
      </c>
      <c r="C11" s="95" t="s">
        <v>123</v>
      </c>
      <c r="D11" s="110">
        <v>30</v>
      </c>
      <c r="E11" s="95" t="s">
        <v>26</v>
      </c>
      <c r="F11" s="94">
        <v>1200</v>
      </c>
      <c r="G11" s="94">
        <v>10.168221000000001</v>
      </c>
      <c r="H11" s="94">
        <v>281.92450000000002</v>
      </c>
      <c r="I11" s="95" t="s">
        <v>31</v>
      </c>
      <c r="J11" s="115">
        <v>4.2754629629629599E-4</v>
      </c>
      <c r="K11" s="106">
        <f t="shared" si="0"/>
        <v>3.9174733587941796E-3</v>
      </c>
      <c r="L11" s="116">
        <f>RANK(J11,J8:J14,1)</f>
        <v>4</v>
      </c>
    </row>
    <row r="12" spans="1:12" s="89" customFormat="1" ht="20.399999999999999" customHeight="1">
      <c r="A12" s="94">
        <f t="shared" si="1"/>
        <v>5</v>
      </c>
      <c r="B12" s="95" t="s">
        <v>124</v>
      </c>
      <c r="C12" s="95" t="s">
        <v>125</v>
      </c>
      <c r="D12" s="110">
        <v>20</v>
      </c>
      <c r="E12" s="95" t="s">
        <v>20</v>
      </c>
      <c r="F12" s="94">
        <v>1200</v>
      </c>
      <c r="G12" s="94">
        <v>10.168221000000001</v>
      </c>
      <c r="H12" s="94">
        <v>272.58859999999999</v>
      </c>
      <c r="I12" s="95" t="s">
        <v>39</v>
      </c>
      <c r="J12" s="115">
        <v>5.4965277777777803E-4</v>
      </c>
      <c r="K12" s="106">
        <f t="shared" si="0"/>
        <v>4.8972666008546302E-34</v>
      </c>
      <c r="L12" s="116">
        <f>RANK(J12,J8:J14,1)</f>
        <v>5</v>
      </c>
    </row>
    <row r="13" spans="1:12" s="89" customFormat="1" ht="20.399999999999999" customHeight="1">
      <c r="A13" s="94">
        <f t="shared" si="1"/>
        <v>6</v>
      </c>
      <c r="B13" s="95" t="s">
        <v>55</v>
      </c>
      <c r="C13" s="95" t="s">
        <v>126</v>
      </c>
      <c r="D13" s="110">
        <v>40</v>
      </c>
      <c r="E13" s="95" t="s">
        <v>20</v>
      </c>
      <c r="F13" s="94">
        <v>1200</v>
      </c>
      <c r="G13" s="94">
        <v>10.168221000000001</v>
      </c>
      <c r="H13" s="94">
        <v>272.58859999999999</v>
      </c>
      <c r="I13" s="95" t="s">
        <v>39</v>
      </c>
      <c r="J13" s="115">
        <v>5.7372685185185196E-4</v>
      </c>
      <c r="K13" s="106">
        <f t="shared" si="0"/>
        <v>6.0253854753718805E-44</v>
      </c>
      <c r="L13" s="116">
        <f>RANK(J13,J8:J14,1)</f>
        <v>6</v>
      </c>
    </row>
    <row r="14" spans="1:12" s="89" customFormat="1" ht="20.399999999999999" customHeight="1">
      <c r="A14" s="94">
        <f t="shared" si="1"/>
        <v>7</v>
      </c>
      <c r="B14" s="95" t="s">
        <v>56</v>
      </c>
      <c r="C14" s="95">
        <v>33442</v>
      </c>
      <c r="D14" s="110">
        <v>40</v>
      </c>
      <c r="E14" s="95" t="s">
        <v>28</v>
      </c>
      <c r="F14" s="94">
        <v>1200</v>
      </c>
      <c r="G14" s="94">
        <v>10.168221000000001</v>
      </c>
      <c r="H14" s="94">
        <v>267.19</v>
      </c>
      <c r="I14" s="95" t="s">
        <v>24</v>
      </c>
      <c r="J14" s="115">
        <v>6.3090277777777797E-4</v>
      </c>
      <c r="K14" s="106">
        <f t="shared" si="0"/>
        <v>8.6310397520555203E-82</v>
      </c>
      <c r="L14" s="116">
        <f>RANK(J14,J8:J14,1)</f>
        <v>7</v>
      </c>
    </row>
    <row r="15" spans="1:12" s="89" customFormat="1" ht="20.399999999999999" customHeight="1">
      <c r="A15" s="44"/>
      <c r="D15" s="91"/>
      <c r="F15" s="44"/>
      <c r="G15" s="44"/>
      <c r="H15" s="44"/>
      <c r="J15" s="117"/>
      <c r="K15" s="102"/>
      <c r="L15" s="44"/>
    </row>
    <row r="16" spans="1:12" s="1" customFormat="1" ht="14.4" customHeight="1">
      <c r="A16" s="178" t="s">
        <v>11</v>
      </c>
      <c r="B16" s="174" t="s">
        <v>12</v>
      </c>
      <c r="C16" s="184" t="s">
        <v>13</v>
      </c>
      <c r="D16" s="178" t="s">
        <v>121</v>
      </c>
      <c r="E16" s="178" t="s">
        <v>14</v>
      </c>
      <c r="F16" s="17" t="s">
        <v>33</v>
      </c>
      <c r="G16" s="17" t="s">
        <v>34</v>
      </c>
      <c r="H16" s="17" t="s">
        <v>35</v>
      </c>
      <c r="I16" s="178" t="s">
        <v>15</v>
      </c>
      <c r="J16" s="190" t="s">
        <v>16</v>
      </c>
      <c r="K16" s="181"/>
      <c r="L16" s="200" t="s">
        <v>110</v>
      </c>
    </row>
    <row r="17" spans="1:12" s="1" customFormat="1" ht="30" customHeight="1">
      <c r="A17" s="195"/>
      <c r="B17" s="175"/>
      <c r="C17" s="185"/>
      <c r="D17" s="201"/>
      <c r="E17" s="177"/>
      <c r="F17" s="93"/>
      <c r="G17" s="93"/>
      <c r="H17" s="93"/>
      <c r="I17" s="177"/>
      <c r="J17" s="191"/>
      <c r="K17" s="180"/>
      <c r="L17" s="177"/>
    </row>
    <row r="18" spans="1:12" s="89" customFormat="1" ht="20.399999999999999" customHeight="1">
      <c r="A18" s="94">
        <f>RANK(J18,J$18:J$20,1)</f>
        <v>1</v>
      </c>
      <c r="B18" s="95" t="s">
        <v>127</v>
      </c>
      <c r="C18" s="95" t="s">
        <v>128</v>
      </c>
      <c r="D18" s="110">
        <v>35</v>
      </c>
      <c r="E18" s="95" t="s">
        <v>41</v>
      </c>
      <c r="F18" s="94">
        <v>1200</v>
      </c>
      <c r="G18" s="94"/>
      <c r="H18" s="94"/>
      <c r="I18" s="95" t="s">
        <v>115</v>
      </c>
      <c r="J18" s="118">
        <v>4.0034722222222202E-4</v>
      </c>
      <c r="K18" s="106"/>
      <c r="L18" s="116">
        <f>RANK(J18,J18:J20,1)</f>
        <v>1</v>
      </c>
    </row>
    <row r="19" spans="1:12" s="89" customFormat="1" ht="20.399999999999999" customHeight="1">
      <c r="A19" s="94">
        <f t="shared" ref="A19:A20" si="2">RANK(J19,J$18:J$20,1)</f>
        <v>2</v>
      </c>
      <c r="B19" s="95" t="s">
        <v>129</v>
      </c>
      <c r="C19" s="95" t="s">
        <v>130</v>
      </c>
      <c r="D19" s="110">
        <v>20</v>
      </c>
      <c r="E19" s="95" t="s">
        <v>41</v>
      </c>
      <c r="F19" s="94">
        <v>1200</v>
      </c>
      <c r="G19" s="94"/>
      <c r="H19" s="94"/>
      <c r="I19" s="95" t="s">
        <v>115</v>
      </c>
      <c r="J19" s="118">
        <v>4.2245370370370402E-4</v>
      </c>
      <c r="K19" s="106"/>
      <c r="L19" s="116">
        <f>RANK(J19,J18:J20,1)</f>
        <v>2</v>
      </c>
    </row>
    <row r="20" spans="1:12" s="89" customFormat="1" ht="20.399999999999999" customHeight="1">
      <c r="A20" s="94">
        <f t="shared" si="2"/>
        <v>3</v>
      </c>
      <c r="B20" s="95" t="s">
        <v>131</v>
      </c>
      <c r="C20" s="95" t="s">
        <v>132</v>
      </c>
      <c r="D20" s="110">
        <v>45</v>
      </c>
      <c r="E20" s="95" t="s">
        <v>133</v>
      </c>
      <c r="F20" s="94">
        <v>1200</v>
      </c>
      <c r="G20" s="94"/>
      <c r="H20" s="94"/>
      <c r="I20" s="95" t="s">
        <v>39</v>
      </c>
      <c r="J20" s="118">
        <v>4.7013888888888903E-4</v>
      </c>
      <c r="K20" s="106"/>
      <c r="L20" s="116">
        <f>RANK(J20,J18:J20,1)</f>
        <v>3</v>
      </c>
    </row>
    <row r="21" spans="1:12" s="89" customFormat="1" ht="20.399999999999999" customHeight="1">
      <c r="A21" s="44"/>
      <c r="D21" s="91"/>
      <c r="F21" s="44"/>
      <c r="G21" s="44"/>
      <c r="H21" s="44"/>
      <c r="J21" s="117"/>
      <c r="K21" s="102"/>
      <c r="L21" s="44"/>
    </row>
    <row r="22" spans="1:12" s="89" customFormat="1" ht="20.399999999999999" customHeight="1">
      <c r="A22" s="44"/>
      <c r="D22" s="91"/>
      <c r="F22" s="44"/>
      <c r="G22" s="44"/>
      <c r="H22" s="44"/>
      <c r="J22" s="117"/>
      <c r="K22" s="102"/>
      <c r="L22" s="44"/>
    </row>
    <row r="23" spans="1:12" s="89" customFormat="1" ht="20.399999999999999" customHeight="1">
      <c r="A23" s="44"/>
      <c r="D23" s="91"/>
      <c r="F23" s="44"/>
      <c r="G23" s="44"/>
      <c r="H23" s="44"/>
      <c r="J23" s="117"/>
      <c r="K23" s="102"/>
      <c r="L23" s="44"/>
    </row>
    <row r="24" spans="1:12" s="89" customFormat="1" ht="20.399999999999999" customHeight="1">
      <c r="A24" s="44"/>
      <c r="D24" s="91"/>
      <c r="F24" s="44"/>
      <c r="G24" s="44"/>
      <c r="H24" s="44"/>
      <c r="J24" s="117"/>
      <c r="K24" s="102"/>
      <c r="L24" s="44"/>
    </row>
    <row r="25" spans="1:12" s="89" customFormat="1" ht="20.399999999999999" customHeight="1">
      <c r="A25" s="44"/>
      <c r="D25" s="91"/>
      <c r="F25" s="44"/>
      <c r="G25" s="44"/>
      <c r="H25" s="44"/>
      <c r="J25" s="117"/>
      <c r="K25" s="102"/>
      <c r="L25" s="44"/>
    </row>
    <row r="26" spans="1:12" s="89" customFormat="1" ht="20.399999999999999" customHeight="1">
      <c r="A26" s="44"/>
      <c r="D26" s="91"/>
      <c r="F26" s="44"/>
      <c r="G26" s="44"/>
      <c r="H26" s="44"/>
      <c r="J26" s="117"/>
      <c r="K26" s="102"/>
      <c r="L26" s="44"/>
    </row>
    <row r="27" spans="1:12" s="89" customFormat="1" ht="20.399999999999999" customHeight="1">
      <c r="A27" s="44"/>
      <c r="D27" s="91"/>
      <c r="F27" s="44"/>
      <c r="G27" s="44"/>
      <c r="H27" s="44"/>
      <c r="J27" s="117"/>
      <c r="K27" s="102"/>
      <c r="L27" s="44"/>
    </row>
    <row r="28" spans="1:12" s="89" customFormat="1" ht="20.399999999999999" customHeight="1">
      <c r="A28" s="44"/>
      <c r="D28" s="91"/>
      <c r="F28" s="44"/>
      <c r="G28" s="44"/>
      <c r="H28" s="44"/>
      <c r="J28" s="117"/>
      <c r="K28" s="102"/>
      <c r="L28" s="44"/>
    </row>
    <row r="29" spans="1:12" s="89" customFormat="1" ht="20.399999999999999" customHeight="1">
      <c r="A29" s="44"/>
      <c r="D29" s="91"/>
      <c r="F29" s="44"/>
      <c r="G29" s="44"/>
      <c r="H29" s="44"/>
      <c r="J29" s="117"/>
      <c r="K29" s="102"/>
      <c r="L29" s="44"/>
    </row>
    <row r="30" spans="1:12" s="1" customFormat="1" ht="20.25" customHeight="1">
      <c r="B30" s="3" t="s">
        <v>8</v>
      </c>
      <c r="C30" s="4"/>
      <c r="E30" s="5"/>
      <c r="F30" s="6"/>
      <c r="G30" s="6"/>
      <c r="H30" s="6"/>
      <c r="I30" s="6"/>
      <c r="J30" s="111"/>
      <c r="K30" s="98"/>
      <c r="L30" s="6"/>
    </row>
    <row r="31" spans="1:12" s="1" customFormat="1" ht="12.75" customHeight="1">
      <c r="D31" s="10"/>
      <c r="E31" s="9"/>
      <c r="F31" s="10"/>
      <c r="G31" s="10"/>
      <c r="H31" s="10"/>
      <c r="I31" s="10"/>
      <c r="J31" s="112"/>
      <c r="K31" s="99" t="s">
        <v>9</v>
      </c>
      <c r="L31" s="10"/>
    </row>
    <row r="32" spans="1:12" s="1" customFormat="1" ht="20.100000000000001" customHeight="1">
      <c r="B32" s="13"/>
      <c r="C32" s="90" t="s">
        <v>134</v>
      </c>
      <c r="D32" s="13"/>
      <c r="E32" s="12"/>
      <c r="F32" s="13"/>
      <c r="G32" s="13"/>
      <c r="H32" s="13"/>
      <c r="I32" s="13"/>
      <c r="J32" s="113"/>
      <c r="K32" s="101"/>
      <c r="L32" s="13"/>
    </row>
    <row r="33" spans="1:12" s="1" customFormat="1" ht="8.4" customHeight="1">
      <c r="A33" s="65"/>
      <c r="B33" s="65"/>
      <c r="C33" s="109"/>
      <c r="D33" s="65"/>
      <c r="E33" s="65"/>
      <c r="F33" s="65"/>
      <c r="G33" s="65"/>
      <c r="H33" s="65"/>
      <c r="I33" s="65"/>
      <c r="J33" s="114"/>
      <c r="K33" s="107"/>
      <c r="L33" s="65"/>
    </row>
    <row r="34" spans="1:12" s="1" customFormat="1" ht="14.4" customHeight="1">
      <c r="A34" s="198" t="s">
        <v>112</v>
      </c>
      <c r="B34" s="174" t="s">
        <v>12</v>
      </c>
      <c r="C34" s="184" t="s">
        <v>13</v>
      </c>
      <c r="D34" s="178" t="s">
        <v>121</v>
      </c>
      <c r="E34" s="178" t="s">
        <v>14</v>
      </c>
      <c r="F34" s="17" t="s">
        <v>33</v>
      </c>
      <c r="G34" s="17" t="s">
        <v>34</v>
      </c>
      <c r="H34" s="17" t="s">
        <v>35</v>
      </c>
      <c r="I34" s="178" t="s">
        <v>15</v>
      </c>
      <c r="J34" s="190" t="s">
        <v>16</v>
      </c>
      <c r="K34" s="181" t="s">
        <v>17</v>
      </c>
      <c r="L34" s="200" t="s">
        <v>110</v>
      </c>
    </row>
    <row r="35" spans="1:12" s="1" customFormat="1" ht="30" customHeight="1">
      <c r="A35" s="199"/>
      <c r="B35" s="175"/>
      <c r="C35" s="185"/>
      <c r="D35" s="201"/>
      <c r="E35" s="177"/>
      <c r="F35" s="93"/>
      <c r="G35" s="93"/>
      <c r="H35" s="93"/>
      <c r="I35" s="177"/>
      <c r="J35" s="191"/>
      <c r="K35" s="180"/>
      <c r="L35" s="177"/>
    </row>
    <row r="36" spans="1:12" s="89" customFormat="1" ht="20.399999999999999" customHeight="1">
      <c r="A36" s="94">
        <v>4</v>
      </c>
      <c r="B36" s="95" t="s">
        <v>135</v>
      </c>
      <c r="C36" s="95">
        <v>29767</v>
      </c>
      <c r="D36" s="110"/>
      <c r="E36" s="95" t="s">
        <v>66</v>
      </c>
      <c r="F36" s="94">
        <v>1200</v>
      </c>
      <c r="G36" s="94">
        <v>10.168221000000001</v>
      </c>
      <c r="H36" s="94">
        <v>380.38290000000001</v>
      </c>
      <c r="I36" s="95" t="s">
        <v>63</v>
      </c>
      <c r="J36" s="118">
        <v>4.0173611111111101E-4</v>
      </c>
      <c r="K36" s="106">
        <f t="shared" ref="K36:K43" si="3">F36*EXP(-EXP(G36-H36*(1/(86400*J36))))</f>
        <v>762.44724177328203</v>
      </c>
      <c r="L36" s="116">
        <f>RANK(J36,J33:J40,1)</f>
        <v>1</v>
      </c>
    </row>
    <row r="37" spans="1:12" s="89" customFormat="1" ht="20.399999999999999" customHeight="1">
      <c r="A37" s="94">
        <v>2</v>
      </c>
      <c r="B37" s="95" t="s">
        <v>95</v>
      </c>
      <c r="C37" s="94">
        <v>1983</v>
      </c>
      <c r="D37" s="110">
        <v>20</v>
      </c>
      <c r="E37" s="95" t="s">
        <v>66</v>
      </c>
      <c r="F37" s="94">
        <v>1200</v>
      </c>
      <c r="G37" s="94">
        <v>10.168221000000001</v>
      </c>
      <c r="H37" s="94">
        <v>380.38290000000001</v>
      </c>
      <c r="I37" s="95" t="s">
        <v>63</v>
      </c>
      <c r="J37" s="118">
        <v>4.1550925925925902E-4</v>
      </c>
      <c r="K37" s="106">
        <f t="shared" si="3"/>
        <v>625.07781395613199</v>
      </c>
      <c r="L37" s="116">
        <f>RANK(J37,J36:J43,1)</f>
        <v>2</v>
      </c>
    </row>
    <row r="38" spans="1:12" s="89" customFormat="1" ht="20.399999999999999" customHeight="1">
      <c r="A38" s="94">
        <v>1</v>
      </c>
      <c r="B38" s="95" t="s">
        <v>96</v>
      </c>
      <c r="C38" s="95" t="s">
        <v>97</v>
      </c>
      <c r="D38" s="110">
        <v>15</v>
      </c>
      <c r="E38" s="95" t="s">
        <v>66</v>
      </c>
      <c r="F38" s="94">
        <v>1200</v>
      </c>
      <c r="G38" s="94">
        <v>10.168221000000001</v>
      </c>
      <c r="H38" s="94">
        <v>380.38290000000001</v>
      </c>
      <c r="I38" s="119" t="s">
        <v>136</v>
      </c>
      <c r="J38" s="118">
        <v>4.41087962962963E-4</v>
      </c>
      <c r="K38" s="106">
        <f t="shared" si="3"/>
        <v>359.38859417025498</v>
      </c>
      <c r="L38" s="116">
        <f t="shared" ref="L38" si="4">RANK(J38,J35:J42,1)</f>
        <v>3</v>
      </c>
    </row>
    <row r="39" spans="1:12" s="89" customFormat="1" ht="20.399999999999999" customHeight="1">
      <c r="A39" s="94"/>
      <c r="B39" s="95" t="s">
        <v>101</v>
      </c>
      <c r="C39" s="95">
        <v>33236</v>
      </c>
      <c r="D39" s="110"/>
      <c r="E39" s="95" t="s">
        <v>66</v>
      </c>
      <c r="F39" s="94">
        <v>1200</v>
      </c>
      <c r="G39" s="94">
        <v>10.168221000000001</v>
      </c>
      <c r="H39" s="94">
        <v>380.38290000000001</v>
      </c>
      <c r="I39" s="95" t="s">
        <v>24</v>
      </c>
      <c r="J39" s="118">
        <v>4.65972222222222E-4</v>
      </c>
      <c r="K39" s="106">
        <f t="shared" si="3"/>
        <v>153.77910638440099</v>
      </c>
      <c r="L39" s="116">
        <v>4</v>
      </c>
    </row>
    <row r="40" spans="1:12" s="89" customFormat="1" ht="20.399999999999999" customHeight="1">
      <c r="A40" s="94"/>
      <c r="B40" s="95" t="s">
        <v>99</v>
      </c>
      <c r="C40" s="95">
        <v>38154</v>
      </c>
      <c r="D40" s="110"/>
      <c r="E40" s="95" t="s">
        <v>66</v>
      </c>
      <c r="F40" s="94">
        <v>1200</v>
      </c>
      <c r="G40" s="94">
        <v>10.168221000000001</v>
      </c>
      <c r="H40" s="94">
        <v>380.38290000000001</v>
      </c>
      <c r="I40" s="120" t="s">
        <v>136</v>
      </c>
      <c r="J40" s="118">
        <v>4.9363425925925898E-4</v>
      </c>
      <c r="K40" s="106">
        <f t="shared" si="3"/>
        <v>36.650738284933198</v>
      </c>
      <c r="L40" s="116">
        <v>5</v>
      </c>
    </row>
    <row r="41" spans="1:12" s="89" customFormat="1" ht="20.399999999999999" customHeight="1">
      <c r="A41" s="94">
        <v>3</v>
      </c>
      <c r="B41" s="244" t="s">
        <v>104</v>
      </c>
      <c r="C41" s="244" t="s">
        <v>105</v>
      </c>
      <c r="D41" s="110">
        <v>20</v>
      </c>
      <c r="E41" s="95" t="s">
        <v>26</v>
      </c>
      <c r="F41" s="94">
        <v>1200</v>
      </c>
      <c r="G41" s="94">
        <v>10.168221000000001</v>
      </c>
      <c r="H41" s="94">
        <v>281.92450000000002</v>
      </c>
      <c r="I41" s="95" t="s">
        <v>63</v>
      </c>
      <c r="J41" s="118">
        <v>5.5150462962962998E-4</v>
      </c>
      <c r="K41" s="106">
        <f t="shared" si="3"/>
        <v>3.82331672922059E-28</v>
      </c>
      <c r="L41" s="116">
        <v>6</v>
      </c>
    </row>
    <row r="42" spans="1:12" s="89" customFormat="1" ht="20.399999999999999" customHeight="1">
      <c r="A42" s="94"/>
      <c r="B42" s="95" t="s">
        <v>137</v>
      </c>
      <c r="C42" s="95">
        <v>36450</v>
      </c>
      <c r="D42" s="110"/>
      <c r="E42" s="95" t="s">
        <v>20</v>
      </c>
      <c r="F42" s="94">
        <v>1200</v>
      </c>
      <c r="G42" s="94">
        <v>10.168221000000001</v>
      </c>
      <c r="H42" s="94">
        <v>272.58859999999999</v>
      </c>
      <c r="I42" s="95" t="s">
        <v>63</v>
      </c>
      <c r="J42" s="118">
        <v>5.8124999999999995E-4</v>
      </c>
      <c r="K42" s="106">
        <f t="shared" si="3"/>
        <v>2.3149982535627599E-47</v>
      </c>
      <c r="L42" s="116">
        <v>7</v>
      </c>
    </row>
    <row r="43" spans="1:12" s="89" customFormat="1" ht="20.399999999999999" customHeight="1">
      <c r="A43" s="94"/>
      <c r="B43" s="95" t="s">
        <v>102</v>
      </c>
      <c r="C43" s="95">
        <v>1973</v>
      </c>
      <c r="D43" s="110">
        <v>20</v>
      </c>
      <c r="E43" s="95" t="s">
        <v>103</v>
      </c>
      <c r="F43" s="94">
        <v>1200</v>
      </c>
      <c r="G43" s="94">
        <v>10.168221000000001</v>
      </c>
      <c r="H43" s="94">
        <v>271.48230000000001</v>
      </c>
      <c r="I43" s="95" t="s">
        <v>63</v>
      </c>
      <c r="J43" s="105">
        <v>7.0694444444444505E-4</v>
      </c>
      <c r="K43" s="106">
        <f t="shared" si="3"/>
        <v>1.56185422591341E-130</v>
      </c>
      <c r="L43" s="116">
        <v>8</v>
      </c>
    </row>
    <row r="45" spans="1:12" s="1" customFormat="1" ht="20.100000000000001" customHeight="1">
      <c r="B45" s="13"/>
      <c r="C45" s="90" t="s">
        <v>138</v>
      </c>
      <c r="D45" s="13"/>
      <c r="E45" s="12"/>
      <c r="F45" s="13"/>
      <c r="G45" s="13"/>
      <c r="H45" s="13"/>
      <c r="I45" s="13"/>
      <c r="J45" s="113"/>
      <c r="K45" s="101"/>
      <c r="L45" s="13"/>
    </row>
    <row r="46" spans="1:12" s="1" customFormat="1" ht="14.4" customHeight="1">
      <c r="A46" s="198" t="s">
        <v>112</v>
      </c>
      <c r="B46" s="174" t="s">
        <v>12</v>
      </c>
      <c r="C46" s="184" t="s">
        <v>13</v>
      </c>
      <c r="D46" s="178" t="s">
        <v>121</v>
      </c>
      <c r="E46" s="178" t="s">
        <v>14</v>
      </c>
      <c r="F46" s="17" t="s">
        <v>33</v>
      </c>
      <c r="G46" s="17" t="s">
        <v>34</v>
      </c>
      <c r="H46" s="17" t="s">
        <v>35</v>
      </c>
      <c r="I46" s="178" t="s">
        <v>15</v>
      </c>
      <c r="J46" s="190" t="s">
        <v>16</v>
      </c>
      <c r="K46" s="181" t="s">
        <v>17</v>
      </c>
      <c r="L46" s="200" t="s">
        <v>110</v>
      </c>
    </row>
    <row r="47" spans="1:12" s="1" customFormat="1" ht="30" customHeight="1">
      <c r="A47" s="199"/>
      <c r="B47" s="175"/>
      <c r="C47" s="185"/>
      <c r="D47" s="201"/>
      <c r="E47" s="177"/>
      <c r="F47" s="93"/>
      <c r="G47" s="93"/>
      <c r="H47" s="93"/>
      <c r="I47" s="177"/>
      <c r="J47" s="191"/>
      <c r="K47" s="180"/>
      <c r="L47" s="177"/>
    </row>
    <row r="48" spans="1:12" s="89" customFormat="1" ht="20.399999999999999" customHeight="1">
      <c r="A48" s="94">
        <v>1</v>
      </c>
      <c r="B48" s="95" t="s">
        <v>80</v>
      </c>
      <c r="C48" s="95" t="s">
        <v>81</v>
      </c>
      <c r="D48" s="110">
        <v>25</v>
      </c>
      <c r="E48" s="95" t="s">
        <v>82</v>
      </c>
      <c r="F48" s="94">
        <v>1200</v>
      </c>
      <c r="G48" s="94">
        <v>8.6218559999999993</v>
      </c>
      <c r="H48" s="94">
        <v>251.0231</v>
      </c>
      <c r="I48" s="95" t="s">
        <v>83</v>
      </c>
      <c r="J48" s="118">
        <v>3.7800925925925898E-4</v>
      </c>
      <c r="K48" s="106">
        <f>F48*EXP(-EXP(G48-H48*(1/(86400*J48))))</f>
        <v>93.742573828506295</v>
      </c>
      <c r="L48" s="116">
        <f>RANK(J48,J48:J52,1)</f>
        <v>1</v>
      </c>
    </row>
    <row r="49" spans="1:12" s="89" customFormat="1" ht="20.399999999999999" customHeight="1">
      <c r="A49" s="94">
        <v>3</v>
      </c>
      <c r="B49" s="95" t="s">
        <v>84</v>
      </c>
      <c r="C49" s="95" t="s">
        <v>85</v>
      </c>
      <c r="D49" s="110">
        <v>20</v>
      </c>
      <c r="E49" s="95" t="s">
        <v>86</v>
      </c>
      <c r="F49" s="94">
        <v>1200</v>
      </c>
      <c r="G49" s="94">
        <v>8.6218559999999993</v>
      </c>
      <c r="H49" s="94">
        <v>261.73919999999998</v>
      </c>
      <c r="I49" s="95" t="s">
        <v>83</v>
      </c>
      <c r="J49" s="118">
        <v>4.1076388888888901E-4</v>
      </c>
      <c r="K49" s="106">
        <f>F49*EXP(-EXP(G49-H49*(1/(86400*J49))))</f>
        <v>36.9932106967739</v>
      </c>
      <c r="L49" s="116">
        <f>RANK(J49,J47:J51,1)</f>
        <v>2</v>
      </c>
    </row>
    <row r="50" spans="1:12" s="89" customFormat="1" ht="20.399999999999999" customHeight="1">
      <c r="A50" s="94">
        <v>4</v>
      </c>
      <c r="B50" s="95" t="s">
        <v>87</v>
      </c>
      <c r="C50" s="95" t="s">
        <v>88</v>
      </c>
      <c r="D50" s="110">
        <v>30</v>
      </c>
      <c r="E50" s="95" t="s">
        <v>82</v>
      </c>
      <c r="F50" s="94">
        <v>1200</v>
      </c>
      <c r="G50" s="94">
        <v>8.6218559999999993</v>
      </c>
      <c r="H50" s="94">
        <v>251.0231</v>
      </c>
      <c r="I50" s="95" t="s">
        <v>31</v>
      </c>
      <c r="J50" s="118">
        <v>4.7164351851851903E-4</v>
      </c>
      <c r="K50" s="106">
        <f>F50*EXP(-EXP(G50-H50*(1/(86400*J50))))</f>
        <v>9.7004116204402503E-3</v>
      </c>
      <c r="L50" s="116">
        <f>RANK(J50,J47:J51,1)</f>
        <v>3</v>
      </c>
    </row>
    <row r="51" spans="1:12" s="89" customFormat="1" ht="20.399999999999999" customHeight="1">
      <c r="A51" s="94"/>
      <c r="B51" s="95" t="s">
        <v>91</v>
      </c>
      <c r="C51" s="95">
        <v>42018</v>
      </c>
      <c r="D51" s="110"/>
      <c r="E51" s="95" t="s">
        <v>82</v>
      </c>
      <c r="F51" s="94">
        <v>1200</v>
      </c>
      <c r="G51" s="94">
        <v>8.6218559999999993</v>
      </c>
      <c r="H51" s="94">
        <v>251.0231</v>
      </c>
      <c r="I51" s="95" t="s">
        <v>31</v>
      </c>
      <c r="J51" s="118">
        <v>4.9479166666666703E-4</v>
      </c>
      <c r="K51" s="106">
        <f>F51*EXP(-EXP(G51-H51*(1/(86400*J51))))</f>
        <v>1.9313995569687599E-4</v>
      </c>
      <c r="L51" s="116">
        <f>RANK(J51,J47:J51,1)</f>
        <v>4</v>
      </c>
    </row>
    <row r="52" spans="1:12" s="89" customFormat="1" ht="20.399999999999999" customHeight="1">
      <c r="A52" s="94">
        <v>2</v>
      </c>
      <c r="B52" s="95" t="s">
        <v>89</v>
      </c>
      <c r="C52" s="95" t="s">
        <v>90</v>
      </c>
      <c r="D52" s="110">
        <v>20</v>
      </c>
      <c r="E52" s="95" t="s">
        <v>82</v>
      </c>
      <c r="F52" s="94">
        <v>1200</v>
      </c>
      <c r="G52" s="94">
        <v>8.6218559999999993</v>
      </c>
      <c r="H52" s="94">
        <v>251.0231</v>
      </c>
      <c r="I52" s="95" t="s">
        <v>31</v>
      </c>
      <c r="J52" s="118">
        <v>4.9837962962962998E-4</v>
      </c>
      <c r="K52" s="106">
        <f>F52*EXP(-EXP(G52-H52*(1/(86400*J52))))</f>
        <v>9.8297119125881005E-5</v>
      </c>
      <c r="L52" s="116">
        <v>5</v>
      </c>
    </row>
  </sheetData>
  <sortState xmlns:xlrd2="http://schemas.microsoft.com/office/spreadsheetml/2017/richdata2" ref="A8:L14">
    <sortCondition ref="L8:L14"/>
  </sortState>
  <mergeCells count="36">
    <mergeCell ref="L6:L7"/>
    <mergeCell ref="L16:L17"/>
    <mergeCell ref="L34:L35"/>
    <mergeCell ref="L46:L47"/>
    <mergeCell ref="J6:J7"/>
    <mergeCell ref="J16:J17"/>
    <mergeCell ref="J34:J35"/>
    <mergeCell ref="J46:J47"/>
    <mergeCell ref="K6:K7"/>
    <mergeCell ref="K16:K17"/>
    <mergeCell ref="K34:K35"/>
    <mergeCell ref="K46:K47"/>
    <mergeCell ref="E6:E7"/>
    <mergeCell ref="E16:E17"/>
    <mergeCell ref="E34:E35"/>
    <mergeCell ref="E46:E47"/>
    <mergeCell ref="I6:I7"/>
    <mergeCell ref="I16:I17"/>
    <mergeCell ref="I34:I35"/>
    <mergeCell ref="I46:I47"/>
    <mergeCell ref="C6:C7"/>
    <mergeCell ref="C16:C17"/>
    <mergeCell ref="C34:C35"/>
    <mergeCell ref="C46:C47"/>
    <mergeCell ref="D6:D7"/>
    <mergeCell ref="D16:D17"/>
    <mergeCell ref="D34:D35"/>
    <mergeCell ref="D46:D47"/>
    <mergeCell ref="A6:A7"/>
    <mergeCell ref="A16:A17"/>
    <mergeCell ref="A34:A35"/>
    <mergeCell ref="A46:A47"/>
    <mergeCell ref="B6:B7"/>
    <mergeCell ref="B16:B17"/>
    <mergeCell ref="B34:B35"/>
    <mergeCell ref="B46:B47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"/>
  <sheetViews>
    <sheetView workbookViewId="0"/>
  </sheetViews>
  <sheetFormatPr defaultColWidth="9" defaultRowHeight="14.4"/>
  <cols>
    <col min="1" max="1" width="5.5546875" customWidth="1"/>
    <col min="2" max="2" width="25.6640625" customWidth="1"/>
    <col min="3" max="3" width="13.6640625" style="2" customWidth="1"/>
    <col min="5" max="5" width="7.109375" hidden="1" customWidth="1"/>
    <col min="6" max="7" width="8.33203125" hidden="1" customWidth="1"/>
    <col min="8" max="8" width="17" customWidth="1"/>
    <col min="9" max="9" width="9.88671875" customWidth="1"/>
    <col min="10" max="10" width="10.5546875" style="66" customWidth="1"/>
    <col min="11" max="11" width="8.88671875" style="66"/>
  </cols>
  <sheetData>
    <row r="1" spans="1:14" s="1" customFormat="1" ht="20.25" customHeight="1">
      <c r="B1" s="3" t="s">
        <v>8</v>
      </c>
      <c r="C1" s="4"/>
      <c r="D1" s="5"/>
      <c r="E1" s="6"/>
      <c r="F1" s="6"/>
      <c r="G1" s="6"/>
      <c r="H1" s="6"/>
      <c r="I1" s="6"/>
      <c r="J1" s="98"/>
      <c r="K1" s="98"/>
      <c r="L1" s="6"/>
      <c r="M1" s="6"/>
      <c r="N1" s="6"/>
    </row>
    <row r="2" spans="1:14" s="1" customFormat="1" ht="12.75" customHeight="1">
      <c r="B2" s="7"/>
      <c r="C2" s="8"/>
      <c r="D2" s="9"/>
      <c r="E2" s="10"/>
      <c r="F2" s="10"/>
      <c r="G2" s="10"/>
      <c r="H2" s="10"/>
      <c r="I2" s="10"/>
      <c r="J2" s="99" t="s">
        <v>9</v>
      </c>
      <c r="K2" s="100"/>
    </row>
    <row r="3" spans="1:14" s="1" customFormat="1" ht="20.100000000000001" customHeight="1">
      <c r="B3" s="13"/>
      <c r="C3" s="90" t="s">
        <v>139</v>
      </c>
      <c r="D3" s="12"/>
      <c r="E3" s="13"/>
      <c r="F3" s="13"/>
      <c r="G3" s="13"/>
      <c r="H3" s="13"/>
      <c r="I3" s="13"/>
      <c r="J3" s="101"/>
      <c r="K3" s="100"/>
    </row>
    <row r="4" spans="1:14" s="89" customFormat="1" ht="7.8" customHeight="1">
      <c r="A4" s="44"/>
      <c r="C4" s="91"/>
      <c r="D4" s="44"/>
      <c r="E4" s="44"/>
      <c r="F4" s="44"/>
      <c r="G4" s="44"/>
      <c r="I4" s="44"/>
      <c r="J4" s="102"/>
      <c r="K4" s="102"/>
    </row>
    <row r="5" spans="1:14" ht="15.6">
      <c r="A5" s="202" t="s">
        <v>140</v>
      </c>
      <c r="B5" s="202"/>
      <c r="C5" s="202"/>
      <c r="D5" s="202"/>
      <c r="E5" s="92"/>
      <c r="F5" s="92"/>
      <c r="G5" s="92"/>
      <c r="H5" s="16"/>
      <c r="I5" s="103"/>
      <c r="J5" s="104"/>
    </row>
    <row r="7" spans="1:14" s="1" customFormat="1" ht="14.4" customHeight="1">
      <c r="A7" s="178" t="s">
        <v>11</v>
      </c>
      <c r="B7" s="203" t="s">
        <v>12</v>
      </c>
      <c r="C7" s="205" t="s">
        <v>13</v>
      </c>
      <c r="D7" s="207" t="s">
        <v>14</v>
      </c>
      <c r="E7" s="17" t="s">
        <v>33</v>
      </c>
      <c r="F7" s="17" t="s">
        <v>34</v>
      </c>
      <c r="G7" s="17" t="s">
        <v>35</v>
      </c>
      <c r="H7" s="207" t="s">
        <v>15</v>
      </c>
      <c r="I7" s="209" t="s">
        <v>16</v>
      </c>
      <c r="J7" s="211" t="s">
        <v>17</v>
      </c>
      <c r="K7" s="100"/>
    </row>
    <row r="8" spans="1:14" s="1" customFormat="1" ht="30" customHeight="1">
      <c r="A8" s="195"/>
      <c r="B8" s="204"/>
      <c r="C8" s="206"/>
      <c r="D8" s="208"/>
      <c r="E8" s="93"/>
      <c r="F8" s="93"/>
      <c r="G8" s="93"/>
      <c r="H8" s="208"/>
      <c r="I8" s="210"/>
      <c r="J8" s="212"/>
      <c r="K8" s="100"/>
    </row>
    <row r="9" spans="1:14" s="89" customFormat="1" ht="20.399999999999999" customHeight="1">
      <c r="A9" s="94">
        <f>RANK(J9,J$9:J$12,0)</f>
        <v>1</v>
      </c>
      <c r="B9" s="95" t="s">
        <v>49</v>
      </c>
      <c r="C9" s="95">
        <v>35018</v>
      </c>
      <c r="D9" s="94" t="s">
        <v>28</v>
      </c>
      <c r="E9" s="94">
        <v>1200</v>
      </c>
      <c r="F9" s="94">
        <v>9.8349449999999994</v>
      </c>
      <c r="G9" s="94">
        <v>578.22929999999997</v>
      </c>
      <c r="H9" s="95" t="s">
        <v>24</v>
      </c>
      <c r="I9" s="105">
        <v>7.1898148148148201E-4</v>
      </c>
      <c r="J9" s="106">
        <f>E9*EXP(-EXP(F9-G9*(1/(86400*I9))))</f>
        <v>220.69293688809501</v>
      </c>
      <c r="K9" s="102"/>
    </row>
    <row r="10" spans="1:14" s="89" customFormat="1" ht="20.399999999999999" customHeight="1">
      <c r="A10" s="94">
        <f t="shared" ref="A10:A12" si="0">RANK(J10,J$9:J$12,0)</f>
        <v>2</v>
      </c>
      <c r="B10" s="95" t="s">
        <v>50</v>
      </c>
      <c r="C10" s="95" t="s">
        <v>141</v>
      </c>
      <c r="D10" s="94" t="s">
        <v>142</v>
      </c>
      <c r="E10" s="94">
        <v>1200</v>
      </c>
      <c r="F10" s="94">
        <v>9.8349457999999998</v>
      </c>
      <c r="G10" s="94">
        <v>552.67399999999998</v>
      </c>
      <c r="H10" s="95" t="s">
        <v>31</v>
      </c>
      <c r="I10" s="105">
        <v>7.8425925925925896E-4</v>
      </c>
      <c r="J10" s="106">
        <f>E10*EXP(-EXP(F10-G10*(1/(86400*I10))))</f>
        <v>5.6521051383667098</v>
      </c>
      <c r="K10" s="102"/>
    </row>
    <row r="11" spans="1:14" s="89" customFormat="1" ht="20.399999999999999" customHeight="1">
      <c r="A11" s="94">
        <f t="shared" si="0"/>
        <v>3</v>
      </c>
      <c r="B11" s="95" t="s">
        <v>51</v>
      </c>
      <c r="C11" s="94">
        <v>1988</v>
      </c>
      <c r="D11" s="94" t="s">
        <v>28</v>
      </c>
      <c r="E11" s="94">
        <v>1200</v>
      </c>
      <c r="F11" s="94">
        <v>9.8349449999999994</v>
      </c>
      <c r="G11" s="94">
        <v>578.22929999999997</v>
      </c>
      <c r="H11" s="96" t="s">
        <v>52</v>
      </c>
      <c r="I11" s="105">
        <v>8.4641203703703701E-4</v>
      </c>
      <c r="J11" s="106">
        <f>E11*EXP(-EXP(F11-G11*(1/(86400*I11))))</f>
        <v>1.23838294300131</v>
      </c>
      <c r="K11" s="102"/>
    </row>
    <row r="12" spans="1:14" s="89" customFormat="1" ht="20.399999999999999" customHeight="1">
      <c r="A12" s="94">
        <f t="shared" si="0"/>
        <v>4</v>
      </c>
      <c r="B12" s="95" t="s">
        <v>131</v>
      </c>
      <c r="C12" s="95" t="s">
        <v>143</v>
      </c>
      <c r="D12" s="94" t="s">
        <v>144</v>
      </c>
      <c r="E12" s="94">
        <v>1200</v>
      </c>
      <c r="F12" s="94">
        <v>9.8349449999999994</v>
      </c>
      <c r="G12" s="94">
        <v>603.59199999999998</v>
      </c>
      <c r="H12" s="95" t="s">
        <v>39</v>
      </c>
      <c r="I12" s="105">
        <v>1.1302083333333301E-3</v>
      </c>
      <c r="J12" s="106">
        <f>E12*EXP(-EXP(F12-G12*(1/(86400*I12))))</f>
        <v>2.0266458950719801E-14</v>
      </c>
      <c r="K12" s="102"/>
    </row>
    <row r="13" spans="1:14" ht="15.6" customHeight="1">
      <c r="A13" s="202" t="s">
        <v>145</v>
      </c>
      <c r="B13" s="202"/>
      <c r="C13" s="202"/>
      <c r="D13" s="202"/>
      <c r="E13" s="92"/>
      <c r="F13" s="92"/>
      <c r="G13" s="92"/>
      <c r="H13" s="16"/>
      <c r="I13" s="103"/>
      <c r="J13" s="104"/>
    </row>
    <row r="14" spans="1:14" s="1" customFormat="1" ht="12.6" customHeight="1">
      <c r="A14" s="65"/>
      <c r="B14" s="65"/>
      <c r="C14" s="97"/>
      <c r="D14" s="65"/>
      <c r="E14" s="65"/>
      <c r="F14" s="65"/>
      <c r="G14" s="65"/>
      <c r="H14" s="65"/>
      <c r="I14" s="65"/>
      <c r="J14" s="107"/>
    </row>
    <row r="15" spans="1:14" s="1" customFormat="1" ht="14.4" customHeight="1">
      <c r="A15" s="178" t="s">
        <v>11</v>
      </c>
      <c r="B15" s="174" t="s">
        <v>12</v>
      </c>
      <c r="C15" s="184" t="s">
        <v>13</v>
      </c>
      <c r="D15" s="178" t="s">
        <v>14</v>
      </c>
      <c r="E15" s="17"/>
      <c r="F15" s="17"/>
      <c r="G15" s="17"/>
      <c r="H15" s="178" t="s">
        <v>15</v>
      </c>
      <c r="I15" s="192" t="s">
        <v>16</v>
      </c>
      <c r="J15" s="181"/>
    </row>
    <row r="16" spans="1:14" s="1" customFormat="1" ht="30" customHeight="1">
      <c r="A16" s="195"/>
      <c r="B16" s="175"/>
      <c r="C16" s="185"/>
      <c r="D16" s="177"/>
      <c r="E16" s="93"/>
      <c r="F16" s="93"/>
      <c r="G16" s="93"/>
      <c r="H16" s="177"/>
      <c r="I16" s="177"/>
      <c r="J16" s="180"/>
    </row>
    <row r="17" spans="1:11" s="89" customFormat="1" ht="20.399999999999999" customHeight="1">
      <c r="A17" s="94">
        <v>1</v>
      </c>
      <c r="B17" s="95" t="s">
        <v>146</v>
      </c>
      <c r="C17" s="95" t="s">
        <v>128</v>
      </c>
      <c r="D17" s="94" t="s">
        <v>41</v>
      </c>
      <c r="E17" s="94"/>
      <c r="F17" s="94"/>
      <c r="G17" s="94"/>
      <c r="H17" s="95" t="s">
        <v>42</v>
      </c>
      <c r="I17" s="105">
        <v>9.2025462962962905E-4</v>
      </c>
      <c r="J17" s="106"/>
      <c r="K17" s="102"/>
    </row>
    <row r="18" spans="1:11" s="89" customFormat="1" ht="20.399999999999999" customHeight="1">
      <c r="A18" s="94">
        <v>2</v>
      </c>
      <c r="B18" s="95" t="s">
        <v>129</v>
      </c>
      <c r="C18" s="95" t="s">
        <v>130</v>
      </c>
      <c r="D18" s="94" t="s">
        <v>41</v>
      </c>
      <c r="E18" s="94"/>
      <c r="F18" s="94"/>
      <c r="G18" s="94"/>
      <c r="H18" s="95" t="s">
        <v>42</v>
      </c>
      <c r="I18" s="105">
        <v>9.8680555555555609E-4</v>
      </c>
      <c r="J18" s="106"/>
      <c r="K18" s="102"/>
    </row>
    <row r="19" spans="1:11" ht="15.6" customHeight="1">
      <c r="A19" s="202" t="s">
        <v>79</v>
      </c>
      <c r="B19" s="202"/>
      <c r="C19" s="202"/>
      <c r="D19" s="202"/>
      <c r="E19" s="92"/>
      <c r="F19" s="92"/>
      <c r="G19" s="92"/>
      <c r="H19" s="16"/>
      <c r="I19" s="103"/>
      <c r="J19" s="104"/>
    </row>
    <row r="20" spans="1:11" s="1" customFormat="1" ht="12.6" customHeight="1">
      <c r="A20" s="65"/>
      <c r="B20" s="65"/>
      <c r="C20" s="97"/>
      <c r="D20" s="65"/>
      <c r="E20" s="65"/>
      <c r="F20" s="65"/>
      <c r="G20" s="65"/>
      <c r="H20" s="65"/>
      <c r="I20" s="65"/>
      <c r="J20" s="107"/>
    </row>
    <row r="21" spans="1:11" s="1" customFormat="1" ht="14.4" customHeight="1">
      <c r="A21" s="178" t="s">
        <v>11</v>
      </c>
      <c r="B21" s="174" t="s">
        <v>12</v>
      </c>
      <c r="C21" s="184" t="s">
        <v>13</v>
      </c>
      <c r="D21" s="178" t="s">
        <v>14</v>
      </c>
      <c r="E21" s="17"/>
      <c r="F21" s="17"/>
      <c r="G21" s="17"/>
      <c r="H21" s="178" t="s">
        <v>15</v>
      </c>
      <c r="I21" s="192" t="s">
        <v>16</v>
      </c>
      <c r="J21" s="181" t="s">
        <v>17</v>
      </c>
    </row>
    <row r="22" spans="1:11" s="1" customFormat="1" ht="30" customHeight="1">
      <c r="A22" s="195"/>
      <c r="B22" s="175"/>
      <c r="C22" s="185"/>
      <c r="D22" s="177"/>
      <c r="E22" s="93"/>
      <c r="F22" s="93"/>
      <c r="G22" s="93"/>
      <c r="H22" s="177"/>
      <c r="I22" s="177"/>
      <c r="J22" s="180"/>
    </row>
    <row r="23" spans="1:11" s="89" customFormat="1" ht="20.399999999999999" customHeight="1">
      <c r="A23" s="94">
        <f>RANK(J23,J$23:J$24,0)</f>
        <v>1</v>
      </c>
      <c r="B23" s="95" t="s">
        <v>80</v>
      </c>
      <c r="C23" s="95" t="s">
        <v>81</v>
      </c>
      <c r="D23" s="94" t="s">
        <v>82</v>
      </c>
      <c r="E23" s="94">
        <v>1200</v>
      </c>
      <c r="F23" s="94">
        <v>8.2858630000000009</v>
      </c>
      <c r="G23" s="94">
        <v>449.44290000000001</v>
      </c>
      <c r="H23" s="95" t="s">
        <v>83</v>
      </c>
      <c r="I23" s="105">
        <v>7.3217592592592605E-4</v>
      </c>
      <c r="J23" s="106">
        <f>E23*EXP(-EXP(F23-G23*(1/(86400*I23))))</f>
        <v>46.149856848524202</v>
      </c>
      <c r="K23" s="102"/>
    </row>
    <row r="24" spans="1:11" s="89" customFormat="1" ht="20.399999999999999" customHeight="1">
      <c r="A24" s="94">
        <f>RANK(J24,J$23:J$24,0)</f>
        <v>2</v>
      </c>
      <c r="B24" s="95" t="s">
        <v>89</v>
      </c>
      <c r="C24" s="95" t="s">
        <v>90</v>
      </c>
      <c r="D24" s="94" t="s">
        <v>82</v>
      </c>
      <c r="E24" s="94">
        <v>1200</v>
      </c>
      <c r="F24" s="94">
        <v>8.2858630000000009</v>
      </c>
      <c r="G24" s="94">
        <v>449.44290000000001</v>
      </c>
      <c r="H24" s="95" t="s">
        <v>31</v>
      </c>
      <c r="I24" s="105">
        <v>1.3376157407407399E-3</v>
      </c>
      <c r="J24" s="106">
        <f>E24*EXP(-EXP(F24-G24*(1/(86400*I24))))</f>
        <v>6.5105461930409506E-33</v>
      </c>
      <c r="K24" s="102"/>
    </row>
  </sheetData>
  <mergeCells count="24">
    <mergeCell ref="J7:J8"/>
    <mergeCell ref="J15:J16"/>
    <mergeCell ref="J21:J22"/>
    <mergeCell ref="D21:D22"/>
    <mergeCell ref="H7:H8"/>
    <mergeCell ref="H15:H16"/>
    <mergeCell ref="H21:H22"/>
    <mergeCell ref="I7:I8"/>
    <mergeCell ref="I15:I16"/>
    <mergeCell ref="I21:I22"/>
    <mergeCell ref="A21:A22"/>
    <mergeCell ref="B7:B8"/>
    <mergeCell ref="B15:B16"/>
    <mergeCell ref="B21:B22"/>
    <mergeCell ref="C7:C8"/>
    <mergeCell ref="C15:C16"/>
    <mergeCell ref="C21:C22"/>
    <mergeCell ref="A5:D5"/>
    <mergeCell ref="A13:D13"/>
    <mergeCell ref="A19:D19"/>
    <mergeCell ref="A7:A8"/>
    <mergeCell ref="A15:A16"/>
    <mergeCell ref="D7:D8"/>
    <mergeCell ref="D15:D16"/>
  </mergeCells>
  <printOptions horizontalCentered="1"/>
  <pageMargins left="0.39370078740157499" right="0.39370078740157499" top="0.39370078740157499" bottom="0.39370078740157499" header="0.39370078740157499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20</vt:i4>
      </vt:variant>
    </vt:vector>
  </HeadingPairs>
  <TitlesOfParts>
    <vt:vector size="20" baseType="lpstr">
      <vt:lpstr>Viršelis</vt:lpstr>
      <vt:lpstr>30 vaikai</vt:lpstr>
      <vt:lpstr>100 M</vt:lpstr>
      <vt:lpstr>100 V </vt:lpstr>
      <vt:lpstr>100 M vežimėliai</vt:lpstr>
      <vt:lpstr>100 V vežimėliai</vt:lpstr>
      <vt:lpstr>200 M </vt:lpstr>
      <vt:lpstr>200 V</vt:lpstr>
      <vt:lpstr>400  M V</vt:lpstr>
      <vt:lpstr>Rutulys vaikai Jauniai</vt:lpstr>
      <vt:lpstr>Rutulys Vežmėliai</vt:lpstr>
      <vt:lpstr>Rutulys M V</vt:lpstr>
      <vt:lpstr>Diskas  V</vt:lpstr>
      <vt:lpstr>Diskas vežimėliai M</vt:lpstr>
      <vt:lpstr>Diskas vežimėliai V</vt:lpstr>
      <vt:lpstr>Ietis M V Vežimėliai</vt:lpstr>
      <vt:lpstr>Ietis M V</vt:lpstr>
      <vt:lpstr>Tolis M V</vt:lpstr>
      <vt:lpstr>Kamuoliukas</vt:lpstr>
      <vt:lpstr>Kuokelė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rytukas gerutis</dc:creator>
  <cp:lastModifiedBy>Alfonsas</cp:lastModifiedBy>
  <cp:lastPrinted>2025-06-16T18:20:00Z</cp:lastPrinted>
  <dcterms:created xsi:type="dcterms:W3CDTF">2025-06-15T08:58:00Z</dcterms:created>
  <dcterms:modified xsi:type="dcterms:W3CDTF">2025-06-17T10:38:45Z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FB0F41A25A7F43BBA2FCC061BBA5ED21_12</vt:lpwstr>
  </property>
  <property fmtid="{D5CDD505-2E9C-101B-9397-08002B2CF9AE}" pid="3" name="KSOProductBuildVer">
    <vt:lpwstr>1033-12.2.0.21179</vt:lpwstr>
  </property>
</Properties>
</file>