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Calcul rentabilité" sheetId="1" r:id="rId4"/>
    <sheet name="Ameublement" sheetId="2" r:id="rId5"/>
    <sheet name="Budget travaux 1" sheetId="3" r:id="rId6"/>
    <sheet name="Budget travaux 2" sheetId="4" r:id="rId7"/>
    <sheet name="RÉCAPITULATIF (NE PAS MODIFIER)" sheetId="5" r:id="rId8"/>
  </sheets>
</workbook>
</file>

<file path=xl/sharedStrings.xml><?xml version="1.0" encoding="utf-8"?>
<sst xmlns="http://schemas.openxmlformats.org/spreadsheetml/2006/main" uniqueCount="90">
  <si>
    <t>ADRESSE DU PROJET :</t>
  </si>
  <si>
    <t>INVESTISSEMENT</t>
  </si>
  <si>
    <t>Prix de vente (FAI)</t>
  </si>
  <si>
    <t xml:space="preserve">Taxe foncière (annuelle) </t>
  </si>
  <si>
    <t>Loyers HC (mensuel)</t>
  </si>
  <si>
    <t>Surface du projet (m2)</t>
  </si>
  <si>
    <t>Montant des charges de copro/mois</t>
  </si>
  <si>
    <t>Durée du crédit (année)</t>
  </si>
  <si>
    <t>Taux d'intérêt</t>
  </si>
  <si>
    <t>GRILLE AMEUBLEMENT (compris livraison et montage)</t>
  </si>
  <si>
    <t>DESCRIPTIF</t>
  </si>
  <si>
    <t>T1</t>
  </si>
  <si>
    <t xml:space="preserve">Nombre de T1 </t>
  </si>
  <si>
    <t>T2</t>
  </si>
  <si>
    <t>Nombre de T2</t>
  </si>
  <si>
    <t>T3</t>
  </si>
  <si>
    <t>Nombre de T3</t>
  </si>
  <si>
    <t>T4</t>
  </si>
  <si>
    <t>Nombre de T4</t>
  </si>
  <si>
    <t>LLD</t>
  </si>
  <si>
    <t>LCD Classique</t>
  </si>
  <si>
    <t>LCD Thématique</t>
  </si>
  <si>
    <t>TOTAL par type</t>
  </si>
  <si>
    <t xml:space="preserve">TOTAL </t>
  </si>
  <si>
    <t>GRILLE TRAVAUX 1</t>
  </si>
  <si>
    <t>Rafraichissement</t>
  </si>
  <si>
    <t>Rénovation</t>
  </si>
  <si>
    <t>Création</t>
  </si>
  <si>
    <t>Parties communes (Façade, couloirs, toitures)</t>
  </si>
  <si>
    <t xml:space="preserve">Travaux complémentaires </t>
  </si>
  <si>
    <t>GRILLE TRAVAUX 2</t>
  </si>
  <si>
    <t>Budget</t>
  </si>
  <si>
    <t>Nombre de lots concernés</t>
  </si>
  <si>
    <t xml:space="preserve">Plans à réaliser </t>
  </si>
  <si>
    <t>Déclaration à prévoir (Si oui mettre 1)</t>
  </si>
  <si>
    <t>Kit LCD classique (comprend serrures connectés, linges, mise en service et Budget revêtements muraux)</t>
  </si>
  <si>
    <t>Kit LCD Thématique (comprend serrures connectés, linges, mise en service et Budget revêtements muraux)</t>
  </si>
  <si>
    <t>TOTAL</t>
  </si>
  <si>
    <t>Prix de vente</t>
  </si>
  <si>
    <t xml:space="preserve">Frais de notaire </t>
  </si>
  <si>
    <t>Travaux</t>
  </si>
  <si>
    <t>Ameublement</t>
  </si>
  <si>
    <t>TOTAL DE L'INVESTISSEMENT</t>
  </si>
  <si>
    <t>Taxe foncière</t>
  </si>
  <si>
    <t>Loyers HC (annuel)</t>
  </si>
  <si>
    <t>Assurance PNO</t>
  </si>
  <si>
    <t>Surface (m2)</t>
  </si>
  <si>
    <t>Taux d'assurance (Prix au m2)</t>
  </si>
  <si>
    <t>Montant de l'Assurance PNO</t>
  </si>
  <si>
    <t>Gestion locative</t>
  </si>
  <si>
    <t>Coût gestion loc</t>
  </si>
  <si>
    <t>Montant de gestion/an</t>
  </si>
  <si>
    <t>Gestion comptable</t>
  </si>
  <si>
    <t>Prix de gestion/an</t>
  </si>
  <si>
    <t>Charges de copropriété</t>
  </si>
  <si>
    <t>Montant des charges/mois</t>
  </si>
  <si>
    <t>Montant des charges/an</t>
  </si>
  <si>
    <t>Crédit</t>
  </si>
  <si>
    <t>Apport (Frais de notaire de base )</t>
  </si>
  <si>
    <t xml:space="preserve">Montant du prêt </t>
  </si>
  <si>
    <t>Durée (année)</t>
  </si>
  <si>
    <t>Taux d'assurance</t>
  </si>
  <si>
    <t>Mensualité</t>
  </si>
  <si>
    <t>Mensualité à l'année</t>
  </si>
  <si>
    <t xml:space="preserve">Intérêts total du crédit </t>
  </si>
  <si>
    <t>Intérêts/AN</t>
  </si>
  <si>
    <t>Cash-flow avant impôt</t>
  </si>
  <si>
    <t>Cash flow avant impôt/an</t>
  </si>
  <si>
    <t xml:space="preserve">Cash flow avant impôt/mois </t>
  </si>
  <si>
    <t>Amortissement</t>
  </si>
  <si>
    <t>Type</t>
  </si>
  <si>
    <t>Nombre d'année</t>
  </si>
  <si>
    <t>Montant amortissable/an</t>
  </si>
  <si>
    <t>Bati</t>
  </si>
  <si>
    <t>Impôt (SCI à l'IS)</t>
  </si>
  <si>
    <t>Bénéfices imposables</t>
  </si>
  <si>
    <t>Montant de l'impot</t>
  </si>
  <si>
    <t>Cash-flow après impôt</t>
  </si>
  <si>
    <t>Cash flow après impôt/an</t>
  </si>
  <si>
    <t xml:space="preserve">Cash flow après impôt/mois </t>
  </si>
  <si>
    <t>Rentabilité</t>
  </si>
  <si>
    <t>Renta brute</t>
  </si>
  <si>
    <t xml:space="preserve">Renta nette </t>
  </si>
  <si>
    <t xml:space="preserve">Enrichissement </t>
  </si>
  <si>
    <t xml:space="preserve">Grâce au remboursement de crédit </t>
  </si>
  <si>
    <t>Grâce au cash-flow</t>
  </si>
  <si>
    <t>Enrichissement global mensuel</t>
  </si>
  <si>
    <t xml:space="preserve">Pour se faire accompagner </t>
  </si>
  <si>
    <t xml:space="preserve">Candidater pour l’accompagnement individuel avec Guillaume </t>
  </si>
  <si>
    <r>
      <rPr>
        <u val="single"/>
        <sz val="10"/>
        <color indexed="18"/>
        <rFont val="Open Sans"/>
      </rPr>
      <t>https://form.typeform.com/to/wtsKaB7a</t>
    </r>
  </si>
</sst>
</file>

<file path=xl/styles.xml><?xml version="1.0" encoding="utf-8"?>
<styleSheet xmlns="http://schemas.openxmlformats.org/spreadsheetml/2006/main">
  <numFmts count="6">
    <numFmt numFmtId="0" formatCode="General"/>
    <numFmt numFmtId="59" formatCode="#,##0.00&quot; €&quot;"/>
    <numFmt numFmtId="60" formatCode="[$€-2]&quot; &quot;#,##0.00"/>
    <numFmt numFmtId="61" formatCode="[$€-2]&quot; &quot;0.00"/>
    <numFmt numFmtId="62" formatCode="#,##0.00&quot; € &quot;;(#,##0.00&quot; €)&quot;"/>
    <numFmt numFmtId="63" formatCode="[$€-2] #,##0.00"/>
  </numFmts>
  <fonts count="9">
    <font>
      <sz val="12"/>
      <color indexed="8"/>
      <name val="Calibri"/>
    </font>
    <font>
      <sz val="15"/>
      <color indexed="8"/>
      <name val="Calibri"/>
    </font>
    <font>
      <b val="1"/>
      <sz val="11"/>
      <color indexed="8"/>
      <name val="Open Sans"/>
    </font>
    <font>
      <b val="1"/>
      <sz val="10"/>
      <color indexed="9"/>
      <name val="Open Sans"/>
    </font>
    <font>
      <sz val="10"/>
      <color indexed="8"/>
      <name val="Open Sans"/>
    </font>
    <font>
      <sz val="10"/>
      <color indexed="8"/>
      <name val="Helvetica Neue"/>
    </font>
    <font>
      <sz val="10"/>
      <color indexed="8"/>
      <name val="Calibri"/>
    </font>
    <font>
      <b val="1"/>
      <sz val="10"/>
      <color indexed="8"/>
      <name val="Open Sans"/>
    </font>
    <font>
      <u val="single"/>
      <sz val="10"/>
      <color indexed="18"/>
      <name val="Open Sans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</fills>
  <borders count="44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/>
      <top style="thin">
        <color indexed="10"/>
      </top>
      <bottom style="thin">
        <color indexed="12"/>
      </bottom>
      <diagonal/>
    </border>
    <border>
      <left/>
      <right style="thin">
        <color indexed="10"/>
      </right>
      <top style="thin">
        <color indexed="10"/>
      </top>
      <bottom style="thin">
        <color indexed="12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0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0"/>
      </right>
      <top style="thin">
        <color indexed="12"/>
      </top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10"/>
      </left>
      <right/>
      <top style="thin">
        <color indexed="12"/>
      </top>
      <bottom style="thin">
        <color indexed="10"/>
      </bottom>
      <diagonal/>
    </border>
    <border>
      <left/>
      <right/>
      <top style="thin">
        <color indexed="12"/>
      </top>
      <bottom style="thin">
        <color indexed="10"/>
      </bottom>
      <diagonal/>
    </border>
    <border>
      <left/>
      <right style="thin">
        <color indexed="10"/>
      </right>
      <top style="thin">
        <color indexed="12"/>
      </top>
      <bottom style="thin">
        <color indexed="10"/>
      </bottom>
      <diagonal/>
    </border>
    <border>
      <left style="thin">
        <color indexed="12"/>
      </left>
      <right/>
      <top/>
      <bottom/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88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2" fillId="2" borderId="1" applyNumberFormat="1" applyFont="1" applyFill="1" applyBorder="1" applyAlignment="1" applyProtection="0">
      <alignment horizontal="center" vertical="center"/>
    </xf>
    <xf numFmtId="0" fontId="0" fillId="2" borderId="2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0" fontId="0" fillId="2" borderId="5" applyNumberFormat="0" applyFont="1" applyFill="1" applyBorder="1" applyAlignment="1" applyProtection="0">
      <alignment vertical="bottom"/>
    </xf>
    <xf numFmtId="49" fontId="3" fillId="3" borderId="6" applyNumberFormat="1" applyFont="1" applyFill="1" applyBorder="1" applyAlignment="1" applyProtection="0">
      <alignment horizontal="center" vertical="bottom"/>
    </xf>
    <xf numFmtId="0" fontId="0" fillId="2" borderId="7" applyNumberFormat="0" applyFont="1" applyFill="1" applyBorder="1" applyAlignment="1" applyProtection="0">
      <alignment vertical="bottom"/>
    </xf>
    <xf numFmtId="0" fontId="0" fillId="2" borderId="8" applyNumberFormat="0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49" fontId="4" fillId="2" borderId="11" applyNumberFormat="1" applyFont="1" applyFill="1" applyBorder="1" applyAlignment="1" applyProtection="0">
      <alignment vertical="bottom"/>
    </xf>
    <xf numFmtId="59" fontId="4" fillId="2" borderId="11" applyNumberFormat="1" applyFont="1" applyFill="1" applyBorder="1" applyAlignment="1" applyProtection="0">
      <alignment horizontal="right" vertical="center"/>
    </xf>
    <xf numFmtId="0" fontId="4" fillId="2" borderId="11" applyNumberFormat="0" applyFont="1" applyFill="1" applyBorder="1" applyAlignment="1" applyProtection="0">
      <alignment horizontal="right" vertical="center"/>
    </xf>
    <xf numFmtId="49" fontId="4" fillId="2" borderId="11" applyNumberFormat="1" applyFont="1" applyFill="1" applyBorder="1" applyAlignment="1" applyProtection="0">
      <alignment horizontal="left" vertical="center" wrapText="1"/>
    </xf>
    <xf numFmtId="0" fontId="4" fillId="2" borderId="11" applyNumberFormat="1" applyFont="1" applyFill="1" applyBorder="1" applyAlignment="1" applyProtection="0">
      <alignment horizontal="right" vertical="center"/>
    </xf>
    <xf numFmtId="10" fontId="4" fillId="2" borderId="11" applyNumberFormat="1" applyFont="1" applyFill="1" applyBorder="1" applyAlignment="1" applyProtection="0">
      <alignment horizontal="right" vertical="center"/>
    </xf>
    <xf numFmtId="0" fontId="0" fillId="2" borderId="12" applyNumberFormat="0" applyFont="1" applyFill="1" applyBorder="1" applyAlignment="1" applyProtection="0">
      <alignment vertical="bottom"/>
    </xf>
    <xf numFmtId="0" fontId="0" fillId="2" borderId="13" applyNumberFormat="0" applyFont="1" applyFill="1" applyBorder="1" applyAlignment="1" applyProtection="0">
      <alignment vertical="bottom"/>
    </xf>
    <xf numFmtId="0" fontId="0" fillId="2" borderId="14" applyNumberFormat="0" applyFont="1" applyFill="1" applyBorder="1" applyAlignment="1" applyProtection="0">
      <alignment vertical="bottom"/>
    </xf>
    <xf numFmtId="0" fontId="0" fillId="2" borderId="15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6" applyNumberFormat="0" applyFont="1" applyFill="1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vertical="bottom"/>
    </xf>
    <xf numFmtId="49" fontId="3" fillId="3" borderId="18" applyNumberFormat="1" applyFont="1" applyFill="1" applyBorder="1" applyAlignment="1" applyProtection="0">
      <alignment horizontal="center" vertical="bottom"/>
    </xf>
    <xf numFmtId="49" fontId="5" fillId="2" borderId="19" applyNumberFormat="1" applyFont="1" applyFill="1" applyBorder="1" applyAlignment="1" applyProtection="0">
      <alignment vertical="bottom"/>
    </xf>
    <xf numFmtId="49" fontId="5" fillId="2" borderId="20" applyNumberFormat="1" applyFont="1" applyFill="1" applyBorder="1" applyAlignment="1" applyProtection="0">
      <alignment vertical="bottom"/>
    </xf>
    <xf numFmtId="60" fontId="4" fillId="4" borderId="19" applyNumberFormat="1" applyFont="1" applyFill="1" applyBorder="1" applyAlignment="1" applyProtection="0">
      <alignment vertical="bottom"/>
    </xf>
    <xf numFmtId="0" fontId="4" fillId="2" borderId="19" applyNumberFormat="0" applyFont="1" applyFill="1" applyBorder="1" applyAlignment="1" applyProtection="0">
      <alignment vertical="bottom"/>
    </xf>
    <xf numFmtId="49" fontId="4" fillId="2" borderId="19" applyNumberFormat="1" applyFont="1" applyFill="1" applyBorder="1" applyAlignment="1" applyProtection="0">
      <alignment vertical="bottom"/>
    </xf>
    <xf numFmtId="61" fontId="4" fillId="2" borderId="19" applyNumberFormat="1" applyFont="1" applyFill="1" applyBorder="1" applyAlignment="1" applyProtection="0">
      <alignment vertical="bottom"/>
    </xf>
    <xf numFmtId="60" fontId="4" fillId="5" borderId="19" applyNumberFormat="1" applyFont="1" applyFill="1" applyBorder="1" applyAlignment="1" applyProtection="0">
      <alignment vertical="bottom"/>
    </xf>
    <xf numFmtId="60" fontId="4" fillId="5" borderId="21" applyNumberFormat="1" applyFont="1" applyFill="1" applyBorder="1" applyAlignment="1" applyProtection="0">
      <alignment horizontal="center" vertical="bottom"/>
    </xf>
    <xf numFmtId="0" fontId="0" fillId="2" borderId="22" applyNumberFormat="0" applyFont="1" applyFill="1" applyBorder="1" applyAlignment="1" applyProtection="0">
      <alignment vertical="bottom"/>
    </xf>
    <xf numFmtId="0" fontId="0" fillId="2" borderId="23" applyNumberFormat="0" applyFont="1" applyFill="1" applyBorder="1" applyAlignment="1" applyProtection="0">
      <alignment vertical="bottom"/>
    </xf>
    <xf numFmtId="0" fontId="0" fillId="2" borderId="24" applyNumberFormat="0" applyFont="1" applyFill="1" applyBorder="1" applyAlignment="1" applyProtection="0">
      <alignment vertical="bottom"/>
    </xf>
    <xf numFmtId="0" fontId="0" fillId="2" borderId="25" applyNumberFormat="0" applyFont="1" applyFill="1" applyBorder="1" applyAlignment="1" applyProtection="0">
      <alignment vertical="bottom"/>
    </xf>
    <xf numFmtId="0" fontId="0" fillId="2" borderId="26" applyNumberFormat="0" applyFont="1" applyFill="1" applyBorder="1" applyAlignment="1" applyProtection="0">
      <alignment vertical="bottom"/>
    </xf>
    <xf numFmtId="0" fontId="0" fillId="2" borderId="27" applyNumberFormat="0" applyFont="1" applyFill="1" applyBorder="1" applyAlignment="1" applyProtection="0">
      <alignment vertical="bottom"/>
    </xf>
    <xf numFmtId="0" fontId="0" fillId="2" borderId="28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60" fontId="4" fillId="2" borderId="19" applyNumberFormat="1" applyFont="1" applyFill="1" applyBorder="1" applyAlignment="1" applyProtection="0">
      <alignment vertical="bottom"/>
    </xf>
    <xf numFmtId="60" fontId="4" fillId="2" borderId="21" applyNumberFormat="1" applyFont="1" applyFill="1" applyBorder="1" applyAlignment="1" applyProtection="0">
      <alignment horizontal="center" vertical="bottom"/>
    </xf>
    <xf numFmtId="0" fontId="0" fillId="2" borderId="29" applyNumberFormat="0" applyFont="1" applyFill="1" applyBorder="1" applyAlignment="1" applyProtection="0">
      <alignment vertical="bottom"/>
    </xf>
    <xf numFmtId="0" fontId="0" fillId="2" borderId="30" applyNumberFormat="0" applyFont="1" applyFill="1" applyBorder="1" applyAlignment="1" applyProtection="0">
      <alignment vertical="bottom"/>
    </xf>
    <xf numFmtId="0" fontId="0" fillId="2" borderId="31" applyNumberFormat="0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6" fillId="2" borderId="19" applyNumberFormat="1" applyFont="1" applyFill="1" applyBorder="1" applyAlignment="1" applyProtection="0">
      <alignment vertical="bottom"/>
    </xf>
    <xf numFmtId="0" fontId="0" fillId="2" borderId="32" applyNumberFormat="0" applyFont="1" applyFill="1" applyBorder="1" applyAlignment="1" applyProtection="0">
      <alignment vertical="bottom"/>
    </xf>
    <xf numFmtId="49" fontId="6" fillId="2" borderId="20" applyNumberFormat="1" applyFont="1" applyFill="1" applyBorder="1" applyAlignment="1" applyProtection="0">
      <alignment vertical="bottom"/>
    </xf>
    <xf numFmtId="0" fontId="4" fillId="4" borderId="19" applyNumberFormat="1" applyFont="1" applyFill="1" applyBorder="1" applyAlignment="1" applyProtection="0">
      <alignment vertical="bottom"/>
    </xf>
    <xf numFmtId="0" fontId="4" fillId="5" borderId="19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33" applyNumberFormat="0" applyFont="1" applyFill="1" applyBorder="1" applyAlignment="1" applyProtection="0">
      <alignment vertical="bottom"/>
    </xf>
    <xf numFmtId="0" fontId="0" fillId="2" borderId="34" applyNumberFormat="0" applyFont="1" applyFill="1" applyBorder="1" applyAlignment="1" applyProtection="0">
      <alignment vertical="bottom"/>
    </xf>
    <xf numFmtId="49" fontId="7" fillId="6" borderId="6" applyNumberFormat="1" applyFont="1" applyFill="1" applyBorder="1" applyAlignment="1" applyProtection="0">
      <alignment horizontal="center" vertical="bottom"/>
    </xf>
    <xf numFmtId="0" fontId="4" fillId="2" borderId="35" applyNumberFormat="0" applyFont="1" applyFill="1" applyBorder="1" applyAlignment="1" applyProtection="0">
      <alignment vertical="bottom"/>
    </xf>
    <xf numFmtId="59" fontId="4" fillId="7" borderId="11" applyNumberFormat="1" applyFont="1" applyFill="1" applyBorder="1" applyAlignment="1" applyProtection="0">
      <alignment horizontal="right" vertical="center"/>
    </xf>
    <xf numFmtId="59" fontId="4" fillId="5" borderId="11" applyNumberFormat="1" applyFont="1" applyFill="1" applyBorder="1" applyAlignment="1" applyProtection="0">
      <alignment horizontal="right" vertical="center"/>
    </xf>
    <xf numFmtId="49" fontId="7" fillId="2" borderId="11" applyNumberFormat="1" applyFont="1" applyFill="1" applyBorder="1" applyAlignment="1" applyProtection="0">
      <alignment vertical="bottom"/>
    </xf>
    <xf numFmtId="59" fontId="7" fillId="8" borderId="11" applyNumberFormat="1" applyFont="1" applyFill="1" applyBorder="1" applyAlignment="1" applyProtection="0">
      <alignment horizontal="right" vertical="center"/>
    </xf>
    <xf numFmtId="0" fontId="4" fillId="2" borderId="36" applyNumberFormat="0" applyFont="1" applyFill="1" applyBorder="1" applyAlignment="1" applyProtection="0">
      <alignment vertical="bottom"/>
    </xf>
    <xf numFmtId="59" fontId="7" fillId="2" borderId="36" applyNumberFormat="1" applyFont="1" applyFill="1" applyBorder="1" applyAlignment="1" applyProtection="0">
      <alignment horizontal="right" vertical="center"/>
    </xf>
    <xf numFmtId="0" fontId="4" fillId="2" borderId="37" applyNumberFormat="0" applyFont="1" applyFill="1" applyBorder="1" applyAlignment="1" applyProtection="0">
      <alignment vertical="bottom"/>
    </xf>
    <xf numFmtId="59" fontId="4" fillId="2" borderId="36" applyNumberFormat="1" applyFont="1" applyFill="1" applyBorder="1" applyAlignment="1" applyProtection="0">
      <alignment horizontal="right" vertical="center"/>
    </xf>
    <xf numFmtId="59" fontId="4" fillId="8" borderId="11" applyNumberFormat="1" applyFont="1" applyFill="1" applyBorder="1" applyAlignment="1" applyProtection="0">
      <alignment horizontal="right" vertical="center"/>
    </xf>
    <xf numFmtId="9" fontId="4" fillId="8" borderId="11" applyNumberFormat="1" applyFont="1" applyFill="1" applyBorder="1" applyAlignment="1" applyProtection="0">
      <alignment horizontal="right" vertical="center"/>
    </xf>
    <xf numFmtId="49" fontId="7" fillId="6" borderId="38" applyNumberFormat="1" applyFont="1" applyFill="1" applyBorder="1" applyAlignment="1" applyProtection="0">
      <alignment horizontal="center" vertical="bottom"/>
    </xf>
    <xf numFmtId="0" fontId="0" fillId="2" borderId="39" applyNumberFormat="0" applyFont="1" applyFill="1" applyBorder="1" applyAlignment="1" applyProtection="0">
      <alignment vertical="bottom"/>
    </xf>
    <xf numFmtId="49" fontId="4" fillId="2" borderId="40" applyNumberFormat="1" applyFont="1" applyFill="1" applyBorder="1" applyAlignment="1" applyProtection="0">
      <alignment vertical="bottom"/>
    </xf>
    <xf numFmtId="59" fontId="4" fillId="4" borderId="40" applyNumberFormat="1" applyFont="1" applyFill="1" applyBorder="1" applyAlignment="1" applyProtection="0">
      <alignment horizontal="right" vertical="center"/>
    </xf>
    <xf numFmtId="62" fontId="4" fillId="7" borderId="11" applyNumberFormat="1" applyFont="1" applyFill="1" applyBorder="1" applyAlignment="1" applyProtection="0">
      <alignment horizontal="right" vertical="center"/>
    </xf>
    <xf numFmtId="59" fontId="4" fillId="2" borderId="35" applyNumberFormat="1" applyFont="1" applyFill="1" applyBorder="1" applyAlignment="1" applyProtection="0">
      <alignment vertical="bottom"/>
    </xf>
    <xf numFmtId="0" fontId="0" fillId="2" borderId="35" applyNumberFormat="0" applyFont="1" applyFill="1" applyBorder="1" applyAlignment="1" applyProtection="0">
      <alignment vertical="bottom"/>
    </xf>
    <xf numFmtId="0" fontId="4" fillId="2" borderId="41" applyNumberFormat="0" applyFont="1" applyFill="1" applyBorder="1" applyAlignment="1" applyProtection="0">
      <alignment vertical="bottom"/>
    </xf>
    <xf numFmtId="0" fontId="0" fillId="2" borderId="42" applyNumberFormat="0" applyFont="1" applyFill="1" applyBorder="1" applyAlignment="1" applyProtection="0">
      <alignment vertical="bottom"/>
    </xf>
    <xf numFmtId="49" fontId="7" fillId="2" borderId="11" applyNumberFormat="1" applyFont="1" applyFill="1" applyBorder="1" applyAlignment="1" applyProtection="0">
      <alignment horizontal="center" vertical="center"/>
    </xf>
    <xf numFmtId="49" fontId="7" fillId="2" borderId="11" applyNumberFormat="1" applyFont="1" applyFill="1" applyBorder="1" applyAlignment="1" applyProtection="0">
      <alignment horizontal="center" vertical="center" wrapText="1"/>
    </xf>
    <xf numFmtId="49" fontId="4" fillId="2" borderId="11" applyNumberFormat="1" applyFont="1" applyFill="1" applyBorder="1" applyAlignment="1" applyProtection="0">
      <alignment horizontal="left" vertical="bottom"/>
    </xf>
    <xf numFmtId="0" fontId="4" fillId="2" borderId="11" applyNumberFormat="1" applyFont="1" applyFill="1" applyBorder="1" applyAlignment="1" applyProtection="0">
      <alignment horizontal="center" vertical="center"/>
    </xf>
    <xf numFmtId="59" fontId="4" fillId="7" borderId="11" applyNumberFormat="1" applyFont="1" applyFill="1" applyBorder="1" applyAlignment="1" applyProtection="0">
      <alignment horizontal="center" vertical="bottom"/>
    </xf>
    <xf numFmtId="0" fontId="4" fillId="2" borderId="36" applyNumberFormat="0" applyFont="1" applyFill="1" applyBorder="1" applyAlignment="1" applyProtection="0">
      <alignment horizontal="left" vertical="bottom"/>
    </xf>
    <xf numFmtId="0" fontId="4" fillId="2" borderId="36" applyNumberFormat="0" applyFont="1" applyFill="1" applyBorder="1" applyAlignment="1" applyProtection="0">
      <alignment horizontal="right" vertical="center"/>
    </xf>
    <xf numFmtId="59" fontId="4" fillId="2" borderId="43" applyNumberFormat="1" applyFont="1" applyFill="1" applyBorder="1" applyAlignment="1" applyProtection="0">
      <alignment horizontal="center" vertical="bottom"/>
    </xf>
    <xf numFmtId="59" fontId="4" fillId="2" borderId="35" applyNumberFormat="1" applyFont="1" applyFill="1" applyBorder="1" applyAlignment="1" applyProtection="0">
      <alignment horizontal="center" vertical="bottom"/>
    </xf>
    <xf numFmtId="10" fontId="4" fillId="7" borderId="11" applyNumberFormat="1" applyFont="1" applyFill="1" applyBorder="1" applyAlignment="1" applyProtection="0">
      <alignment horizontal="center" vertical="center"/>
    </xf>
    <xf numFmtId="63" fontId="4" fillId="7" borderId="11" applyNumberFormat="1" applyFont="1" applyFill="1" applyBorder="1" applyAlignment="1" applyProtection="0">
      <alignment horizontal="righ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65b9c"/>
      <rgbColor rgb="ff525252"/>
      <rgbColor rgb="ffd2d2d2"/>
      <rgbColor rgb="ffdddddd"/>
      <rgbColor rgb="ffed7d31"/>
      <rgbColor rgb="ffd8d8d8"/>
      <rgbColor rgb="ffd0cece"/>
      <rgbColor rgb="ff0000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5.xml.rels><?xml version="1.0" encoding="UTF-8"?>
<Relationships xmlns="http://schemas.openxmlformats.org/package/2006/relationships"><Relationship Id="rId1" Type="http://schemas.openxmlformats.org/officeDocument/2006/relationships/hyperlink" Target="https://form.typeform.com/to/wtsKaB7a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E10"/>
  <sheetViews>
    <sheetView workbookViewId="0" showGridLines="0" defaultGridColor="1"/>
  </sheetViews>
  <sheetFormatPr defaultColWidth="11.1667" defaultRowHeight="15" customHeight="1" outlineLevelRow="0" outlineLevelCol="0"/>
  <cols>
    <col min="1" max="1" width="34.1719" style="1" customWidth="1"/>
    <col min="2" max="2" width="17.8516" style="1" customWidth="1"/>
    <col min="3" max="5" width="11.1719" style="1" customWidth="1"/>
    <col min="6" max="16384" width="11.1719" style="1" customWidth="1"/>
  </cols>
  <sheetData>
    <row r="1" ht="27" customHeight="1">
      <c r="A1" t="s" s="2">
        <v>0</v>
      </c>
      <c r="B1" s="3"/>
      <c r="C1" s="4"/>
      <c r="D1" s="5"/>
      <c r="E1" s="6"/>
    </row>
    <row r="2" ht="15.75" customHeight="1">
      <c r="A2" t="s" s="7">
        <v>1</v>
      </c>
      <c r="B2" s="8"/>
      <c r="C2" s="9"/>
      <c r="D2" s="10"/>
      <c r="E2" s="11"/>
    </row>
    <row r="3" ht="15.75" customHeight="1">
      <c r="A3" t="s" s="12">
        <v>2</v>
      </c>
      <c r="B3" s="13"/>
      <c r="C3" s="9"/>
      <c r="D3" s="10"/>
      <c r="E3" s="11"/>
    </row>
    <row r="4" ht="15.75" customHeight="1">
      <c r="A4" t="s" s="12">
        <v>3</v>
      </c>
      <c r="B4" s="13"/>
      <c r="C4" s="9"/>
      <c r="D4" s="10"/>
      <c r="E4" s="11"/>
    </row>
    <row r="5" ht="15.75" customHeight="1">
      <c r="A5" t="s" s="12">
        <v>4</v>
      </c>
      <c r="B5" s="13"/>
      <c r="C5" s="9"/>
      <c r="D5" s="10"/>
      <c r="E5" s="11"/>
    </row>
    <row r="6" ht="15.75" customHeight="1">
      <c r="A6" t="s" s="12">
        <v>5</v>
      </c>
      <c r="B6" s="14"/>
      <c r="C6" s="9"/>
      <c r="D6" s="10"/>
      <c r="E6" s="11"/>
    </row>
    <row r="7" ht="16.5" customHeight="1">
      <c r="A7" t="s" s="15">
        <v>6</v>
      </c>
      <c r="B7" s="13"/>
      <c r="C7" s="9"/>
      <c r="D7" s="10"/>
      <c r="E7" s="11"/>
    </row>
    <row r="8" ht="15.75" customHeight="1">
      <c r="A8" t="s" s="12">
        <v>7</v>
      </c>
      <c r="B8" s="16">
        <v>20</v>
      </c>
      <c r="C8" s="9"/>
      <c r="D8" s="10"/>
      <c r="E8" s="11"/>
    </row>
    <row r="9" ht="15.75" customHeight="1">
      <c r="A9" t="s" s="12">
        <v>8</v>
      </c>
      <c r="B9" s="17">
        <v>0.0365</v>
      </c>
      <c r="C9" s="9"/>
      <c r="D9" s="10"/>
      <c r="E9" s="11"/>
    </row>
    <row r="10" ht="15.35" customHeight="1">
      <c r="A10" s="18"/>
      <c r="B10" s="19"/>
      <c r="C10" s="20"/>
      <c r="D10" s="20"/>
      <c r="E10" s="21"/>
    </row>
  </sheetData>
  <mergeCells count="2">
    <mergeCell ref="A1:B1"/>
    <mergeCell ref="A2:B2"/>
  </mergeCells>
  <pageMargins left="0.7" right="0.7" top="0.75" bottom="0.75" header="0" footer="0"/>
  <pageSetup firstPageNumber="1" fitToHeight="1" fitToWidth="1" scale="100" useFirstPageNumber="0" orientation="landscape" pageOrder="downThenOver"/>
  <headerFooter>
    <oddFooter>&amp;C&amp;"Calibri,Regular"&amp;12&amp;K000000000000&amp;P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10"/>
  <sheetViews>
    <sheetView workbookViewId="0" showGridLines="0" defaultGridColor="1"/>
  </sheetViews>
  <sheetFormatPr defaultColWidth="11.1667" defaultRowHeight="15" customHeight="1" outlineLevelRow="0" outlineLevelCol="0"/>
  <cols>
    <col min="1" max="1" width="26.6719" style="22" customWidth="1"/>
    <col min="2" max="2" width="9.5" style="22" customWidth="1"/>
    <col min="3" max="3" width="13.1719" style="22" customWidth="1"/>
    <col min="4" max="4" width="9.5" style="22" customWidth="1"/>
    <col min="5" max="5" width="12.5" style="22" customWidth="1"/>
    <col min="6" max="6" width="9.5" style="22" customWidth="1"/>
    <col min="7" max="7" width="12.5" style="22" customWidth="1"/>
    <col min="8" max="8" width="9.5" style="22" customWidth="1"/>
    <col min="9" max="9" width="12.5" style="22" customWidth="1"/>
    <col min="10" max="16384" width="11.1719" style="22" customWidth="1"/>
  </cols>
  <sheetData>
    <row r="1" ht="27" customHeight="1">
      <c r="A1" t="s" s="2">
        <v>9</v>
      </c>
      <c r="B1" s="23"/>
      <c r="C1" s="23"/>
      <c r="D1" s="23"/>
      <c r="E1" s="23"/>
      <c r="F1" s="23"/>
      <c r="G1" s="23"/>
      <c r="H1" s="23"/>
      <c r="I1" s="24"/>
    </row>
    <row r="2" ht="15.75" customHeight="1">
      <c r="A2" t="s" s="25">
        <v>10</v>
      </c>
      <c r="B2" t="s" s="26">
        <v>11</v>
      </c>
      <c r="C2" t="s" s="26">
        <v>12</v>
      </c>
      <c r="D2" t="s" s="26">
        <v>13</v>
      </c>
      <c r="E2" t="s" s="26">
        <v>14</v>
      </c>
      <c r="F2" t="s" s="26">
        <v>15</v>
      </c>
      <c r="G2" t="s" s="26">
        <v>16</v>
      </c>
      <c r="H2" t="s" s="26">
        <v>17</v>
      </c>
      <c r="I2" t="s" s="26">
        <v>18</v>
      </c>
    </row>
    <row r="3" ht="15.75" customHeight="1">
      <c r="A3" t="s" s="27">
        <v>19</v>
      </c>
      <c r="B3" s="28">
        <v>8200</v>
      </c>
      <c r="C3" s="29"/>
      <c r="D3" s="28">
        <v>10200</v>
      </c>
      <c r="E3" s="29"/>
      <c r="F3" s="28">
        <v>12200</v>
      </c>
      <c r="G3" s="29"/>
      <c r="H3" s="28">
        <v>15200</v>
      </c>
      <c r="I3" s="29"/>
    </row>
    <row r="4" ht="15.75" customHeight="1">
      <c r="A4" t="s" s="26">
        <v>20</v>
      </c>
      <c r="B4" s="28">
        <v>10200</v>
      </c>
      <c r="C4" s="29"/>
      <c r="D4" s="28">
        <v>12200</v>
      </c>
      <c r="E4" s="29"/>
      <c r="F4" s="28">
        <v>14400</v>
      </c>
      <c r="G4" s="29"/>
      <c r="H4" s="28">
        <v>17000</v>
      </c>
      <c r="I4" s="29"/>
    </row>
    <row r="5" ht="15.75" customHeight="1">
      <c r="A5" t="s" s="26">
        <v>21</v>
      </c>
      <c r="B5" s="28">
        <v>19200</v>
      </c>
      <c r="C5" s="29"/>
      <c r="D5" s="28">
        <v>22500</v>
      </c>
      <c r="E5" s="29"/>
      <c r="F5" s="28">
        <v>25500</v>
      </c>
      <c r="G5" s="29"/>
      <c r="H5" s="28">
        <v>29000</v>
      </c>
      <c r="I5" s="29"/>
    </row>
    <row r="6" ht="15.75" customHeight="1">
      <c r="A6" t="s" s="30">
        <v>22</v>
      </c>
      <c r="B6" s="31"/>
      <c r="C6" s="32">
        <f>C3*B3+C4*B4+C5*B5</f>
        <v>0</v>
      </c>
      <c r="D6" s="31"/>
      <c r="E6" s="32">
        <f>E3*D3+E4*D4+E5*D5</f>
        <v>0</v>
      </c>
      <c r="F6" s="31"/>
      <c r="G6" s="32">
        <f>G3*F3+G4*F4+G5*F5</f>
        <v>0</v>
      </c>
      <c r="H6" s="31"/>
      <c r="I6" s="32">
        <f>I3*H3+I4*H4+I5*H5</f>
        <v>0</v>
      </c>
    </row>
    <row r="7" ht="15.75" customHeight="1">
      <c r="A7" t="s" s="30">
        <v>23</v>
      </c>
      <c r="B7" s="33">
        <f>C6+E6+G6+I6</f>
        <v>0</v>
      </c>
      <c r="C7" s="34"/>
      <c r="D7" s="34"/>
      <c r="E7" s="34"/>
      <c r="F7" s="34"/>
      <c r="G7" s="34"/>
      <c r="H7" s="34"/>
      <c r="I7" s="35"/>
    </row>
    <row r="8" ht="15.35" customHeight="1">
      <c r="A8" s="36"/>
      <c r="B8" s="37"/>
      <c r="C8" s="37"/>
      <c r="D8" s="37"/>
      <c r="E8" s="37"/>
      <c r="F8" s="37"/>
      <c r="G8" s="37"/>
      <c r="H8" s="37"/>
      <c r="I8" s="38"/>
    </row>
    <row r="9" ht="15.35" customHeight="1">
      <c r="A9" s="39"/>
      <c r="B9" s="10"/>
      <c r="C9" s="10"/>
      <c r="D9" s="10"/>
      <c r="E9" s="10"/>
      <c r="F9" s="10"/>
      <c r="G9" s="10"/>
      <c r="H9" s="10"/>
      <c r="I9" s="11"/>
    </row>
    <row r="10" ht="15.35" customHeight="1">
      <c r="A10" s="40"/>
      <c r="B10" s="20"/>
      <c r="C10" s="20"/>
      <c r="D10" s="20"/>
      <c r="E10" s="20"/>
      <c r="F10" s="20"/>
      <c r="G10" s="20"/>
      <c r="H10" s="20"/>
      <c r="I10" s="21"/>
    </row>
  </sheetData>
  <mergeCells count="2">
    <mergeCell ref="A1:I1"/>
    <mergeCell ref="B7:I7"/>
  </mergeCells>
  <pageMargins left="1" right="1" top="1" bottom="1" header="0" footer="0"/>
  <pageSetup firstPageNumber="1" fitToHeight="1" fitToWidth="1" scale="100" useFirstPageNumber="0" orientation="portrait" pageOrder="downThenOver"/>
  <headerFooter>
    <oddFooter>&amp;C&amp;"Calibri,Regular"&amp;12&amp;K000000000000&amp;P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10"/>
  <sheetViews>
    <sheetView workbookViewId="0" showGridLines="0" defaultGridColor="1"/>
  </sheetViews>
  <sheetFormatPr defaultColWidth="11.1667" defaultRowHeight="15" customHeight="1" outlineLevelRow="0" outlineLevelCol="0"/>
  <cols>
    <col min="1" max="1" width="26.6719" style="41" customWidth="1"/>
    <col min="2" max="2" width="9.5" style="41" customWidth="1"/>
    <col min="3" max="3" width="13.1719" style="41" customWidth="1"/>
    <col min="4" max="4" width="9.5" style="41" customWidth="1"/>
    <col min="5" max="5" width="12.5" style="41" customWidth="1"/>
    <col min="6" max="6" width="9.5" style="41" customWidth="1"/>
    <col min="7" max="7" width="12.5" style="41" customWidth="1"/>
    <col min="8" max="8" width="9.5" style="41" customWidth="1"/>
    <col min="9" max="9" width="12.5" style="41" customWidth="1"/>
    <col min="10" max="16384" width="11.1719" style="41" customWidth="1"/>
  </cols>
  <sheetData>
    <row r="1" ht="27" customHeight="1">
      <c r="A1" t="s" s="2">
        <v>24</v>
      </c>
      <c r="B1" s="23"/>
      <c r="C1" s="23"/>
      <c r="D1" s="23"/>
      <c r="E1" s="23"/>
      <c r="F1" s="23"/>
      <c r="G1" s="23"/>
      <c r="H1" s="23"/>
      <c r="I1" s="24"/>
    </row>
    <row r="2" ht="15.75" customHeight="1">
      <c r="A2" t="s" s="25">
        <v>10</v>
      </c>
      <c r="B2" t="s" s="26">
        <v>11</v>
      </c>
      <c r="C2" t="s" s="26">
        <v>12</v>
      </c>
      <c r="D2" t="s" s="26">
        <v>13</v>
      </c>
      <c r="E2" t="s" s="26">
        <v>14</v>
      </c>
      <c r="F2" t="s" s="26">
        <v>15</v>
      </c>
      <c r="G2" t="s" s="26">
        <v>16</v>
      </c>
      <c r="H2" t="s" s="26">
        <v>17</v>
      </c>
      <c r="I2" t="s" s="26">
        <v>18</v>
      </c>
    </row>
    <row r="3" ht="15.75" customHeight="1">
      <c r="A3" t="s" s="27">
        <v>25</v>
      </c>
      <c r="B3" s="28">
        <v>10000</v>
      </c>
      <c r="C3" s="29"/>
      <c r="D3" s="28">
        <v>12500</v>
      </c>
      <c r="E3" s="29"/>
      <c r="F3" s="28">
        <v>15000</v>
      </c>
      <c r="G3" s="29"/>
      <c r="H3" s="28">
        <v>17500</v>
      </c>
      <c r="I3" s="29"/>
    </row>
    <row r="4" ht="15.75" customHeight="1">
      <c r="A4" t="s" s="26">
        <v>26</v>
      </c>
      <c r="B4" s="28">
        <v>20000</v>
      </c>
      <c r="C4" s="29"/>
      <c r="D4" s="28">
        <v>25000</v>
      </c>
      <c r="E4" s="29"/>
      <c r="F4" s="28">
        <v>30000</v>
      </c>
      <c r="G4" s="29"/>
      <c r="H4" s="28">
        <v>35000</v>
      </c>
      <c r="I4" s="29"/>
    </row>
    <row r="5" ht="15.75" customHeight="1">
      <c r="A5" t="s" s="26">
        <v>27</v>
      </c>
      <c r="B5" s="28">
        <v>30000</v>
      </c>
      <c r="C5" s="29"/>
      <c r="D5" s="28">
        <v>40000</v>
      </c>
      <c r="E5" s="29"/>
      <c r="F5" s="28">
        <v>50000</v>
      </c>
      <c r="G5" s="29"/>
      <c r="H5" s="28">
        <v>60000</v>
      </c>
      <c r="I5" s="29"/>
    </row>
    <row r="6" ht="15.75" customHeight="1">
      <c r="A6" t="s" s="30">
        <v>22</v>
      </c>
      <c r="B6" s="42"/>
      <c r="C6" s="32">
        <f>C3*B3+C4*B4+C5*B5</f>
        <v>0</v>
      </c>
      <c r="D6" s="31"/>
      <c r="E6" s="32">
        <f>E3*D3+E4*D4+E5*D5</f>
        <v>0</v>
      </c>
      <c r="F6" s="31"/>
      <c r="G6" s="32">
        <f>G3*F3+G4*F4+G5*F5</f>
        <v>0</v>
      </c>
      <c r="H6" s="31"/>
      <c r="I6" s="32">
        <f>I3*H3+I4*H4+I5*H5</f>
        <v>0</v>
      </c>
    </row>
    <row r="7" ht="15.75" customHeight="1">
      <c r="A7" t="s" s="30">
        <v>28</v>
      </c>
      <c r="B7" s="43"/>
      <c r="C7" s="34"/>
      <c r="D7" s="34"/>
      <c r="E7" s="34"/>
      <c r="F7" s="34"/>
      <c r="G7" s="34"/>
      <c r="H7" s="34"/>
      <c r="I7" s="35"/>
    </row>
    <row r="8" ht="15.75" customHeight="1">
      <c r="A8" t="s" s="30">
        <v>29</v>
      </c>
      <c r="B8" s="43"/>
      <c r="C8" s="34"/>
      <c r="D8" s="34"/>
      <c r="E8" s="34"/>
      <c r="F8" s="34"/>
      <c r="G8" s="34"/>
      <c r="H8" s="34"/>
      <c r="I8" s="35"/>
    </row>
    <row r="9" ht="15.75" customHeight="1">
      <c r="A9" t="s" s="30">
        <v>23</v>
      </c>
      <c r="B9" s="33">
        <f>C6+E6+G6+I6+B7+B8</f>
        <v>0</v>
      </c>
      <c r="C9" s="34"/>
      <c r="D9" s="34"/>
      <c r="E9" s="34"/>
      <c r="F9" s="34"/>
      <c r="G9" s="34"/>
      <c r="H9" s="34"/>
      <c r="I9" s="35"/>
    </row>
    <row r="10" ht="15.35" customHeight="1">
      <c r="A10" s="44"/>
      <c r="B10" s="45"/>
      <c r="C10" s="45"/>
      <c r="D10" s="45"/>
      <c r="E10" s="45"/>
      <c r="F10" s="45"/>
      <c r="G10" s="45"/>
      <c r="H10" s="45"/>
      <c r="I10" s="46"/>
    </row>
  </sheetData>
  <mergeCells count="4">
    <mergeCell ref="A1:I1"/>
    <mergeCell ref="B7:I7"/>
    <mergeCell ref="B8:I8"/>
    <mergeCell ref="B9:I9"/>
  </mergeCells>
  <pageMargins left="1" right="1" top="1" bottom="1" header="0" footer="0"/>
  <pageSetup firstPageNumber="1" fitToHeight="1" fitToWidth="1" scale="100" useFirstPageNumber="0" orientation="portrait" pageOrder="downThenOver"/>
  <headerFooter>
    <oddFooter>&amp;C&amp;"Calibri,Regular"&amp;12&amp;K000000000000&amp;P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10"/>
  <sheetViews>
    <sheetView workbookViewId="0" showGridLines="0" defaultGridColor="1"/>
  </sheetViews>
  <sheetFormatPr defaultColWidth="11.1667" defaultRowHeight="15" customHeight="1" outlineLevelRow="0" outlineLevelCol="0"/>
  <cols>
    <col min="1" max="1" width="74.6719" style="47" customWidth="1"/>
    <col min="2" max="2" width="9.5" style="47" customWidth="1"/>
    <col min="3" max="3" width="31" style="47" customWidth="1"/>
    <col min="4" max="5" width="11.1719" style="47" customWidth="1"/>
    <col min="6" max="16384" width="11.1719" style="47" customWidth="1"/>
  </cols>
  <sheetData>
    <row r="1" ht="27" customHeight="1">
      <c r="A1" t="s" s="2">
        <v>30</v>
      </c>
      <c r="B1" s="23"/>
      <c r="C1" s="24"/>
      <c r="D1" s="4"/>
      <c r="E1" s="6"/>
    </row>
    <row r="2" ht="15.75" customHeight="1">
      <c r="A2" t="s" s="25">
        <v>10</v>
      </c>
      <c r="B2" t="s" s="48">
        <v>31</v>
      </c>
      <c r="C2" t="s" s="26">
        <v>32</v>
      </c>
      <c r="D2" s="49"/>
      <c r="E2" s="11"/>
    </row>
    <row r="3" ht="15.75" customHeight="1">
      <c r="A3" t="s" s="50">
        <v>33</v>
      </c>
      <c r="B3" s="28">
        <v>500</v>
      </c>
      <c r="C3" s="51">
        <f>SUM('Budget travaux 1'!C3:C5,'Budget travaux 1'!E3:E5,'Budget travaux 1'!G3:G5,'Budget travaux 1'!I3:I5)</f>
        <v>0</v>
      </c>
      <c r="D3" s="49"/>
      <c r="E3" s="11"/>
    </row>
    <row r="4" ht="15.75" customHeight="1">
      <c r="A4" t="s" s="48">
        <v>34</v>
      </c>
      <c r="B4" s="28">
        <v>1500</v>
      </c>
      <c r="C4" s="29"/>
      <c r="D4" s="49"/>
      <c r="E4" s="11"/>
    </row>
    <row r="5" ht="15.75" customHeight="1">
      <c r="A5" t="s" s="26">
        <v>35</v>
      </c>
      <c r="B5" s="28">
        <v>7000</v>
      </c>
      <c r="C5" s="52">
        <f>SUM('Ameublement'!C4,'Ameublement'!E4,'Ameublement'!G4,'Ameublement'!I4)</f>
        <v>0</v>
      </c>
      <c r="D5" s="49"/>
      <c r="E5" s="11"/>
    </row>
    <row r="6" ht="15.75" customHeight="1">
      <c r="A6" t="s" s="30">
        <v>36</v>
      </c>
      <c r="B6" s="28">
        <v>10000</v>
      </c>
      <c r="C6" s="52">
        <f>SUM('Ameublement'!C5,'Ameublement'!E5,'Ameublement'!G5,'Ameublement'!I5)</f>
        <v>0</v>
      </c>
      <c r="D6" s="49"/>
      <c r="E6" s="11"/>
    </row>
    <row r="7" ht="15.75" customHeight="1">
      <c r="A7" t="s" s="30">
        <v>37</v>
      </c>
      <c r="B7" s="31"/>
      <c r="C7" s="32">
        <f>C3*B3+C4*B4+C5*B5+C6*B6</f>
        <v>0</v>
      </c>
      <c r="D7" s="49"/>
      <c r="E7" s="11"/>
    </row>
    <row r="8" ht="15.35" customHeight="1">
      <c r="A8" s="36"/>
      <c r="B8" s="37"/>
      <c r="C8" s="37"/>
      <c r="D8" s="10"/>
      <c r="E8" s="11"/>
    </row>
    <row r="9" ht="15.35" customHeight="1">
      <c r="A9" s="39"/>
      <c r="B9" s="10"/>
      <c r="C9" s="10"/>
      <c r="D9" s="10"/>
      <c r="E9" s="11"/>
    </row>
    <row r="10" ht="15.35" customHeight="1">
      <c r="A10" s="40"/>
      <c r="B10" s="20"/>
      <c r="C10" s="20"/>
      <c r="D10" s="20"/>
      <c r="E10" s="21"/>
    </row>
  </sheetData>
  <mergeCells count="1">
    <mergeCell ref="A1:C1"/>
  </mergeCells>
  <pageMargins left="1" right="1" top="1" bottom="1" header="0" footer="0"/>
  <pageSetup firstPageNumber="1" fitToHeight="1" fitToWidth="1" scale="100" useFirstPageNumber="0" orientation="portrait" pageOrder="downThenOver"/>
  <headerFooter>
    <oddFooter>&amp;C&amp;"Calibri,Regular"&amp;12&amp;K000000000000&amp;P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67"/>
  <sheetViews>
    <sheetView workbookViewId="0" showGridLines="0" defaultGridColor="1"/>
  </sheetViews>
  <sheetFormatPr defaultColWidth="11.1667" defaultRowHeight="16.6" customHeight="1" outlineLevelRow="0" outlineLevelCol="0"/>
  <cols>
    <col min="1" max="1" width="30.8516" style="53" customWidth="1"/>
    <col min="2" max="2" width="17.8516" style="53" customWidth="1"/>
    <col min="3" max="3" width="22" style="53" customWidth="1"/>
    <col min="4" max="5" width="11.1719" style="53" customWidth="1"/>
    <col min="6" max="16384" width="11.1719" style="53" customWidth="1"/>
  </cols>
  <sheetData>
    <row r="1" ht="27" customHeight="1">
      <c r="A1" t="s" s="2">
        <v>0</v>
      </c>
      <c r="B1" s="54"/>
      <c r="C1" s="55"/>
      <c r="D1" s="4"/>
      <c r="E1" s="6"/>
    </row>
    <row r="2" ht="15.75" customHeight="1">
      <c r="A2" t="s" s="56">
        <v>1</v>
      </c>
      <c r="B2" s="8"/>
      <c r="C2" s="57"/>
      <c r="D2" s="39"/>
      <c r="E2" s="11"/>
    </row>
    <row r="3" ht="15.75" customHeight="1">
      <c r="A3" t="s" s="12">
        <v>38</v>
      </c>
      <c r="B3" s="13">
        <f>'Calcul rentabilité'!B3</f>
        <v>0</v>
      </c>
      <c r="C3" s="57"/>
      <c r="D3" s="39"/>
      <c r="E3" s="11"/>
    </row>
    <row r="4" ht="15.75" customHeight="1">
      <c r="A4" t="s" s="12">
        <v>39</v>
      </c>
      <c r="B4" s="58">
        <f>IF(B3&gt;=100000,B3*7.5%,B3*10%)</f>
        <v>0</v>
      </c>
      <c r="C4" s="57"/>
      <c r="D4" s="39"/>
      <c r="E4" s="11"/>
    </row>
    <row r="5" ht="15.75" customHeight="1">
      <c r="A5" t="s" s="12">
        <v>40</v>
      </c>
      <c r="B5" s="59">
        <f>'Budget travaux 1'!B9+'Budget travaux 2'!C7</f>
        <v>0</v>
      </c>
      <c r="C5" s="57"/>
      <c r="D5" s="39"/>
      <c r="E5" s="11"/>
    </row>
    <row r="6" ht="15.75" customHeight="1">
      <c r="A6" t="s" s="12">
        <v>41</v>
      </c>
      <c r="B6" s="59">
        <f>'Ameublement'!B7</f>
        <v>0</v>
      </c>
      <c r="C6" s="57"/>
      <c r="D6" s="39"/>
      <c r="E6" s="11"/>
    </row>
    <row r="7" ht="15.75" customHeight="1">
      <c r="A7" t="s" s="60">
        <v>42</v>
      </c>
      <c r="B7" s="61">
        <f>SUM(B3:B6)</f>
        <v>0</v>
      </c>
      <c r="C7" s="57"/>
      <c r="D7" s="39"/>
      <c r="E7" s="11"/>
    </row>
    <row r="8" ht="15.75" customHeight="1">
      <c r="A8" s="62"/>
      <c r="B8" s="63"/>
      <c r="C8" s="64"/>
      <c r="D8" s="39"/>
      <c r="E8" s="11"/>
    </row>
    <row r="9" ht="15.75" customHeight="1">
      <c r="A9" t="s" s="12">
        <v>43</v>
      </c>
      <c r="B9" s="13">
        <f>'Calcul rentabilité'!B4</f>
        <v>0</v>
      </c>
      <c r="C9" s="57"/>
      <c r="D9" s="39"/>
      <c r="E9" s="11"/>
    </row>
    <row r="10" ht="15.75" customHeight="1">
      <c r="A10" t="s" s="12">
        <v>4</v>
      </c>
      <c r="B10" s="13">
        <f>'Calcul rentabilité'!B5</f>
        <v>0</v>
      </c>
      <c r="C10" s="57"/>
      <c r="D10" s="39"/>
      <c r="E10" s="11"/>
    </row>
    <row r="11" ht="15.75" customHeight="1">
      <c r="A11" t="s" s="12">
        <v>44</v>
      </c>
      <c r="B11" s="58">
        <f>B10*12</f>
        <v>0</v>
      </c>
      <c r="C11" s="57"/>
      <c r="D11" s="39"/>
      <c r="E11" s="11"/>
    </row>
    <row r="12" ht="15.75" customHeight="1">
      <c r="A12" s="62"/>
      <c r="B12" s="65"/>
      <c r="C12" s="64"/>
      <c r="D12" s="39"/>
      <c r="E12" s="11"/>
    </row>
    <row r="13" ht="15.75" customHeight="1">
      <c r="A13" t="s" s="56">
        <v>45</v>
      </c>
      <c r="B13" s="8"/>
      <c r="C13" s="57"/>
      <c r="D13" s="39"/>
      <c r="E13" s="11"/>
    </row>
    <row r="14" ht="15.75" customHeight="1">
      <c r="A14" t="s" s="12">
        <v>46</v>
      </c>
      <c r="B14" s="16">
        <f>'Calcul rentabilité'!B6</f>
        <v>0</v>
      </c>
      <c r="C14" s="57"/>
      <c r="D14" s="39"/>
      <c r="E14" s="11"/>
    </row>
    <row r="15" ht="15.75" customHeight="1">
      <c r="A15" t="s" s="12">
        <v>47</v>
      </c>
      <c r="B15" s="66">
        <v>2</v>
      </c>
      <c r="C15" s="57"/>
      <c r="D15" s="39"/>
      <c r="E15" s="11"/>
    </row>
    <row r="16" ht="15.75" customHeight="1">
      <c r="A16" t="s" s="12">
        <v>48</v>
      </c>
      <c r="B16" s="58">
        <f>B15*B14</f>
        <v>0</v>
      </c>
      <c r="C16" s="57"/>
      <c r="D16" s="39"/>
      <c r="E16" s="11"/>
    </row>
    <row r="17" ht="15.75" customHeight="1">
      <c r="A17" s="62"/>
      <c r="B17" s="65"/>
      <c r="C17" s="64"/>
      <c r="D17" s="39"/>
      <c r="E17" s="11"/>
    </row>
    <row r="18" ht="15.75" customHeight="1">
      <c r="A18" t="s" s="56">
        <v>49</v>
      </c>
      <c r="B18" s="8"/>
      <c r="C18" s="57"/>
      <c r="D18" s="39"/>
      <c r="E18" s="11"/>
    </row>
    <row r="19" ht="15.75" customHeight="1">
      <c r="A19" t="s" s="12">
        <v>50</v>
      </c>
      <c r="B19" s="67">
        <v>0.08</v>
      </c>
      <c r="C19" s="57"/>
      <c r="D19" s="39"/>
      <c r="E19" s="11"/>
    </row>
    <row r="20" ht="15.75" customHeight="1">
      <c r="A20" t="s" s="12">
        <v>51</v>
      </c>
      <c r="B20" s="66">
        <f>B19*B11</f>
        <v>0</v>
      </c>
      <c r="C20" s="57"/>
      <c r="D20" s="39"/>
      <c r="E20" s="11"/>
    </row>
    <row r="21" ht="15.75" customHeight="1">
      <c r="A21" s="62"/>
      <c r="B21" s="65"/>
      <c r="C21" s="64"/>
      <c r="D21" s="39"/>
      <c r="E21" s="11"/>
    </row>
    <row r="22" ht="15.75" customHeight="1">
      <c r="A22" t="s" s="56">
        <v>52</v>
      </c>
      <c r="B22" s="8"/>
      <c r="C22" s="57"/>
      <c r="D22" s="39"/>
      <c r="E22" s="11"/>
    </row>
    <row r="23" ht="15.75" customHeight="1">
      <c r="A23" t="s" s="12">
        <v>53</v>
      </c>
      <c r="B23" s="66">
        <v>600</v>
      </c>
      <c r="C23" s="57"/>
      <c r="D23" s="39"/>
      <c r="E23" s="11"/>
    </row>
    <row r="24" ht="15.75" customHeight="1">
      <c r="A24" s="62"/>
      <c r="B24" s="65"/>
      <c r="C24" s="64"/>
      <c r="D24" s="39"/>
      <c r="E24" s="11"/>
    </row>
    <row r="25" ht="15.75" customHeight="1">
      <c r="A25" t="s" s="56">
        <v>54</v>
      </c>
      <c r="B25" s="8"/>
      <c r="C25" s="57"/>
      <c r="D25" s="39"/>
      <c r="E25" s="11"/>
    </row>
    <row r="26" ht="16.5" customHeight="1">
      <c r="A26" t="s" s="15">
        <v>55</v>
      </c>
      <c r="B26" s="13">
        <f>'Calcul rentabilité'!B7</f>
        <v>0</v>
      </c>
      <c r="C26" s="57"/>
      <c r="D26" s="39"/>
      <c r="E26" s="11"/>
    </row>
    <row r="27" ht="15.75" customHeight="1">
      <c r="A27" t="s" s="12">
        <v>56</v>
      </c>
      <c r="B27" s="66">
        <f>B26*12</f>
        <v>0</v>
      </c>
      <c r="C27" s="57"/>
      <c r="D27" s="39"/>
      <c r="E27" s="11"/>
    </row>
    <row r="28" ht="15.75" customHeight="1">
      <c r="A28" s="62"/>
      <c r="B28" s="65"/>
      <c r="C28" s="64"/>
      <c r="D28" s="39"/>
      <c r="E28" s="11"/>
    </row>
    <row r="29" ht="15.75" customHeight="1">
      <c r="A29" t="s" s="68">
        <v>57</v>
      </c>
      <c r="B29" s="69"/>
      <c r="C29" s="57"/>
      <c r="D29" s="39"/>
      <c r="E29" s="11"/>
    </row>
    <row r="30" ht="15.75" customHeight="1">
      <c r="A30" t="s" s="70">
        <v>58</v>
      </c>
      <c r="B30" s="71">
        <f>B4</f>
        <v>0</v>
      </c>
      <c r="C30" s="57"/>
      <c r="D30" s="39"/>
      <c r="E30" s="11"/>
    </row>
    <row r="31" ht="15.75" customHeight="1">
      <c r="A31" t="s" s="12">
        <v>59</v>
      </c>
      <c r="B31" s="58">
        <f>B7-B30</f>
        <v>0</v>
      </c>
      <c r="C31" s="57"/>
      <c r="D31" s="39"/>
      <c r="E31" s="11"/>
    </row>
    <row r="32" ht="15.75" customHeight="1">
      <c r="A32" t="s" s="12">
        <v>60</v>
      </c>
      <c r="B32" s="16">
        <f>'Calcul rentabilité'!B8</f>
        <v>20</v>
      </c>
      <c r="C32" s="57"/>
      <c r="D32" s="39"/>
      <c r="E32" s="11"/>
    </row>
    <row r="33" ht="15.75" customHeight="1">
      <c r="A33" t="s" s="12">
        <v>8</v>
      </c>
      <c r="B33" s="17">
        <f>'Calcul rentabilité'!B9</f>
        <v>0.0365</v>
      </c>
      <c r="C33" s="57"/>
      <c r="D33" s="39"/>
      <c r="E33" s="11"/>
    </row>
    <row r="34" ht="15.75" customHeight="1">
      <c r="A34" t="s" s="12">
        <v>61</v>
      </c>
      <c r="B34" s="17">
        <v>0.0034</v>
      </c>
      <c r="C34" s="57"/>
      <c r="D34" s="39"/>
      <c r="E34" s="11"/>
    </row>
    <row r="35" ht="15.75" customHeight="1">
      <c r="A35" t="s" s="12">
        <v>62</v>
      </c>
      <c r="B35" s="72">
        <f>ROUNDUP((PMT((1+B33)^(1/12)-1,B32*12,B31)*-1)+(B34*B31)/12,0)</f>
        <v>0</v>
      </c>
      <c r="C35" s="57"/>
      <c r="D35" s="39"/>
      <c r="E35" s="11"/>
    </row>
    <row r="36" ht="15.75" customHeight="1">
      <c r="A36" t="s" s="12">
        <v>63</v>
      </c>
      <c r="B36" s="72">
        <f>B35*12</f>
        <v>0</v>
      </c>
      <c r="C36" s="57"/>
      <c r="D36" s="39"/>
      <c r="E36" s="11"/>
    </row>
    <row r="37" ht="15.75" customHeight="1">
      <c r="A37" t="s" s="12">
        <v>64</v>
      </c>
      <c r="B37" s="58">
        <f>B36*B32-B31</f>
        <v>0</v>
      </c>
      <c r="C37" s="73"/>
      <c r="D37" s="39"/>
      <c r="E37" s="11"/>
    </row>
    <row r="38" ht="15.75" customHeight="1">
      <c r="A38" t="s" s="12">
        <v>65</v>
      </c>
      <c r="B38" s="58">
        <f>B37/B32</f>
        <v>0</v>
      </c>
      <c r="C38" s="74"/>
      <c r="D38" s="39"/>
      <c r="E38" s="11"/>
    </row>
    <row r="39" ht="15.75" customHeight="1">
      <c r="A39" s="62"/>
      <c r="B39" s="65"/>
      <c r="C39" s="64"/>
      <c r="D39" s="39"/>
      <c r="E39" s="11"/>
    </row>
    <row r="40" ht="15.75" customHeight="1">
      <c r="A40" t="s" s="56">
        <v>66</v>
      </c>
      <c r="B40" s="8"/>
      <c r="C40" s="57"/>
      <c r="D40" s="39"/>
      <c r="E40" s="11"/>
    </row>
    <row r="41" ht="15.75" customHeight="1">
      <c r="A41" t="s" s="12">
        <v>67</v>
      </c>
      <c r="B41" s="66">
        <f>B11-B9-B16-B20-B23-B27-B36</f>
        <v>-600</v>
      </c>
      <c r="C41" s="57"/>
      <c r="D41" s="39"/>
      <c r="E41" s="11"/>
    </row>
    <row r="42" ht="15.75" customHeight="1">
      <c r="A42" t="s" s="12">
        <v>68</v>
      </c>
      <c r="B42" s="66">
        <f>B41/12</f>
        <v>-50</v>
      </c>
      <c r="C42" s="57"/>
      <c r="D42" s="39"/>
      <c r="E42" s="11"/>
    </row>
    <row r="43" ht="15.75" customHeight="1">
      <c r="A43" s="62"/>
      <c r="B43" s="65"/>
      <c r="C43" s="75"/>
      <c r="D43" s="39"/>
      <c r="E43" s="11"/>
    </row>
    <row r="44" ht="15.75" customHeight="1">
      <c r="A44" t="s" s="56">
        <v>69</v>
      </c>
      <c r="B44" s="76"/>
      <c r="C44" s="8"/>
      <c r="D44" s="9"/>
      <c r="E44" s="11"/>
    </row>
    <row r="45" ht="31.5" customHeight="1">
      <c r="A45" t="s" s="77">
        <v>70</v>
      </c>
      <c r="B45" t="s" s="77">
        <v>71</v>
      </c>
      <c r="C45" t="s" s="78">
        <v>72</v>
      </c>
      <c r="D45" s="9"/>
      <c r="E45" s="11"/>
    </row>
    <row r="46" ht="15.75" customHeight="1">
      <c r="A46" t="s" s="79">
        <v>73</v>
      </c>
      <c r="B46" s="80">
        <v>25</v>
      </c>
      <c r="C46" s="81">
        <f>(B3*80%)/B46</f>
        <v>0</v>
      </c>
      <c r="D46" s="9"/>
      <c r="E46" s="11"/>
    </row>
    <row r="47" ht="15.75" customHeight="1">
      <c r="A47" t="s" s="79">
        <v>40</v>
      </c>
      <c r="B47" s="80">
        <v>15</v>
      </c>
      <c r="C47" s="81">
        <f>B5/B47</f>
        <v>0</v>
      </c>
      <c r="D47" s="9"/>
      <c r="E47" s="11"/>
    </row>
    <row r="48" ht="15.75" customHeight="1">
      <c r="A48" s="82"/>
      <c r="B48" s="83"/>
      <c r="C48" s="84"/>
      <c r="D48" s="39"/>
      <c r="E48" s="11"/>
    </row>
    <row r="49" ht="15.75" customHeight="1">
      <c r="A49" t="s" s="56">
        <v>74</v>
      </c>
      <c r="B49" s="8"/>
      <c r="C49" s="85"/>
      <c r="D49" s="39"/>
      <c r="E49" s="11"/>
    </row>
    <row r="50" ht="15.75" customHeight="1">
      <c r="A50" t="s" s="12">
        <v>75</v>
      </c>
      <c r="B50" s="58">
        <f>B11-B9-B16-B23-B38-C46-C47</f>
        <v>-600</v>
      </c>
      <c r="C50" s="85"/>
      <c r="D50" s="39"/>
      <c r="E50" s="11"/>
    </row>
    <row r="51" ht="15.75" customHeight="1">
      <c r="A51" t="s" s="12">
        <v>76</v>
      </c>
      <c r="B51" s="58">
        <f>IF(B50&lt;0,0,B50*0.15)</f>
        <v>0</v>
      </c>
      <c r="C51" s="57"/>
      <c r="D51" s="39"/>
      <c r="E51" s="11"/>
    </row>
    <row r="52" ht="15.75" customHeight="1">
      <c r="A52" s="62"/>
      <c r="B52" s="65"/>
      <c r="C52" s="64"/>
      <c r="D52" s="39"/>
      <c r="E52" s="11"/>
    </row>
    <row r="53" ht="15.75" customHeight="1">
      <c r="A53" t="s" s="56">
        <v>77</v>
      </c>
      <c r="B53" s="8"/>
      <c r="C53" s="57"/>
      <c r="D53" s="39"/>
      <c r="E53" s="11"/>
    </row>
    <row r="54" ht="15.75" customHeight="1">
      <c r="A54" t="s" s="12">
        <v>78</v>
      </c>
      <c r="B54" s="66">
        <f>B41-B51</f>
        <v>-600</v>
      </c>
      <c r="C54" s="57"/>
      <c r="D54" s="39"/>
      <c r="E54" s="11"/>
    </row>
    <row r="55" ht="15.75" customHeight="1">
      <c r="A55" t="s" s="12">
        <v>79</v>
      </c>
      <c r="B55" s="66">
        <f>B54/12</f>
        <v>-50</v>
      </c>
      <c r="C55" s="57"/>
      <c r="D55" s="39"/>
      <c r="E55" s="11"/>
    </row>
    <row r="56" ht="15.75" customHeight="1">
      <c r="A56" s="62"/>
      <c r="B56" s="65"/>
      <c r="C56" s="64"/>
      <c r="D56" s="39"/>
      <c r="E56" s="11"/>
    </row>
    <row r="57" ht="15.75" customHeight="1">
      <c r="A57" t="s" s="56">
        <v>80</v>
      </c>
      <c r="B57" s="8"/>
      <c r="C57" s="57"/>
      <c r="D57" s="39"/>
      <c r="E57" s="11"/>
    </row>
    <row r="58" ht="15.75" customHeight="1">
      <c r="A58" t="s" s="12">
        <v>81</v>
      </c>
      <c r="B58" s="86">
        <f>B11/(B7)</f>
      </c>
      <c r="C58" s="57"/>
      <c r="D58" s="39"/>
      <c r="E58" s="11"/>
    </row>
    <row r="59" ht="15.75" customHeight="1">
      <c r="A59" t="s" s="12">
        <v>82</v>
      </c>
      <c r="B59" s="86">
        <f>(B11-B9)/(B7)</f>
      </c>
      <c r="C59" s="57"/>
      <c r="D59" s="39"/>
      <c r="E59" s="11"/>
    </row>
    <row r="60" ht="15.75" customHeight="1">
      <c r="A60" s="62"/>
      <c r="B60" s="65"/>
      <c r="C60" s="64"/>
      <c r="D60" s="39"/>
      <c r="E60" s="11"/>
    </row>
    <row r="61" ht="15.75" customHeight="1">
      <c r="A61" t="s" s="56">
        <v>83</v>
      </c>
      <c r="B61" s="8"/>
      <c r="C61" s="57"/>
      <c r="D61" s="39"/>
      <c r="E61" s="11"/>
    </row>
    <row r="62" ht="15.75" customHeight="1">
      <c r="A62" t="s" s="12">
        <v>84</v>
      </c>
      <c r="B62" s="87">
        <f>(B31/B32/12)</f>
        <v>0</v>
      </c>
      <c r="C62" s="57"/>
      <c r="D62" s="39"/>
      <c r="E62" s="11"/>
    </row>
    <row r="63" ht="15.75" customHeight="1">
      <c r="A63" t="s" s="12">
        <v>85</v>
      </c>
      <c r="B63" s="87">
        <f>B55</f>
        <v>-50</v>
      </c>
      <c r="C63" s="57"/>
      <c r="D63" s="39"/>
      <c r="E63" s="11"/>
    </row>
    <row r="64" ht="15.75" customHeight="1">
      <c r="A64" t="s" s="12">
        <v>86</v>
      </c>
      <c r="B64" s="87">
        <f>B62+B63</f>
        <v>-50</v>
      </c>
      <c r="C64" s="57"/>
      <c r="D64" s="39"/>
      <c r="E64" s="11"/>
    </row>
    <row r="65" ht="15.75" customHeight="1">
      <c r="A65" s="62"/>
      <c r="B65" s="65"/>
      <c r="C65" s="64"/>
      <c r="D65" s="39"/>
      <c r="E65" s="11"/>
    </row>
    <row r="66" ht="15.75" customHeight="1">
      <c r="A66" t="s" s="56">
        <v>87</v>
      </c>
      <c r="B66" s="8"/>
      <c r="C66" s="57"/>
      <c r="D66" s="39"/>
      <c r="E66" s="11"/>
    </row>
    <row r="67" ht="15.75" customHeight="1">
      <c r="A67" t="s" s="12">
        <v>88</v>
      </c>
      <c r="B67" t="s" s="12">
        <v>89</v>
      </c>
      <c r="C67" s="57"/>
      <c r="D67" s="40"/>
      <c r="E67" s="21"/>
    </row>
  </sheetData>
  <mergeCells count="14">
    <mergeCell ref="A40:B40"/>
    <mergeCell ref="A44:C44"/>
    <mergeCell ref="A49:B49"/>
    <mergeCell ref="A53:B53"/>
    <mergeCell ref="A57:B57"/>
    <mergeCell ref="A1:C1"/>
    <mergeCell ref="A2:B2"/>
    <mergeCell ref="A13:B13"/>
    <mergeCell ref="A18:B18"/>
    <mergeCell ref="A22:B22"/>
    <mergeCell ref="A25:B25"/>
    <mergeCell ref="A29:B29"/>
    <mergeCell ref="A61:B61"/>
    <mergeCell ref="A66:B66"/>
  </mergeCells>
  <hyperlinks>
    <hyperlink ref="B67" r:id="rId1" location="" tooltip="" display="https://form.typeform.com/to/wtsKaB7a"/>
  </hyperlinks>
  <pageMargins left="1" right="1" top="1" bottom="1" header="0" footer="0"/>
  <pageSetup firstPageNumber="1" fitToHeight="1" fitToWidth="1" scale="100" useFirstPageNumber="0" orientation="portrait" pageOrder="downThenOver"/>
  <headerFooter>
    <oddFooter>&amp;C&amp;"Calibri,Regular"&amp;12&amp;K000000000000&amp;P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