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paulseabridge/Desktop/"/>
    </mc:Choice>
  </mc:AlternateContent>
  <xr:revisionPtr revIDLastSave="0" documentId="13_ncr:1_{63075933-E0AD-1A4F-9228-CD19874EC32F}" xr6:coauthVersionLast="47" xr6:coauthVersionMax="47" xr10:uidLastSave="{00000000-0000-0000-0000-000000000000}"/>
  <bookViews>
    <workbookView xWindow="760" yWindow="500" windowWidth="28040" windowHeight="16300" xr2:uid="{0D35DD16-A5B3-814A-9229-406709896E78}"/>
  </bookViews>
  <sheets>
    <sheet name="COUNTDOWN BOARD &amp; GOAL TRACKING" sheetId="1" r:id="rId1"/>
    <sheet name="PIPELINE" sheetId="2" r:id="rId2"/>
    <sheet name="DoNotUse" sheetId="3" r:id="rId3"/>
  </sheets>
  <definedNames>
    <definedName name="_xlnm._FilterDatabase" localSheetId="1" hidden="1">PIPELINE!$A$1:$U$1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0" i="1" l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R10" i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N10" i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I10" i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E10" i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B10" i="1"/>
  <c r="C10" i="1" s="1"/>
  <c r="F9" i="1" l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B12" i="1"/>
  <c r="J9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C12" i="1" l="1"/>
  <c r="B14" i="1"/>
  <c r="O9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C14" i="1" l="1"/>
  <c r="B16" i="1"/>
  <c r="B18" i="1" l="1"/>
  <c r="S9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C16" i="1"/>
  <c r="C18" i="1" l="1"/>
  <c r="B20" i="1"/>
  <c r="B22" i="1" l="1"/>
  <c r="W9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C20" i="1"/>
  <c r="B24" i="1" l="1"/>
  <c r="C24" i="1" s="1"/>
  <c r="C22" i="1"/>
</calcChain>
</file>

<file path=xl/sharedStrings.xml><?xml version="1.0" encoding="utf-8"?>
<sst xmlns="http://schemas.openxmlformats.org/spreadsheetml/2006/main" count="93" uniqueCount="77">
  <si>
    <t xml:space="preserve">My goal is to achieve </t>
  </si>
  <si>
    <t>I need to do</t>
  </si>
  <si>
    <t>Outreach</t>
  </si>
  <si>
    <t>(Letters)</t>
  </si>
  <si>
    <t>First Calls</t>
  </si>
  <si>
    <t>Second Calls</t>
  </si>
  <si>
    <t>NDA/Financials Requested</t>
  </si>
  <si>
    <t>Financials Received</t>
  </si>
  <si>
    <t>Analysis - viable to proceed</t>
  </si>
  <si>
    <t>Financial Proposals</t>
  </si>
  <si>
    <t>Term Sheets</t>
  </si>
  <si>
    <t>Deal (s)</t>
  </si>
  <si>
    <t>enter timescale in days</t>
  </si>
  <si>
    <t>5 months time</t>
  </si>
  <si>
    <t>Total</t>
  </si>
  <si>
    <t>Per Week</t>
  </si>
  <si>
    <t>Within</t>
  </si>
  <si>
    <t>COUNTDOWN BOARD</t>
  </si>
  <si>
    <t>OUTREACH</t>
  </si>
  <si>
    <t>Enter Weekly Target</t>
  </si>
  <si>
    <t>Done This Week</t>
  </si>
  <si>
    <t>Left to Go</t>
  </si>
  <si>
    <t>FIRST CALLS</t>
  </si>
  <si>
    <t>SECOND CALLS</t>
  </si>
  <si>
    <t>FINANCIALS RECEIVED</t>
  </si>
  <si>
    <t>FINANCIAL PROPOSALS</t>
  </si>
  <si>
    <t>Week No</t>
  </si>
  <si>
    <t>Period Target</t>
  </si>
  <si>
    <t>(30 days x X months)</t>
  </si>
  <si>
    <t>Company Name</t>
  </si>
  <si>
    <t>Address1</t>
  </si>
  <si>
    <t>Address2</t>
  </si>
  <si>
    <t>Address3</t>
  </si>
  <si>
    <t>Address4</t>
  </si>
  <si>
    <t>Address5</t>
  </si>
  <si>
    <t>Contact Name</t>
  </si>
  <si>
    <t>Saluation</t>
  </si>
  <si>
    <t>Email</t>
  </si>
  <si>
    <t>Linkedin</t>
  </si>
  <si>
    <t>Stage</t>
  </si>
  <si>
    <t>Notes</t>
  </si>
  <si>
    <t>XYZ Company Ltd</t>
  </si>
  <si>
    <t>1 The Street</t>
  </si>
  <si>
    <t>Town</t>
  </si>
  <si>
    <t>County</t>
  </si>
  <si>
    <t>State</t>
  </si>
  <si>
    <t>ZipCode</t>
  </si>
  <si>
    <t>Mrs Janet Smith</t>
  </si>
  <si>
    <t>Janet</t>
  </si>
  <si>
    <t>janet@thecompany.com</t>
  </si>
  <si>
    <t>Paste link here</t>
  </si>
  <si>
    <t>Turnover</t>
  </si>
  <si>
    <t>EBITDA</t>
  </si>
  <si>
    <t>Balance Sheet (Net Worth)</t>
  </si>
  <si>
    <t>Deal Structure</t>
  </si>
  <si>
    <t>3 x EBITDA + Hard Assets - approx 8m</t>
  </si>
  <si>
    <t>15/Jan - call with owner first call went well. Requested NDA and booked second call.</t>
  </si>
  <si>
    <t>22/Jan - second call undertaken. Retirement Sale. Financials Requested</t>
  </si>
  <si>
    <t>1 Feb - financials received and analysed</t>
  </si>
  <si>
    <t>7 Feb financial proposal made</t>
  </si>
  <si>
    <t>14 Feb moving to term sheet</t>
  </si>
  <si>
    <t>Motivation</t>
  </si>
  <si>
    <t>Retiremenet Sale</t>
  </si>
  <si>
    <t>FIRST CALL BOOKED</t>
  </si>
  <si>
    <t>FIRST CALL DONE</t>
  </si>
  <si>
    <t>SECOND CALL BOOKED</t>
  </si>
  <si>
    <t>SECOND CALL DONE</t>
  </si>
  <si>
    <t>FINANCIALS REQUESTED</t>
  </si>
  <si>
    <t>FINANCIAL PROPOSAL CALL BOOKED</t>
  </si>
  <si>
    <t>FINANCIAL PROPOSAL MADE</t>
  </si>
  <si>
    <t>DEAL AGREED - PENDING AGREE TERM SHEET</t>
  </si>
  <si>
    <t>TERM SHEET SIGNED</t>
  </si>
  <si>
    <t>DUE DILIGENCE</t>
  </si>
  <si>
    <t>LEGALS</t>
  </si>
  <si>
    <t>FUNDING</t>
  </si>
  <si>
    <t>COMPLETED</t>
  </si>
  <si>
    <t>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</si>
</sst>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([$$-409]* #,##0.00_);_([$$-409]* \(#,##0.00\);_([$$-409]* &quot;-&quot;??_);_(@_)"/>
  </numFmts>
  <fonts count="4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sz val="12"/>
      <color theme="1"/>
      <name val="Aptos Narrow"/>
      <scheme val="minor"/>
    </font>
    <font>
      <b/>
      <u/>
      <sz val="12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">
    <xf numFmtId="0" fontId="0" fillId="0" borderId="0" xfId="0"/>
    <xf numFmtId="0" fontId="0" fillId="2" borderId="0" xfId="0" applyFill="1"/>
    <xf numFmtId="1" fontId="0" fillId="0" borderId="0" xfId="0" applyNumberFormat="1"/>
    <xf numFmtId="1" fontId="0" fillId="2" borderId="0" xfId="0" applyNumberFormat="1" applyFill="1"/>
    <xf numFmtId="0" fontId="2" fillId="0" borderId="0" xfId="0" applyFont="1"/>
    <xf numFmtId="0" fontId="3" fillId="0" borderId="0" xfId="0" applyFont="1"/>
    <xf numFmtId="164" fontId="0" fillId="0" borderId="0" xfId="0" applyNumberFormat="1"/>
    <xf numFmtId="0" fontId="1" fillId="0" borderId="0" xfId="1"/>
    <xf numFmtId="165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janet@thecompany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BC8CE-352A-E54B-B6EC-E771CB36986C}">
  <dimension ref="A2:Y28"/>
  <sheetViews>
    <sheetView tabSelected="1" zoomScale="66" zoomScaleNormal="66" workbookViewId="0">
      <selection activeCell="C31" sqref="C31"/>
    </sheetView>
  </sheetViews>
  <sheetFormatPr baseColWidth="10" defaultRowHeight="16" x14ac:dyDescent="0.2"/>
  <cols>
    <col min="1" max="1" width="28.83203125" customWidth="1"/>
    <col min="2" max="2" width="12.5" bestFit="1" customWidth="1"/>
    <col min="3" max="3" width="21.6640625" customWidth="1"/>
    <col min="5" max="25" width="13.83203125" customWidth="1"/>
  </cols>
  <sheetData>
    <row r="2" spans="1:25" x14ac:dyDescent="0.2">
      <c r="A2" t="s">
        <v>0</v>
      </c>
      <c r="B2" s="1">
        <v>1</v>
      </c>
      <c r="C2" t="s">
        <v>11</v>
      </c>
    </row>
    <row r="3" spans="1:25" x14ac:dyDescent="0.2">
      <c r="F3" s="5" t="s">
        <v>17</v>
      </c>
    </row>
    <row r="4" spans="1:25" x14ac:dyDescent="0.2">
      <c r="A4" t="s">
        <v>16</v>
      </c>
      <c r="B4" s="1" t="s">
        <v>13</v>
      </c>
    </row>
    <row r="5" spans="1:25" x14ac:dyDescent="0.2">
      <c r="F5" s="4" t="s">
        <v>18</v>
      </c>
      <c r="J5" s="4" t="s">
        <v>22</v>
      </c>
      <c r="O5" s="4" t="s">
        <v>23</v>
      </c>
      <c r="S5" s="4" t="s">
        <v>24</v>
      </c>
      <c r="W5" s="4" t="s">
        <v>25</v>
      </c>
    </row>
    <row r="6" spans="1:25" x14ac:dyDescent="0.2">
      <c r="A6" t="s">
        <v>1</v>
      </c>
      <c r="C6" t="s">
        <v>12</v>
      </c>
      <c r="D6" s="1">
        <v>150</v>
      </c>
    </row>
    <row r="7" spans="1:25" x14ac:dyDescent="0.2">
      <c r="C7" t="s">
        <v>28</v>
      </c>
    </row>
    <row r="8" spans="1:25" x14ac:dyDescent="0.2">
      <c r="E8" t="s">
        <v>26</v>
      </c>
      <c r="F8" t="s">
        <v>27</v>
      </c>
      <c r="G8" t="s">
        <v>20</v>
      </c>
      <c r="H8" t="s">
        <v>21</v>
      </c>
      <c r="I8" t="s">
        <v>26</v>
      </c>
      <c r="J8" t="s">
        <v>27</v>
      </c>
      <c r="K8" t="s">
        <v>20</v>
      </c>
      <c r="L8" t="s">
        <v>21</v>
      </c>
      <c r="N8" t="s">
        <v>26</v>
      </c>
      <c r="O8" t="s">
        <v>27</v>
      </c>
      <c r="P8" t="s">
        <v>20</v>
      </c>
      <c r="Q8" t="s">
        <v>21</v>
      </c>
      <c r="R8" t="s">
        <v>26</v>
      </c>
      <c r="S8" t="s">
        <v>19</v>
      </c>
      <c r="T8" t="s">
        <v>20</v>
      </c>
      <c r="U8" t="s">
        <v>21</v>
      </c>
      <c r="V8" t="s">
        <v>26</v>
      </c>
      <c r="W8" t="s">
        <v>27</v>
      </c>
      <c r="X8" t="s">
        <v>20</v>
      </c>
      <c r="Y8" t="s">
        <v>21</v>
      </c>
    </row>
    <row r="9" spans="1:25" x14ac:dyDescent="0.2">
      <c r="A9" t="s">
        <v>2</v>
      </c>
      <c r="B9" t="s">
        <v>14</v>
      </c>
      <c r="C9" t="s">
        <v>15</v>
      </c>
      <c r="E9" s="2">
        <v>1</v>
      </c>
      <c r="F9" s="3">
        <f>B10</f>
        <v>1000</v>
      </c>
      <c r="G9" s="2">
        <v>55</v>
      </c>
      <c r="H9" s="2">
        <f>F9-G9</f>
        <v>945</v>
      </c>
      <c r="I9" s="2">
        <v>1</v>
      </c>
      <c r="J9" s="3">
        <f>B12</f>
        <v>65</v>
      </c>
      <c r="K9" s="2">
        <v>3</v>
      </c>
      <c r="L9" s="2">
        <f>J9-K9</f>
        <v>62</v>
      </c>
      <c r="M9" s="2"/>
      <c r="N9" s="2">
        <v>1</v>
      </c>
      <c r="O9" s="3">
        <f>B14</f>
        <v>35.75</v>
      </c>
      <c r="P9" s="2">
        <v>0</v>
      </c>
      <c r="Q9" s="2">
        <f>O9-P9</f>
        <v>35.75</v>
      </c>
      <c r="R9" s="2">
        <v>1</v>
      </c>
      <c r="S9" s="3">
        <f>B18</f>
        <v>16.713125000000002</v>
      </c>
      <c r="T9" s="2">
        <v>0</v>
      </c>
      <c r="U9" s="2">
        <f>S9-T9</f>
        <v>16.713125000000002</v>
      </c>
      <c r="V9" s="2">
        <v>1</v>
      </c>
      <c r="W9" s="3">
        <f>B22</f>
        <v>8.3565625000000008</v>
      </c>
      <c r="X9" s="2">
        <v>0</v>
      </c>
      <c r="Y9" s="2">
        <f>W9-X9</f>
        <v>8.3565625000000008</v>
      </c>
    </row>
    <row r="10" spans="1:25" x14ac:dyDescent="0.2">
      <c r="A10" t="s">
        <v>3</v>
      </c>
      <c r="B10" s="6">
        <f>B2*1000</f>
        <v>1000</v>
      </c>
      <c r="C10" s="6">
        <f>B10/D6*7</f>
        <v>46.666666666666671</v>
      </c>
      <c r="E10" s="2">
        <f>E9+1</f>
        <v>2</v>
      </c>
      <c r="F10" s="3"/>
      <c r="G10" s="2">
        <v>60</v>
      </c>
      <c r="H10" s="2">
        <f>H9-G10</f>
        <v>885</v>
      </c>
      <c r="I10" s="2">
        <f>I9+1</f>
        <v>2</v>
      </c>
      <c r="J10" s="3"/>
      <c r="K10" s="2">
        <v>3</v>
      </c>
      <c r="L10" s="2">
        <f>L9-K10</f>
        <v>59</v>
      </c>
      <c r="M10" s="2"/>
      <c r="N10" s="2">
        <f>N9+1</f>
        <v>2</v>
      </c>
      <c r="O10" s="3"/>
      <c r="P10" s="2">
        <v>0</v>
      </c>
      <c r="Q10" s="2">
        <f>Q9-P10</f>
        <v>35.75</v>
      </c>
      <c r="R10" s="2">
        <f>R9+1</f>
        <v>2</v>
      </c>
      <c r="S10" s="3"/>
      <c r="T10" s="2">
        <v>0</v>
      </c>
      <c r="U10" s="2">
        <f>U9-T10</f>
        <v>16.713125000000002</v>
      </c>
      <c r="V10" s="2">
        <f>V9+1</f>
        <v>2</v>
      </c>
      <c r="W10" s="3"/>
      <c r="X10" s="2">
        <v>0</v>
      </c>
      <c r="Y10" s="2">
        <f>Y9-X10</f>
        <v>8.3565625000000008</v>
      </c>
    </row>
    <row r="11" spans="1:25" x14ac:dyDescent="0.2">
      <c r="B11" s="6"/>
      <c r="C11" s="6"/>
      <c r="E11" s="2">
        <f t="shared" ref="E11:E24" si="0">E10+1</f>
        <v>3</v>
      </c>
      <c r="F11" s="3"/>
      <c r="G11" s="2">
        <v>65</v>
      </c>
      <c r="H11" s="2">
        <f t="shared" ref="H11:H28" si="1">H10-G11</f>
        <v>820</v>
      </c>
      <c r="I11" s="2">
        <f t="shared" ref="I11:I24" si="2">I10+1</f>
        <v>3</v>
      </c>
      <c r="J11" s="3"/>
      <c r="K11" s="2">
        <v>3</v>
      </c>
      <c r="L11" s="2">
        <f t="shared" ref="L11:L28" si="3">L10-K11</f>
        <v>56</v>
      </c>
      <c r="M11" s="2"/>
      <c r="N11" s="2">
        <f t="shared" ref="N11:N24" si="4">N10+1</f>
        <v>3</v>
      </c>
      <c r="O11" s="3"/>
      <c r="P11" s="2">
        <v>0</v>
      </c>
      <c r="Q11" s="2">
        <f t="shared" ref="Q11:Q28" si="5">Q10-P11</f>
        <v>35.75</v>
      </c>
      <c r="R11" s="2">
        <f t="shared" ref="R11:R24" si="6">R10+1</f>
        <v>3</v>
      </c>
      <c r="S11" s="3"/>
      <c r="T11" s="2">
        <v>0</v>
      </c>
      <c r="U11" s="2">
        <f t="shared" ref="U11:U28" si="7">U10-T11</f>
        <v>16.713125000000002</v>
      </c>
      <c r="V11" s="2">
        <f t="shared" ref="V11:V24" si="8">V10+1</f>
        <v>3</v>
      </c>
      <c r="W11" s="3"/>
      <c r="X11" s="2">
        <v>0</v>
      </c>
      <c r="Y11" s="2">
        <f t="shared" ref="Y11:Y28" si="9">Y10-X11</f>
        <v>8.3565625000000008</v>
      </c>
    </row>
    <row r="12" spans="1:25" x14ac:dyDescent="0.2">
      <c r="A12" t="s">
        <v>4</v>
      </c>
      <c r="B12" s="6">
        <f>B10*0.065</f>
        <v>65</v>
      </c>
      <c r="C12" s="6">
        <f>B12/D6*7</f>
        <v>3.0333333333333332</v>
      </c>
      <c r="E12" s="2">
        <f t="shared" si="0"/>
        <v>4</v>
      </c>
      <c r="F12" s="3"/>
      <c r="G12" s="2">
        <v>48</v>
      </c>
      <c r="H12" s="2">
        <f t="shared" si="1"/>
        <v>772</v>
      </c>
      <c r="I12" s="2">
        <f t="shared" si="2"/>
        <v>4</v>
      </c>
      <c r="J12" s="3"/>
      <c r="K12" s="2">
        <v>5</v>
      </c>
      <c r="L12" s="2">
        <f t="shared" si="3"/>
        <v>51</v>
      </c>
      <c r="M12" s="2"/>
      <c r="N12" s="2">
        <f t="shared" si="4"/>
        <v>4</v>
      </c>
      <c r="O12" s="3"/>
      <c r="P12" s="2">
        <v>1</v>
      </c>
      <c r="Q12" s="2">
        <f t="shared" si="5"/>
        <v>34.75</v>
      </c>
      <c r="R12" s="2">
        <f t="shared" si="6"/>
        <v>4</v>
      </c>
      <c r="S12" s="3"/>
      <c r="T12" s="2">
        <v>0</v>
      </c>
      <c r="U12" s="2">
        <f t="shared" si="7"/>
        <v>16.713125000000002</v>
      </c>
      <c r="V12" s="2">
        <f t="shared" si="8"/>
        <v>4</v>
      </c>
      <c r="W12" s="3"/>
      <c r="X12" s="2">
        <v>0</v>
      </c>
      <c r="Y12" s="2">
        <f t="shared" si="9"/>
        <v>8.3565625000000008</v>
      </c>
    </row>
    <row r="13" spans="1:25" x14ac:dyDescent="0.2">
      <c r="B13" s="6"/>
      <c r="C13" s="6"/>
      <c r="E13" s="2">
        <f t="shared" si="0"/>
        <v>5</v>
      </c>
      <c r="F13" s="3"/>
      <c r="G13" s="2">
        <v>59</v>
      </c>
      <c r="H13" s="2">
        <f t="shared" si="1"/>
        <v>713</v>
      </c>
      <c r="I13" s="2">
        <f t="shared" si="2"/>
        <v>5</v>
      </c>
      <c r="J13" s="3"/>
      <c r="K13" s="2">
        <v>5</v>
      </c>
      <c r="L13" s="2">
        <f t="shared" si="3"/>
        <v>46</v>
      </c>
      <c r="M13" s="2"/>
      <c r="N13" s="2">
        <f t="shared" si="4"/>
        <v>5</v>
      </c>
      <c r="O13" s="3"/>
      <c r="P13" s="2">
        <v>1</v>
      </c>
      <c r="Q13" s="2">
        <f t="shared" si="5"/>
        <v>33.75</v>
      </c>
      <c r="R13" s="2">
        <f t="shared" si="6"/>
        <v>5</v>
      </c>
      <c r="S13" s="3"/>
      <c r="T13" s="2">
        <v>0</v>
      </c>
      <c r="U13" s="2">
        <f t="shared" si="7"/>
        <v>16.713125000000002</v>
      </c>
      <c r="V13" s="2">
        <f t="shared" si="8"/>
        <v>5</v>
      </c>
      <c r="W13" s="3"/>
      <c r="X13" s="2">
        <v>0</v>
      </c>
      <c r="Y13" s="2">
        <f t="shared" si="9"/>
        <v>8.3565625000000008</v>
      </c>
    </row>
    <row r="14" spans="1:25" x14ac:dyDescent="0.2">
      <c r="A14" t="s">
        <v>5</v>
      </c>
      <c r="B14" s="6">
        <f>B12*0.55</f>
        <v>35.75</v>
      </c>
      <c r="C14" s="6">
        <f>B14/D6*7</f>
        <v>1.6683333333333334</v>
      </c>
      <c r="E14" s="2">
        <f t="shared" si="0"/>
        <v>6</v>
      </c>
      <c r="F14" s="3"/>
      <c r="G14" s="2">
        <v>52</v>
      </c>
      <c r="H14" s="2">
        <f t="shared" si="1"/>
        <v>661</v>
      </c>
      <c r="I14" s="2">
        <f t="shared" si="2"/>
        <v>6</v>
      </c>
      <c r="J14" s="3"/>
      <c r="K14" s="2">
        <v>5</v>
      </c>
      <c r="L14" s="2">
        <f t="shared" si="3"/>
        <v>41</v>
      </c>
      <c r="M14" s="2"/>
      <c r="N14" s="2">
        <f t="shared" si="4"/>
        <v>6</v>
      </c>
      <c r="O14" s="3"/>
      <c r="P14" s="2">
        <v>1</v>
      </c>
      <c r="Q14" s="2">
        <f t="shared" si="5"/>
        <v>32.75</v>
      </c>
      <c r="R14" s="2">
        <f t="shared" si="6"/>
        <v>6</v>
      </c>
      <c r="S14" s="3"/>
      <c r="T14" s="2">
        <v>0</v>
      </c>
      <c r="U14" s="2">
        <f t="shared" si="7"/>
        <v>16.713125000000002</v>
      </c>
      <c r="V14" s="2">
        <f t="shared" si="8"/>
        <v>6</v>
      </c>
      <c r="W14" s="3"/>
      <c r="X14" s="2">
        <v>0</v>
      </c>
      <c r="Y14" s="2">
        <f t="shared" si="9"/>
        <v>8.3565625000000008</v>
      </c>
    </row>
    <row r="15" spans="1:25" x14ac:dyDescent="0.2">
      <c r="B15" s="6"/>
      <c r="C15" s="6"/>
      <c r="E15" s="2">
        <f t="shared" si="0"/>
        <v>7</v>
      </c>
      <c r="F15" s="3"/>
      <c r="G15" s="2">
        <v>56</v>
      </c>
      <c r="H15" s="2">
        <f t="shared" si="1"/>
        <v>605</v>
      </c>
      <c r="I15" s="2">
        <f t="shared" si="2"/>
        <v>7</v>
      </c>
      <c r="J15" s="3"/>
      <c r="K15" s="2">
        <v>3</v>
      </c>
      <c r="L15" s="2">
        <f t="shared" si="3"/>
        <v>38</v>
      </c>
      <c r="M15" s="2"/>
      <c r="N15" s="2">
        <f t="shared" si="4"/>
        <v>7</v>
      </c>
      <c r="O15" s="3"/>
      <c r="P15" s="2">
        <v>1</v>
      </c>
      <c r="Q15" s="2">
        <f t="shared" si="5"/>
        <v>31.75</v>
      </c>
      <c r="R15" s="2">
        <f t="shared" si="6"/>
        <v>7</v>
      </c>
      <c r="S15" s="3"/>
      <c r="T15" s="2">
        <v>0</v>
      </c>
      <c r="U15" s="2">
        <f t="shared" si="7"/>
        <v>16.713125000000002</v>
      </c>
      <c r="V15" s="2">
        <f t="shared" si="8"/>
        <v>7</v>
      </c>
      <c r="W15" s="3"/>
      <c r="X15" s="2">
        <v>0</v>
      </c>
      <c r="Y15" s="2">
        <f t="shared" si="9"/>
        <v>8.3565625000000008</v>
      </c>
    </row>
    <row r="16" spans="1:25" x14ac:dyDescent="0.2">
      <c r="A16" t="s">
        <v>6</v>
      </c>
      <c r="B16" s="6">
        <f>B14*0.55</f>
        <v>19.662500000000001</v>
      </c>
      <c r="C16" s="6">
        <f>B16/D6*7</f>
        <v>0.91758333333333331</v>
      </c>
      <c r="E16" s="2">
        <f t="shared" si="0"/>
        <v>8</v>
      </c>
      <c r="F16" s="3"/>
      <c r="G16" s="2">
        <v>53</v>
      </c>
      <c r="H16" s="2">
        <f t="shared" si="1"/>
        <v>552</v>
      </c>
      <c r="I16" s="2">
        <f t="shared" si="2"/>
        <v>8</v>
      </c>
      <c r="J16" s="3"/>
      <c r="K16" s="2">
        <v>3</v>
      </c>
      <c r="L16" s="2">
        <f t="shared" si="3"/>
        <v>35</v>
      </c>
      <c r="M16" s="2"/>
      <c r="N16" s="2">
        <f t="shared" si="4"/>
        <v>8</v>
      </c>
      <c r="O16" s="3"/>
      <c r="P16" s="2">
        <v>2</v>
      </c>
      <c r="Q16" s="2">
        <f t="shared" si="5"/>
        <v>29.75</v>
      </c>
      <c r="R16" s="2">
        <f t="shared" si="6"/>
        <v>8</v>
      </c>
      <c r="S16" s="3"/>
      <c r="T16" s="2">
        <v>1</v>
      </c>
      <c r="U16" s="2">
        <f t="shared" si="7"/>
        <v>15.713125000000002</v>
      </c>
      <c r="V16" s="2">
        <f t="shared" si="8"/>
        <v>8</v>
      </c>
      <c r="W16" s="3"/>
      <c r="X16" s="2">
        <v>0</v>
      </c>
      <c r="Y16" s="2">
        <f t="shared" si="9"/>
        <v>8.3565625000000008</v>
      </c>
    </row>
    <row r="17" spans="1:25" x14ac:dyDescent="0.2">
      <c r="B17" s="6"/>
      <c r="C17" s="6"/>
      <c r="E17" s="2">
        <f t="shared" si="0"/>
        <v>9</v>
      </c>
      <c r="F17" s="3"/>
      <c r="G17" s="2">
        <v>45</v>
      </c>
      <c r="H17" s="2">
        <f t="shared" si="1"/>
        <v>507</v>
      </c>
      <c r="I17" s="2">
        <f t="shared" si="2"/>
        <v>9</v>
      </c>
      <c r="J17" s="3"/>
      <c r="K17" s="2">
        <v>3</v>
      </c>
      <c r="L17" s="2">
        <f t="shared" si="3"/>
        <v>32</v>
      </c>
      <c r="M17" s="2"/>
      <c r="N17" s="2">
        <f t="shared" si="4"/>
        <v>9</v>
      </c>
      <c r="O17" s="3"/>
      <c r="P17" s="2">
        <v>2</v>
      </c>
      <c r="Q17" s="2">
        <f t="shared" si="5"/>
        <v>27.75</v>
      </c>
      <c r="R17" s="2">
        <f t="shared" si="6"/>
        <v>9</v>
      </c>
      <c r="S17" s="3"/>
      <c r="T17" s="2">
        <v>1</v>
      </c>
      <c r="U17" s="2">
        <f t="shared" si="7"/>
        <v>14.713125000000002</v>
      </c>
      <c r="V17" s="2">
        <f t="shared" si="8"/>
        <v>9</v>
      </c>
      <c r="W17" s="3"/>
      <c r="X17" s="2">
        <v>0</v>
      </c>
      <c r="Y17" s="2">
        <f t="shared" si="9"/>
        <v>8.3565625000000008</v>
      </c>
    </row>
    <row r="18" spans="1:25" x14ac:dyDescent="0.2">
      <c r="A18" t="s">
        <v>7</v>
      </c>
      <c r="B18" s="6">
        <f>B16*0.85</f>
        <v>16.713125000000002</v>
      </c>
      <c r="C18" s="6">
        <f>B18/D6*7</f>
        <v>0.77994583333333345</v>
      </c>
      <c r="E18" s="2">
        <f t="shared" si="0"/>
        <v>10</v>
      </c>
      <c r="F18" s="3"/>
      <c r="G18" s="2">
        <v>100</v>
      </c>
      <c r="H18" s="2">
        <f t="shared" si="1"/>
        <v>407</v>
      </c>
      <c r="I18" s="2">
        <f t="shared" si="2"/>
        <v>10</v>
      </c>
      <c r="J18" s="3"/>
      <c r="K18" s="2">
        <v>3</v>
      </c>
      <c r="L18" s="2">
        <f t="shared" si="3"/>
        <v>29</v>
      </c>
      <c r="M18" s="2"/>
      <c r="N18" s="2">
        <f t="shared" si="4"/>
        <v>10</v>
      </c>
      <c r="O18" s="3"/>
      <c r="P18" s="2">
        <v>2</v>
      </c>
      <c r="Q18" s="2">
        <f t="shared" si="5"/>
        <v>25.75</v>
      </c>
      <c r="R18" s="2">
        <f t="shared" si="6"/>
        <v>10</v>
      </c>
      <c r="S18" s="3"/>
      <c r="T18" s="2">
        <v>1</v>
      </c>
      <c r="U18" s="2">
        <f t="shared" si="7"/>
        <v>13.713125000000002</v>
      </c>
      <c r="V18" s="2">
        <f t="shared" si="8"/>
        <v>10</v>
      </c>
      <c r="W18" s="3"/>
      <c r="X18" s="2">
        <v>0</v>
      </c>
      <c r="Y18" s="2">
        <f t="shared" si="9"/>
        <v>8.3565625000000008</v>
      </c>
    </row>
    <row r="19" spans="1:25" x14ac:dyDescent="0.2">
      <c r="B19" s="6"/>
      <c r="C19" s="6"/>
      <c r="E19" s="2">
        <f t="shared" si="0"/>
        <v>11</v>
      </c>
      <c r="F19" s="3"/>
      <c r="G19" s="2">
        <v>25</v>
      </c>
      <c r="H19" s="2">
        <f t="shared" si="1"/>
        <v>382</v>
      </c>
      <c r="I19" s="2">
        <f t="shared" si="2"/>
        <v>11</v>
      </c>
      <c r="J19" s="3"/>
      <c r="K19" s="2">
        <v>3</v>
      </c>
      <c r="L19" s="2">
        <f t="shared" si="3"/>
        <v>26</v>
      </c>
      <c r="M19" s="2"/>
      <c r="N19" s="2">
        <f t="shared" si="4"/>
        <v>11</v>
      </c>
      <c r="O19" s="3"/>
      <c r="P19" s="2">
        <v>2</v>
      </c>
      <c r="Q19" s="2">
        <f t="shared" si="5"/>
        <v>23.75</v>
      </c>
      <c r="R19" s="2">
        <f t="shared" si="6"/>
        <v>11</v>
      </c>
      <c r="S19" s="3"/>
      <c r="T19" s="2">
        <v>1</v>
      </c>
      <c r="U19" s="2">
        <f t="shared" si="7"/>
        <v>12.713125000000002</v>
      </c>
      <c r="V19" s="2">
        <f t="shared" si="8"/>
        <v>11</v>
      </c>
      <c r="W19" s="3"/>
      <c r="X19" s="2">
        <v>0</v>
      </c>
      <c r="Y19" s="2">
        <f t="shared" si="9"/>
        <v>8.3565625000000008</v>
      </c>
    </row>
    <row r="20" spans="1:25" x14ac:dyDescent="0.2">
      <c r="A20" t="s">
        <v>8</v>
      </c>
      <c r="B20" s="6">
        <f>B18*0.5</f>
        <v>8.3565625000000008</v>
      </c>
      <c r="C20" s="6">
        <f>B20/D6*7</f>
        <v>0.38997291666666672</v>
      </c>
      <c r="E20" s="2">
        <f t="shared" si="0"/>
        <v>12</v>
      </c>
      <c r="F20" s="3"/>
      <c r="G20" s="2">
        <v>47</v>
      </c>
      <c r="H20" s="2">
        <f t="shared" si="1"/>
        <v>335</v>
      </c>
      <c r="I20" s="2">
        <f t="shared" si="2"/>
        <v>12</v>
      </c>
      <c r="J20" s="3"/>
      <c r="K20" s="2">
        <v>3</v>
      </c>
      <c r="L20" s="2">
        <f t="shared" si="3"/>
        <v>23</v>
      </c>
      <c r="M20" s="2"/>
      <c r="N20" s="2">
        <f t="shared" si="4"/>
        <v>12</v>
      </c>
      <c r="O20" s="3"/>
      <c r="P20" s="2">
        <v>2</v>
      </c>
      <c r="Q20" s="2">
        <f t="shared" si="5"/>
        <v>21.75</v>
      </c>
      <c r="R20" s="2">
        <f t="shared" si="6"/>
        <v>12</v>
      </c>
      <c r="S20" s="3"/>
      <c r="T20" s="2">
        <v>1</v>
      </c>
      <c r="U20" s="2">
        <f t="shared" si="7"/>
        <v>11.713125000000002</v>
      </c>
      <c r="V20" s="2">
        <f t="shared" si="8"/>
        <v>12</v>
      </c>
      <c r="W20" s="3"/>
      <c r="X20" s="2">
        <v>1</v>
      </c>
      <c r="Y20" s="2">
        <f t="shared" si="9"/>
        <v>7.3565625000000008</v>
      </c>
    </row>
    <row r="21" spans="1:25" x14ac:dyDescent="0.2">
      <c r="B21" s="6"/>
      <c r="C21" s="6"/>
      <c r="E21" s="2">
        <f t="shared" si="0"/>
        <v>13</v>
      </c>
      <c r="F21" s="3"/>
      <c r="G21" s="2">
        <v>0</v>
      </c>
      <c r="H21" s="2">
        <f t="shared" si="1"/>
        <v>335</v>
      </c>
      <c r="I21" s="2">
        <f t="shared" si="2"/>
        <v>13</v>
      </c>
      <c r="J21" s="3"/>
      <c r="K21" s="2">
        <v>3</v>
      </c>
      <c r="L21" s="2">
        <f t="shared" si="3"/>
        <v>20</v>
      </c>
      <c r="M21" s="2"/>
      <c r="N21" s="2">
        <f t="shared" si="4"/>
        <v>13</v>
      </c>
      <c r="O21" s="3"/>
      <c r="P21" s="2">
        <v>2</v>
      </c>
      <c r="Q21" s="2">
        <f t="shared" si="5"/>
        <v>19.75</v>
      </c>
      <c r="R21" s="2">
        <f t="shared" si="6"/>
        <v>13</v>
      </c>
      <c r="S21" s="3"/>
      <c r="T21" s="2">
        <v>1</v>
      </c>
      <c r="U21" s="2">
        <f t="shared" si="7"/>
        <v>10.713125000000002</v>
      </c>
      <c r="V21" s="2">
        <f t="shared" si="8"/>
        <v>13</v>
      </c>
      <c r="W21" s="3"/>
      <c r="X21" s="2">
        <v>1</v>
      </c>
      <c r="Y21" s="2">
        <f t="shared" si="9"/>
        <v>6.3565625000000008</v>
      </c>
    </row>
    <row r="22" spans="1:25" x14ac:dyDescent="0.2">
      <c r="A22" t="s">
        <v>9</v>
      </c>
      <c r="B22" s="6">
        <f>B20</f>
        <v>8.3565625000000008</v>
      </c>
      <c r="C22" s="6">
        <f>B22/D6*7</f>
        <v>0.38997291666666672</v>
      </c>
      <c r="E22" s="2">
        <f t="shared" si="0"/>
        <v>14</v>
      </c>
      <c r="F22" s="3"/>
      <c r="G22" s="2">
        <v>49</v>
      </c>
      <c r="H22" s="2">
        <f t="shared" si="1"/>
        <v>286</v>
      </c>
      <c r="I22" s="2">
        <f t="shared" si="2"/>
        <v>14</v>
      </c>
      <c r="J22" s="3"/>
      <c r="K22" s="2">
        <v>3</v>
      </c>
      <c r="L22" s="2">
        <f t="shared" si="3"/>
        <v>17</v>
      </c>
      <c r="M22" s="2"/>
      <c r="N22" s="2">
        <f t="shared" si="4"/>
        <v>14</v>
      </c>
      <c r="O22" s="3"/>
      <c r="P22" s="2">
        <v>3</v>
      </c>
      <c r="Q22" s="2">
        <f t="shared" si="5"/>
        <v>16.75</v>
      </c>
      <c r="R22" s="2">
        <f t="shared" si="6"/>
        <v>14</v>
      </c>
      <c r="S22" s="3"/>
      <c r="T22" s="2">
        <v>1</v>
      </c>
      <c r="U22" s="2">
        <f t="shared" si="7"/>
        <v>9.7131250000000016</v>
      </c>
      <c r="V22" s="2">
        <f t="shared" si="8"/>
        <v>14</v>
      </c>
      <c r="W22" s="3"/>
      <c r="X22" s="2">
        <v>1</v>
      </c>
      <c r="Y22" s="2">
        <f t="shared" si="9"/>
        <v>5.3565625000000008</v>
      </c>
    </row>
    <row r="23" spans="1:25" x14ac:dyDescent="0.2">
      <c r="B23" s="6"/>
      <c r="C23" s="6"/>
      <c r="E23" s="2">
        <f t="shared" si="0"/>
        <v>15</v>
      </c>
      <c r="F23" s="3"/>
      <c r="G23" s="2">
        <v>44</v>
      </c>
      <c r="H23" s="2">
        <f t="shared" si="1"/>
        <v>242</v>
      </c>
      <c r="I23" s="2">
        <f t="shared" si="2"/>
        <v>15</v>
      </c>
      <c r="J23" s="3"/>
      <c r="K23" s="2">
        <v>3</v>
      </c>
      <c r="L23" s="2">
        <f t="shared" si="3"/>
        <v>14</v>
      </c>
      <c r="M23" s="2"/>
      <c r="N23" s="2">
        <f t="shared" si="4"/>
        <v>15</v>
      </c>
      <c r="O23" s="3"/>
      <c r="P23" s="2">
        <v>3</v>
      </c>
      <c r="Q23" s="2">
        <f t="shared" si="5"/>
        <v>13.75</v>
      </c>
      <c r="R23" s="2">
        <f t="shared" si="6"/>
        <v>15</v>
      </c>
      <c r="S23" s="3"/>
      <c r="T23" s="2">
        <v>1</v>
      </c>
      <c r="U23" s="2">
        <f t="shared" si="7"/>
        <v>8.7131250000000016</v>
      </c>
      <c r="V23" s="2">
        <f t="shared" si="8"/>
        <v>15</v>
      </c>
      <c r="W23" s="3"/>
      <c r="X23" s="2">
        <v>1</v>
      </c>
      <c r="Y23" s="2">
        <f t="shared" si="9"/>
        <v>4.3565625000000008</v>
      </c>
    </row>
    <row r="24" spans="1:25" x14ac:dyDescent="0.2">
      <c r="A24" t="s">
        <v>10</v>
      </c>
      <c r="B24" s="6">
        <f>B22*0.125</f>
        <v>1.0445703125000001</v>
      </c>
      <c r="C24" s="6">
        <f>B24/D6*7</f>
        <v>4.8746614583333341E-2</v>
      </c>
      <c r="E24" s="2">
        <f t="shared" si="0"/>
        <v>16</v>
      </c>
      <c r="F24" s="3"/>
      <c r="G24" s="2">
        <v>55</v>
      </c>
      <c r="H24" s="2">
        <f t="shared" si="1"/>
        <v>187</v>
      </c>
      <c r="I24" s="2">
        <f t="shared" si="2"/>
        <v>16</v>
      </c>
      <c r="J24" s="3"/>
      <c r="K24" s="2">
        <v>3</v>
      </c>
      <c r="L24" s="2">
        <f t="shared" si="3"/>
        <v>11</v>
      </c>
      <c r="M24" s="2"/>
      <c r="N24" s="2">
        <f t="shared" si="4"/>
        <v>16</v>
      </c>
      <c r="O24" s="3"/>
      <c r="P24" s="2">
        <v>3</v>
      </c>
      <c r="Q24" s="2">
        <f t="shared" si="5"/>
        <v>10.75</v>
      </c>
      <c r="R24" s="2">
        <f t="shared" si="6"/>
        <v>16</v>
      </c>
      <c r="S24" s="3"/>
      <c r="T24" s="2">
        <v>1</v>
      </c>
      <c r="U24" s="2">
        <f t="shared" si="7"/>
        <v>7.7131250000000016</v>
      </c>
      <c r="V24" s="2">
        <f t="shared" si="8"/>
        <v>16</v>
      </c>
      <c r="W24" s="3"/>
      <c r="X24" s="2">
        <v>1</v>
      </c>
      <c r="Y24" s="2">
        <f t="shared" si="9"/>
        <v>3.3565625000000008</v>
      </c>
    </row>
    <row r="25" spans="1:25" x14ac:dyDescent="0.2">
      <c r="E25" s="2">
        <f>E24+1</f>
        <v>17</v>
      </c>
      <c r="F25" s="3"/>
      <c r="G25" s="2">
        <v>55</v>
      </c>
      <c r="H25" s="2">
        <f t="shared" si="1"/>
        <v>132</v>
      </c>
      <c r="I25" s="2">
        <f>I24+1</f>
        <v>17</v>
      </c>
      <c r="J25" s="3"/>
      <c r="K25" s="2">
        <v>3</v>
      </c>
      <c r="L25" s="2">
        <f t="shared" si="3"/>
        <v>8</v>
      </c>
      <c r="M25" s="2"/>
      <c r="N25" s="2">
        <f>N24+1</f>
        <v>17</v>
      </c>
      <c r="O25" s="3"/>
      <c r="P25" s="2">
        <v>3</v>
      </c>
      <c r="Q25" s="2">
        <f t="shared" si="5"/>
        <v>7.75</v>
      </c>
      <c r="R25" s="2">
        <f>R24+1</f>
        <v>17</v>
      </c>
      <c r="S25" s="3"/>
      <c r="T25" s="2">
        <v>2</v>
      </c>
      <c r="U25" s="2">
        <f t="shared" si="7"/>
        <v>5.7131250000000016</v>
      </c>
      <c r="V25" s="2">
        <f>V24+1</f>
        <v>17</v>
      </c>
      <c r="W25" s="3"/>
      <c r="X25" s="2">
        <v>1</v>
      </c>
      <c r="Y25" s="2">
        <f t="shared" si="9"/>
        <v>2.3565625000000008</v>
      </c>
    </row>
    <row r="26" spans="1:25" x14ac:dyDescent="0.2">
      <c r="E26" s="2">
        <f>E25+1</f>
        <v>18</v>
      </c>
      <c r="F26" s="3"/>
      <c r="G26" s="2">
        <v>60</v>
      </c>
      <c r="H26" s="2">
        <f t="shared" si="1"/>
        <v>72</v>
      </c>
      <c r="I26" s="2">
        <f>I25+1</f>
        <v>18</v>
      </c>
      <c r="J26" s="3"/>
      <c r="K26" s="2">
        <v>3</v>
      </c>
      <c r="L26" s="2">
        <f t="shared" si="3"/>
        <v>5</v>
      </c>
      <c r="M26" s="2"/>
      <c r="N26" s="2">
        <f>N25+1</f>
        <v>18</v>
      </c>
      <c r="O26" s="3"/>
      <c r="P26" s="2">
        <v>3</v>
      </c>
      <c r="Q26" s="2">
        <f t="shared" si="5"/>
        <v>4.75</v>
      </c>
      <c r="R26" s="2">
        <f>R25+1</f>
        <v>18</v>
      </c>
      <c r="S26" s="3"/>
      <c r="T26" s="2">
        <v>2</v>
      </c>
      <c r="U26" s="2">
        <f t="shared" si="7"/>
        <v>3.7131250000000016</v>
      </c>
      <c r="V26" s="2">
        <f>V25+1</f>
        <v>18</v>
      </c>
      <c r="W26" s="3"/>
      <c r="X26" s="2">
        <v>1</v>
      </c>
      <c r="Y26" s="2">
        <f t="shared" si="9"/>
        <v>1.3565625000000008</v>
      </c>
    </row>
    <row r="27" spans="1:25" x14ac:dyDescent="0.2">
      <c r="E27" s="2">
        <f>E26+1</f>
        <v>19</v>
      </c>
      <c r="F27" s="3"/>
      <c r="G27" s="2">
        <v>25</v>
      </c>
      <c r="H27" s="2">
        <f t="shared" si="1"/>
        <v>47</v>
      </c>
      <c r="I27" s="2">
        <f>I26+1</f>
        <v>19</v>
      </c>
      <c r="J27" s="3"/>
      <c r="K27" s="2">
        <v>3</v>
      </c>
      <c r="L27" s="2">
        <f t="shared" si="3"/>
        <v>2</v>
      </c>
      <c r="M27" s="2"/>
      <c r="N27" s="2">
        <f>N26+1</f>
        <v>19</v>
      </c>
      <c r="O27" s="3"/>
      <c r="P27" s="2">
        <v>3</v>
      </c>
      <c r="Q27" s="2">
        <f t="shared" si="5"/>
        <v>1.75</v>
      </c>
      <c r="R27" s="2">
        <f>R26+1</f>
        <v>19</v>
      </c>
      <c r="S27" s="3"/>
      <c r="T27" s="2">
        <v>2</v>
      </c>
      <c r="U27" s="2">
        <f t="shared" si="7"/>
        <v>1.7131250000000016</v>
      </c>
      <c r="V27" s="2">
        <f>V26+1</f>
        <v>19</v>
      </c>
      <c r="W27" s="3"/>
      <c r="X27" s="2">
        <v>1</v>
      </c>
      <c r="Y27" s="2">
        <f t="shared" si="9"/>
        <v>0.35656250000000078</v>
      </c>
    </row>
    <row r="28" spans="1:25" x14ac:dyDescent="0.2">
      <c r="E28" s="2">
        <f>E27+1</f>
        <v>20</v>
      </c>
      <c r="F28" s="3"/>
      <c r="G28" s="2">
        <v>50</v>
      </c>
      <c r="H28" s="2">
        <f t="shared" si="1"/>
        <v>-3</v>
      </c>
      <c r="I28" s="2">
        <f>I27+1</f>
        <v>20</v>
      </c>
      <c r="J28" s="3"/>
      <c r="K28" s="2">
        <v>3</v>
      </c>
      <c r="L28" s="2">
        <f t="shared" si="3"/>
        <v>-1</v>
      </c>
      <c r="M28" s="2"/>
      <c r="N28" s="2">
        <f>N27+1</f>
        <v>20</v>
      </c>
      <c r="O28" s="3"/>
      <c r="P28" s="2">
        <v>3</v>
      </c>
      <c r="Q28" s="2">
        <f t="shared" si="5"/>
        <v>-1.25</v>
      </c>
      <c r="R28" s="2">
        <f>R27+1</f>
        <v>20</v>
      </c>
      <c r="S28" s="3"/>
      <c r="T28" s="2">
        <v>2</v>
      </c>
      <c r="U28" s="2">
        <f t="shared" si="7"/>
        <v>-0.28687499999999844</v>
      </c>
      <c r="V28" s="2">
        <f>V27+1</f>
        <v>20</v>
      </c>
      <c r="W28" s="3"/>
      <c r="X28" s="2">
        <v>1</v>
      </c>
      <c r="Y28" s="2">
        <f t="shared" si="9"/>
        <v>-0.64343749999999922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09A52-28B3-5E4D-AEBD-4D4E47A22393}">
  <dimension ref="A1:U2"/>
  <sheetViews>
    <sheetView topLeftCell="H1" workbookViewId="0">
      <pane ySplit="1" topLeftCell="A2" activePane="bottomLeft" state="frozen"/>
      <selection pane="bottomLeft" activeCell="H3" sqref="H3"/>
    </sheetView>
  </sheetViews>
  <sheetFormatPr baseColWidth="10" defaultColWidth="40.83203125" defaultRowHeight="16" x14ac:dyDescent="0.2"/>
  <cols>
    <col min="11" max="12" width="25.5" customWidth="1"/>
    <col min="13" max="15" width="24.83203125" customWidth="1"/>
    <col min="17" max="17" width="69.6640625" bestFit="1" customWidth="1"/>
    <col min="18" max="18" width="60" bestFit="1" customWidth="1"/>
  </cols>
  <sheetData>
    <row r="1" spans="1:21" s="4" customFormat="1" x14ac:dyDescent="0.2">
      <c r="A1" s="4" t="s">
        <v>29</v>
      </c>
      <c r="B1" s="4" t="s">
        <v>30</v>
      </c>
      <c r="C1" s="4" t="s">
        <v>31</v>
      </c>
      <c r="D1" s="4" t="s">
        <v>32</v>
      </c>
      <c r="E1" s="4" t="s">
        <v>33</v>
      </c>
      <c r="F1" s="4" t="s">
        <v>34</v>
      </c>
      <c r="G1" s="4" t="s">
        <v>35</v>
      </c>
      <c r="H1" s="4" t="s">
        <v>36</v>
      </c>
      <c r="I1" s="4" t="s">
        <v>37</v>
      </c>
      <c r="J1" s="4" t="s">
        <v>38</v>
      </c>
      <c r="K1" s="4" t="s">
        <v>39</v>
      </c>
      <c r="L1" s="4" t="s">
        <v>61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40</v>
      </c>
    </row>
    <row r="2" spans="1:21" x14ac:dyDescent="0.2">
      <c r="A2" t="s">
        <v>41</v>
      </c>
      <c r="B2" t="s">
        <v>42</v>
      </c>
      <c r="C2" t="s">
        <v>43</v>
      </c>
      <c r="D2" t="s">
        <v>44</v>
      </c>
      <c r="E2" t="s">
        <v>45</v>
      </c>
      <c r="F2" t="s">
        <v>46</v>
      </c>
      <c r="G2" t="s">
        <v>47</v>
      </c>
      <c r="H2" t="s">
        <v>48</v>
      </c>
      <c r="I2" s="7" t="s">
        <v>49</v>
      </c>
      <c r="J2" t="s">
        <v>50</v>
      </c>
      <c r="L2" t="s">
        <v>62</v>
      </c>
      <c r="M2" s="8">
        <v>15000000</v>
      </c>
      <c r="N2" s="8">
        <v>1500000</v>
      </c>
      <c r="O2" s="8">
        <v>4251000</v>
      </c>
      <c r="P2" t="s">
        <v>55</v>
      </c>
      <c r="Q2" t="s">
        <v>56</v>
      </c>
      <c r="R2" t="s">
        <v>57</v>
      </c>
      <c r="S2" t="s">
        <v>58</v>
      </c>
      <c r="T2" t="s">
        <v>59</v>
      </c>
      <c r="U2" t="s">
        <v>60</v>
      </c>
    </row>
  </sheetData>
  <autoFilter ref="A1:U1" xr:uid="{A8709A52-28B3-5E4D-AEBD-4D4E47A22393}"/>
  <hyperlinks>
    <hyperlink ref="I2" r:id="rId1" xr:uid="{5BE34BA2-E442-A146-80D4-D90FF442B316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3693171-0994-704C-9A2A-5C3BE73621F4}">
          <x14:formula1>
            <xm:f>DoNotUse!$A$1:$A$15</xm:f>
          </x14:formula1>
          <xm:sqref>K2:K109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2F79C-8AFF-7A4D-959D-E69ED265232D}">
  <dimension ref="A1:A15"/>
  <sheetViews>
    <sheetView workbookViewId="0">
      <selection activeCell="A2" sqref="A2"/>
    </sheetView>
  </sheetViews>
  <sheetFormatPr baseColWidth="10" defaultRowHeight="16" x14ac:dyDescent="0.2"/>
  <sheetData>
    <row r="1" spans="1:1" x14ac:dyDescent="0.2">
      <c r="A1" t="s">
        <v>76</v>
      </c>
    </row>
    <row r="2" spans="1:1" x14ac:dyDescent="0.2">
      <c r="A2" t="s">
        <v>63</v>
      </c>
    </row>
    <row r="3" spans="1:1" x14ac:dyDescent="0.2">
      <c r="A3" t="s">
        <v>64</v>
      </c>
    </row>
    <row r="4" spans="1:1" x14ac:dyDescent="0.2">
      <c r="A4" t="s">
        <v>65</v>
      </c>
    </row>
    <row r="5" spans="1:1" x14ac:dyDescent="0.2">
      <c r="A5" t="s">
        <v>66</v>
      </c>
    </row>
    <row r="6" spans="1:1" x14ac:dyDescent="0.2">
      <c r="A6" t="s">
        <v>67</v>
      </c>
    </row>
    <row r="7" spans="1:1" x14ac:dyDescent="0.2">
      <c r="A7" t="s">
        <v>24</v>
      </c>
    </row>
    <row r="8" spans="1:1" x14ac:dyDescent="0.2">
      <c r="A8" t="s">
        <v>68</v>
      </c>
    </row>
    <row r="9" spans="1:1" x14ac:dyDescent="0.2">
      <c r="A9" t="s">
        <v>69</v>
      </c>
    </row>
    <row r="10" spans="1:1" x14ac:dyDescent="0.2">
      <c r="A10" t="s">
        <v>70</v>
      </c>
    </row>
    <row r="11" spans="1:1" x14ac:dyDescent="0.2">
      <c r="A11" t="s">
        <v>71</v>
      </c>
    </row>
    <row r="12" spans="1:1" x14ac:dyDescent="0.2">
      <c r="A12" t="s">
        <v>72</v>
      </c>
    </row>
    <row r="13" spans="1:1" x14ac:dyDescent="0.2">
      <c r="A13" t="s">
        <v>73</v>
      </c>
    </row>
    <row r="14" spans="1:1" x14ac:dyDescent="0.2">
      <c r="A14" t="s">
        <v>74</v>
      </c>
    </row>
    <row r="15" spans="1:1" x14ac:dyDescent="0.2">
      <c r="A15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COUNTDOWN BOARD &amp; GOAL TRACKING</vt:lpstr>
      <vt:lpstr>PIPELINE</vt:lpstr>
      <vt:lpstr>DoNotUse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Kanri</dc:creator>
  <cp:lastModifiedBy>Paul Kanri</cp:lastModifiedBy>
  <dcterms:created xsi:type="dcterms:W3CDTF">2024-10-11T04:59:54Z</dcterms:created>
  <dcterms:modified xsi:type="dcterms:W3CDTF">2024-10-11T05:28:14Z</dcterms:modified>
</cp:coreProperties>
</file>