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_privat_2026\CF_DATA\CARS_Bikes\CLASSIC_MINI\ENGINE_WORK_tools\"/>
    </mc:Choice>
  </mc:AlternateContent>
  <xr:revisionPtr revIDLastSave="0" documentId="13_ncr:1_{C3DDAC39-B04D-4A18-AAF7-CFBA1E769B82}" xr6:coauthVersionLast="47" xr6:coauthVersionMax="47" xr10:uidLastSave="{00000000-0000-0000-0000-000000000000}"/>
  <bookViews>
    <workbookView xWindow="5393" yWindow="1005" windowWidth="22177" windowHeight="16275" xr2:uid="{17097C1E-CD0A-4691-814E-30E5190D4D74}"/>
  </bookViews>
  <sheets>
    <sheet name="Static Compression Ratio work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10" i="1"/>
  <c r="E10" i="1" s="1"/>
  <c r="E41" i="1"/>
  <c r="E40" i="1"/>
  <c r="E39" i="1"/>
  <c r="E38" i="1"/>
  <c r="E37" i="1"/>
  <c r="E36" i="1"/>
  <c r="D36" i="1"/>
  <c r="E35" i="1"/>
  <c r="E34" i="1"/>
  <c r="D33" i="1"/>
  <c r="C45" i="1" s="1"/>
  <c r="D48" i="1" s="1"/>
  <c r="C33" i="1"/>
  <c r="E33" i="1" s="1"/>
  <c r="E32" i="1"/>
  <c r="E31" i="1"/>
  <c r="E8" i="1"/>
  <c r="E9" i="1"/>
  <c r="E11" i="1"/>
  <c r="L6" i="1"/>
  <c r="D10" i="1"/>
  <c r="L8" i="1" s="1"/>
  <c r="L7" i="1"/>
  <c r="L9" i="1" s="1"/>
  <c r="C20" i="1"/>
  <c r="C7" i="1"/>
  <c r="E7" i="1" s="1"/>
  <c r="D7" i="1"/>
  <c r="C19" i="1" s="1"/>
  <c r="C23" i="1" s="1"/>
  <c r="E6" i="1"/>
  <c r="E12" i="1"/>
  <c r="E13" i="1"/>
  <c r="E14" i="1"/>
  <c r="E15" i="1"/>
  <c r="E1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Fritsch</author>
  </authors>
  <commentList>
    <comment ref="C19" authorId="0" shapeId="0" xr:uid="{6D527998-A4C9-41E8-BBE3-7CDDE1DD8BD2}">
      <text>
        <r>
          <rPr>
            <b/>
            <sz val="9"/>
            <color indexed="81"/>
            <rFont val="Tahoma"/>
            <family val="2"/>
          </rPr>
          <t>Christoph Fritsch:</t>
        </r>
        <r>
          <rPr>
            <sz val="9"/>
            <color indexed="81"/>
            <rFont val="Tahoma"/>
            <family val="2"/>
          </rPr>
          <t xml:space="preserve">
divide by 1000 as values are in mm, cc will be "centi"
</t>
        </r>
      </text>
    </comment>
    <comment ref="C45" authorId="0" shapeId="0" xr:uid="{AA3E3574-BE1B-4DB9-A73E-A7A7C39D42BF}">
      <text>
        <r>
          <rPr>
            <b/>
            <sz val="9"/>
            <color indexed="81"/>
            <rFont val="Tahoma"/>
            <family val="2"/>
          </rPr>
          <t>Christoph Fritsch:</t>
        </r>
        <r>
          <rPr>
            <sz val="9"/>
            <color indexed="81"/>
            <rFont val="Tahoma"/>
            <family val="2"/>
          </rPr>
          <t xml:space="preserve">
divide by 1000 as values are in mm, cc will be "centi"
</t>
        </r>
      </text>
    </comment>
  </commentList>
</comments>
</file>

<file path=xl/sharedStrings.xml><?xml version="1.0" encoding="utf-8"?>
<sst xmlns="http://schemas.openxmlformats.org/spreadsheetml/2006/main" count="65" uniqueCount="41">
  <si>
    <t>Crankshaft Stroke</t>
  </si>
  <si>
    <t>Piston to block deck height capacity</t>
  </si>
  <si>
    <t>mm</t>
  </si>
  <si>
    <t xml:space="preserve">in </t>
  </si>
  <si>
    <t>3/64"</t>
  </si>
  <si>
    <t>IN</t>
  </si>
  <si>
    <t>MM</t>
  </si>
  <si>
    <t>Converted MM</t>
  </si>
  <si>
    <t>inch to mm  factor</t>
  </si>
  <si>
    <t>PI</t>
  </si>
  <si>
    <t>Swept Volume (in cc)</t>
  </si>
  <si>
    <t>Unswept Volume (in cc)</t>
  </si>
  <si>
    <t>Piston Dish Capacity in cc</t>
  </si>
  <si>
    <t>Gasket capacity in cc</t>
  </si>
  <si>
    <t>Bore Radius</t>
  </si>
  <si>
    <t>= Pi * Bore Radius * Bore  Radius * Crankshaft Stroke</t>
  </si>
  <si>
    <t>= dish capacity + Piston to block deck height capacity + Piston Ring land capacity + gasket capacity + combustion chamber capacity</t>
  </si>
  <si>
    <t>Static Compression Ratio</t>
  </si>
  <si>
    <t>Support Calculations</t>
  </si>
  <si>
    <t>Piston to block deck height distance mm</t>
  </si>
  <si>
    <t>Piston ring land volume</t>
  </si>
  <si>
    <t>(area of the piston - area of bore ) * height (deck) to top ring</t>
  </si>
  <si>
    <t>Cylinder Bore Diameter</t>
  </si>
  <si>
    <t>Piston Diameter</t>
  </si>
  <si>
    <t>Piston Radius</t>
  </si>
  <si>
    <t>Bore Area</t>
  </si>
  <si>
    <t>Piston Area</t>
  </si>
  <si>
    <t>Pi * piston radius ^ 2</t>
  </si>
  <si>
    <t>Pi * bore radius ^2</t>
  </si>
  <si>
    <t>Top ring deck height mm</t>
  </si>
  <si>
    <t>Ring Land Capacity</t>
  </si>
  <si>
    <t>Pi * bore radius ^2 * piston to block deck height</t>
  </si>
  <si>
    <t>bore area - piston area * Top Ring to Piston Top height</t>
  </si>
  <si>
    <t>Working Backwards</t>
  </si>
  <si>
    <t>For set compression ratio - calculate the head chamber capacity</t>
  </si>
  <si>
    <t>Calculate Compression Ratio</t>
  </si>
  <si>
    <t>Head Chamber Capaticy</t>
  </si>
  <si>
    <t>Target Compression Ratio</t>
  </si>
  <si>
    <t>Head Chamber Capaticy in cc</t>
  </si>
  <si>
    <t>CALCULATED</t>
  </si>
  <si>
    <t>DO NOT USE/set to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</si>
</sst>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3" borderId="0" xfId="0" applyFill="1"/>
    <xf numFmtId="0" fontId="0" fillId="5" borderId="0" xfId="0" applyFill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5" borderId="1" xfId="0" applyNumberFormat="1" applyFill="1" applyBorder="1"/>
    <xf numFmtId="164" fontId="0" fillId="5" borderId="3" xfId="0" applyNumberFormat="1" applyFill="1" applyBorder="1"/>
    <xf numFmtId="164" fontId="0" fillId="5" borderId="2" xfId="0" applyNumberFormat="1" applyFill="1" applyBorder="1"/>
    <xf numFmtId="0" fontId="5" fillId="4" borderId="0" xfId="0" applyFont="1" applyFill="1"/>
    <xf numFmtId="164" fontId="5" fillId="4" borderId="0" xfId="0" applyNumberFormat="1" applyFont="1" applyFill="1"/>
    <xf numFmtId="0" fontId="0" fillId="5" borderId="7" xfId="0" applyFill="1" applyBorder="1"/>
    <xf numFmtId="0" fontId="0" fillId="5" borderId="8" xfId="0" applyFill="1" applyBorder="1"/>
    <xf numFmtId="0" fontId="0" fillId="7" borderId="4" xfId="0" applyFill="1" applyBorder="1"/>
    <xf numFmtId="165" fontId="0" fillId="7" borderId="6" xfId="1" applyNumberFormat="1" applyFont="1" applyFill="1" applyBorder="1"/>
    <xf numFmtId="164" fontId="0" fillId="7" borderId="6" xfId="0" applyNumberFormat="1" applyFill="1" applyBorder="1"/>
    <xf numFmtId="0" fontId="5" fillId="5" borderId="0" xfId="0" applyFont="1" applyFill="1"/>
    <xf numFmtId="164" fontId="5" fillId="5" borderId="3" xfId="0" applyNumberFormat="1" applyFont="1" applyFill="1" applyBorder="1"/>
    <xf numFmtId="0" fontId="2" fillId="0" borderId="11" xfId="0" applyFont="1" applyBorder="1"/>
    <xf numFmtId="43" fontId="2" fillId="8" borderId="12" xfId="0" applyNumberFormat="1" applyFont="1" applyFill="1" applyBorder="1"/>
    <xf numFmtId="165" fontId="2" fillId="6" borderId="13" xfId="0" applyNumberFormat="1" applyFont="1" applyFill="1" applyBorder="1"/>
    <xf numFmtId="165" fontId="2" fillId="6" borderId="14" xfId="0" applyNumberFormat="1" applyFont="1" applyFill="1" applyBorder="1"/>
    <xf numFmtId="0" fontId="5" fillId="5" borderId="9" xfId="0" applyFont="1" applyFill="1" applyBorder="1"/>
    <xf numFmtId="0" fontId="5" fillId="5" borderId="10" xfId="0" applyFont="1" applyFill="1" applyBorder="1"/>
    <xf numFmtId="0" fontId="0" fillId="5" borderId="7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quotePrefix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4D51-C4CC-4AE6-8873-A28CEA205EC9}">
  <dimension ref="A2:R48"/>
  <sheetViews>
    <sheetView tabSelected="1" workbookViewId="0">
      <selection activeCell="F23" sqref="F23"/>
    </sheetView>
  </sheetViews>
  <sheetFormatPr defaultRowHeight="14.25" x14ac:dyDescent="0.45"/>
  <cols>
    <col min="1" max="1" width="19.6640625" customWidth="1"/>
    <col min="2" max="2" width="35.1328125" customWidth="1"/>
    <col min="3" max="3" width="9.6640625" customWidth="1"/>
    <col min="4" max="4" width="14.6640625" customWidth="1"/>
    <col min="5" max="5" width="14.19921875" customWidth="1"/>
    <col min="8" max="10" width="8.86328125" customWidth="1"/>
    <col min="11" max="11" width="31.1328125" customWidth="1"/>
  </cols>
  <sheetData>
    <row r="2" spans="1:18" ht="14.65" thickBot="1" x14ac:dyDescent="0.5">
      <c r="K2" t="s">
        <v>8</v>
      </c>
      <c r="L2">
        <v>25.4</v>
      </c>
      <c r="N2">
        <v>1</v>
      </c>
      <c r="O2" t="s">
        <v>2</v>
      </c>
      <c r="P2">
        <v>3.9370000000000002E-2</v>
      </c>
      <c r="Q2" t="s">
        <v>3</v>
      </c>
      <c r="R2" s="1" t="s">
        <v>4</v>
      </c>
    </row>
    <row r="3" spans="1:18" ht="14.65" thickBot="1" x14ac:dyDescent="0.5">
      <c r="B3" s="31" t="s">
        <v>35</v>
      </c>
      <c r="C3" s="32"/>
      <c r="D3" s="32"/>
      <c r="E3" s="32"/>
      <c r="F3" s="32"/>
      <c r="G3" s="32"/>
      <c r="H3" s="32"/>
      <c r="I3" s="33"/>
      <c r="K3" t="s">
        <v>9</v>
      </c>
      <c r="L3">
        <v>3.1419999999999999</v>
      </c>
      <c r="R3" s="1"/>
    </row>
    <row r="4" spans="1:18" ht="14.65" thickBot="1" x14ac:dyDescent="0.5">
      <c r="C4" t="s">
        <v>5</v>
      </c>
      <c r="D4" t="s">
        <v>6</v>
      </c>
      <c r="E4" t="s">
        <v>7</v>
      </c>
    </row>
    <row r="5" spans="1:18" ht="14.65" thickBot="1" x14ac:dyDescent="0.5">
      <c r="B5" t="s">
        <v>0</v>
      </c>
      <c r="C5" s="3"/>
      <c r="D5" s="5">
        <v>81.28</v>
      </c>
      <c r="E5" s="2">
        <f>C5*$L$2</f>
        <v>0</v>
      </c>
      <c r="K5" s="28" t="s">
        <v>18</v>
      </c>
      <c r="L5" s="29"/>
      <c r="M5" s="29"/>
      <c r="N5" s="29"/>
      <c r="O5" s="29"/>
      <c r="P5" s="29"/>
      <c r="Q5" s="30"/>
    </row>
    <row r="6" spans="1:18" ht="14.65" thickBot="1" x14ac:dyDescent="0.5">
      <c r="B6" t="s">
        <v>22</v>
      </c>
      <c r="C6" s="3"/>
      <c r="D6" s="6">
        <v>72.135999999999996</v>
      </c>
      <c r="E6" s="2">
        <f t="shared" ref="E6:E16" si="0">C6*$L$2</f>
        <v>0</v>
      </c>
      <c r="J6" t="s">
        <v>39</v>
      </c>
      <c r="K6" s="13" t="s">
        <v>1</v>
      </c>
      <c r="L6" s="14">
        <f>(L3*(D7*D7)*D8)/1000</f>
        <v>1.021857440152</v>
      </c>
      <c r="M6" s="26" t="s">
        <v>31</v>
      </c>
      <c r="N6" s="27"/>
      <c r="O6" s="27"/>
      <c r="P6" s="27"/>
      <c r="Q6" s="27"/>
    </row>
    <row r="7" spans="1:18" ht="14.65" thickBot="1" x14ac:dyDescent="0.5">
      <c r="A7" t="s">
        <v>39</v>
      </c>
      <c r="B7" t="s">
        <v>14</v>
      </c>
      <c r="C7" s="11">
        <f>C6/2</f>
        <v>0</v>
      </c>
      <c r="D7" s="12">
        <f>D6/2</f>
        <v>36.067999999999998</v>
      </c>
      <c r="E7" s="2">
        <f t="shared" si="0"/>
        <v>0</v>
      </c>
      <c r="J7" t="s">
        <v>39</v>
      </c>
      <c r="K7" s="13" t="s">
        <v>25</v>
      </c>
      <c r="L7" s="14">
        <f>L3*(D7*D7)</f>
        <v>4087.4297606079995</v>
      </c>
      <c r="M7" s="26" t="s">
        <v>28</v>
      </c>
      <c r="N7" s="27"/>
      <c r="O7" s="27"/>
      <c r="P7" s="27"/>
      <c r="Q7" s="27"/>
    </row>
    <row r="8" spans="1:18" x14ac:dyDescent="0.45">
      <c r="B8" t="s">
        <v>19</v>
      </c>
      <c r="C8" s="4"/>
      <c r="D8" s="8">
        <v>0.25</v>
      </c>
      <c r="E8" s="2">
        <f t="shared" si="0"/>
        <v>0</v>
      </c>
      <c r="J8" t="s">
        <v>39</v>
      </c>
      <c r="K8" s="13" t="s">
        <v>26</v>
      </c>
      <c r="L8" s="14">
        <f>L3*(D10*D10)</f>
        <v>4030.963307607999</v>
      </c>
      <c r="M8" s="26" t="s">
        <v>27</v>
      </c>
      <c r="N8" s="27"/>
      <c r="O8" s="27"/>
      <c r="P8" s="27"/>
      <c r="Q8" s="27"/>
    </row>
    <row r="9" spans="1:18" ht="14.65" thickBot="1" x14ac:dyDescent="0.5">
      <c r="B9" t="s">
        <v>23</v>
      </c>
      <c r="C9" s="4"/>
      <c r="D9" s="9">
        <v>71.635999999999996</v>
      </c>
      <c r="E9" s="2">
        <f t="shared" si="0"/>
        <v>0</v>
      </c>
      <c r="J9" t="s">
        <v>39</v>
      </c>
      <c r="K9" s="24" t="s">
        <v>30</v>
      </c>
      <c r="L9" s="25">
        <f>((L7-L8)/1000) *D11</f>
        <v>0.2823322650000023</v>
      </c>
      <c r="M9" s="26" t="s">
        <v>32</v>
      </c>
      <c r="N9" s="27"/>
      <c r="O9" s="27"/>
      <c r="P9" s="27"/>
      <c r="Q9" s="27"/>
    </row>
    <row r="10" spans="1:18" x14ac:dyDescent="0.45">
      <c r="A10" t="s">
        <v>39</v>
      </c>
      <c r="B10" t="s">
        <v>24</v>
      </c>
      <c r="C10" s="18">
        <f>C9/2</f>
        <v>0</v>
      </c>
      <c r="D10" s="19">
        <f>D9/2</f>
        <v>35.817999999999998</v>
      </c>
      <c r="E10" s="2">
        <f t="shared" si="0"/>
        <v>0</v>
      </c>
    </row>
    <row r="11" spans="1:18" ht="14.65" thickBot="1" x14ac:dyDescent="0.5">
      <c r="B11" t="s">
        <v>29</v>
      </c>
      <c r="C11" s="4"/>
      <c r="D11" s="10">
        <v>5</v>
      </c>
      <c r="E11" s="2">
        <f t="shared" si="0"/>
        <v>0</v>
      </c>
    </row>
    <row r="12" spans="1:18" x14ac:dyDescent="0.45">
      <c r="B12" t="s">
        <v>12</v>
      </c>
      <c r="C12" s="3"/>
      <c r="D12" s="5">
        <v>8</v>
      </c>
      <c r="E12" s="2">
        <f t="shared" si="0"/>
        <v>0</v>
      </c>
    </row>
    <row r="13" spans="1:18" x14ac:dyDescent="0.45">
      <c r="B13" t="s">
        <v>1</v>
      </c>
      <c r="C13" s="3"/>
      <c r="D13" s="7">
        <v>1.02</v>
      </c>
      <c r="E13" s="2">
        <f t="shared" si="0"/>
        <v>0</v>
      </c>
    </row>
    <row r="14" spans="1:18" x14ac:dyDescent="0.45">
      <c r="A14" t="s">
        <v>40</v>
      </c>
      <c r="B14" t="s">
        <v>20</v>
      </c>
      <c r="C14" s="3"/>
      <c r="D14" s="7">
        <v>0.75</v>
      </c>
      <c r="E14" s="2">
        <f t="shared" si="0"/>
        <v>0</v>
      </c>
      <c r="G14" t="s">
        <v>21</v>
      </c>
    </row>
    <row r="15" spans="1:18" x14ac:dyDescent="0.45">
      <c r="B15" t="s">
        <v>13</v>
      </c>
      <c r="C15" s="3"/>
      <c r="D15" s="7">
        <v>4</v>
      </c>
      <c r="E15" s="2">
        <f t="shared" si="0"/>
        <v>0</v>
      </c>
    </row>
    <row r="16" spans="1:18" ht="14.65" thickBot="1" x14ac:dyDescent="0.5">
      <c r="B16" t="s">
        <v>36</v>
      </c>
      <c r="C16" s="3"/>
      <c r="D16" s="6">
        <v>25</v>
      </c>
      <c r="E16" s="2">
        <f t="shared" si="0"/>
        <v>0</v>
      </c>
    </row>
    <row r="18" spans="1:10" ht="14.65" thickBot="1" x14ac:dyDescent="0.5"/>
    <row r="19" spans="1:10" ht="14.65" thickBot="1" x14ac:dyDescent="0.5">
      <c r="B19" s="15" t="s">
        <v>10</v>
      </c>
      <c r="C19" s="16">
        <f>L3 *(D7*D7) * D5/1000</f>
        <v>332.22629094221821</v>
      </c>
      <c r="E19" s="37" t="s">
        <v>15</v>
      </c>
      <c r="F19" s="37"/>
      <c r="G19" s="37"/>
      <c r="H19" s="37"/>
      <c r="I19" s="37"/>
      <c r="J19" s="37"/>
    </row>
    <row r="20" spans="1:10" ht="14.65" thickBot="1" x14ac:dyDescent="0.5">
      <c r="B20" s="15" t="s">
        <v>11</v>
      </c>
      <c r="C20" s="17">
        <f>D12+D13+D14+D15+D16</f>
        <v>38.769999999999996</v>
      </c>
      <c r="E20" s="37" t="s">
        <v>16</v>
      </c>
      <c r="F20" s="37"/>
      <c r="G20" s="37"/>
      <c r="H20" s="37"/>
      <c r="I20" s="37"/>
      <c r="J20" s="37"/>
    </row>
    <row r="22" spans="1:10" ht="14.65" thickBot="1" x14ac:dyDescent="0.5"/>
    <row r="23" spans="1:10" ht="14.65" thickBot="1" x14ac:dyDescent="0.5">
      <c r="A23" t="s">
        <v>39</v>
      </c>
      <c r="B23" s="20" t="s">
        <v>17</v>
      </c>
      <c r="C23" s="23">
        <f>(C19+C20)/(C20)</f>
        <v>9.5691589100391603</v>
      </c>
    </row>
    <row r="26" spans="1:10" ht="14.65" thickBot="1" x14ac:dyDescent="0.5"/>
    <row r="27" spans="1:10" ht="14.65" thickBot="1" x14ac:dyDescent="0.5">
      <c r="B27" s="34" t="s">
        <v>33</v>
      </c>
      <c r="C27" s="35"/>
      <c r="D27" s="35"/>
      <c r="E27" s="35"/>
      <c r="F27" s="35"/>
      <c r="G27" s="35"/>
      <c r="H27" s="35"/>
      <c r="I27" s="35"/>
      <c r="J27" s="36"/>
    </row>
    <row r="28" spans="1:10" ht="14.65" thickBot="1" x14ac:dyDescent="0.5">
      <c r="B28" s="31" t="s">
        <v>34</v>
      </c>
      <c r="C28" s="32"/>
      <c r="D28" s="32"/>
      <c r="E28" s="32"/>
      <c r="F28" s="32"/>
      <c r="G28" s="32"/>
      <c r="H28" s="32"/>
      <c r="I28" s="32"/>
      <c r="J28" s="33"/>
    </row>
    <row r="30" spans="1:10" ht="14.65" thickBot="1" x14ac:dyDescent="0.5">
      <c r="C30" t="s">
        <v>5</v>
      </c>
      <c r="D30" t="s">
        <v>6</v>
      </c>
      <c r="E30" t="s">
        <v>7</v>
      </c>
    </row>
    <row r="31" spans="1:10" x14ac:dyDescent="0.45">
      <c r="B31" t="s">
        <v>0</v>
      </c>
      <c r="C31" s="3"/>
      <c r="D31" s="5">
        <v>81.28</v>
      </c>
      <c r="E31" s="2">
        <f>C31*$L$2</f>
        <v>0</v>
      </c>
    </row>
    <row r="32" spans="1:10" ht="14.65" thickBot="1" x14ac:dyDescent="0.5">
      <c r="B32" t="s">
        <v>22</v>
      </c>
      <c r="C32" s="3"/>
      <c r="D32" s="6">
        <v>72.135999999999996</v>
      </c>
      <c r="E32" s="2">
        <f t="shared" ref="E32:E41" si="1">C32*$L$2</f>
        <v>0</v>
      </c>
    </row>
    <row r="33" spans="1:5" ht="14.65" thickBot="1" x14ac:dyDescent="0.5">
      <c r="A33" t="s">
        <v>39</v>
      </c>
      <c r="B33" t="s">
        <v>14</v>
      </c>
      <c r="C33" s="11">
        <f>C32/2</f>
        <v>0</v>
      </c>
      <c r="D33" s="12">
        <f>D32/2</f>
        <v>36.067999999999998</v>
      </c>
      <c r="E33" s="2">
        <f t="shared" si="1"/>
        <v>0</v>
      </c>
    </row>
    <row r="34" spans="1:5" x14ac:dyDescent="0.45">
      <c r="B34" t="s">
        <v>19</v>
      </c>
      <c r="C34" s="4"/>
      <c r="D34" s="8">
        <v>0.25</v>
      </c>
      <c r="E34" s="2">
        <f t="shared" si="1"/>
        <v>0</v>
      </c>
    </row>
    <row r="35" spans="1:5" x14ac:dyDescent="0.45">
      <c r="B35" t="s">
        <v>23</v>
      </c>
      <c r="C35" s="4"/>
      <c r="D35" s="9">
        <v>71.635999999999996</v>
      </c>
      <c r="E35" s="2">
        <f t="shared" si="1"/>
        <v>0</v>
      </c>
    </row>
    <row r="36" spans="1:5" x14ac:dyDescent="0.45">
      <c r="B36" t="s">
        <v>24</v>
      </c>
      <c r="C36" s="18">
        <f>C35/2</f>
        <v>0</v>
      </c>
      <c r="D36" s="19">
        <f>D35/2</f>
        <v>35.817999999999998</v>
      </c>
      <c r="E36" s="2">
        <f t="shared" si="1"/>
        <v>0</v>
      </c>
    </row>
    <row r="37" spans="1:5" ht="14.65" thickBot="1" x14ac:dyDescent="0.5">
      <c r="B37" t="s">
        <v>29</v>
      </c>
      <c r="C37" s="4"/>
      <c r="D37" s="9">
        <v>5</v>
      </c>
      <c r="E37" s="2">
        <f t="shared" si="1"/>
        <v>0</v>
      </c>
    </row>
    <row r="38" spans="1:5" x14ac:dyDescent="0.45">
      <c r="B38" t="s">
        <v>12</v>
      </c>
      <c r="C38" s="3"/>
      <c r="D38" s="5">
        <v>8</v>
      </c>
      <c r="E38" s="2">
        <f t="shared" si="1"/>
        <v>0</v>
      </c>
    </row>
    <row r="39" spans="1:5" x14ac:dyDescent="0.45">
      <c r="B39" t="s">
        <v>1</v>
      </c>
      <c r="C39" s="3"/>
      <c r="D39" s="7">
        <v>1.02</v>
      </c>
      <c r="E39" s="2">
        <f t="shared" si="1"/>
        <v>0</v>
      </c>
    </row>
    <row r="40" spans="1:5" x14ac:dyDescent="0.45">
      <c r="B40" t="s">
        <v>20</v>
      </c>
      <c r="C40" s="3"/>
      <c r="D40" s="7">
        <v>0.75</v>
      </c>
      <c r="E40" s="2">
        <f t="shared" si="1"/>
        <v>0</v>
      </c>
    </row>
    <row r="41" spans="1:5" x14ac:dyDescent="0.45">
      <c r="B41" t="s">
        <v>13</v>
      </c>
      <c r="C41" s="3"/>
      <c r="D41" s="7">
        <v>4</v>
      </c>
      <c r="E41" s="2">
        <f t="shared" si="1"/>
        <v>0</v>
      </c>
    </row>
    <row r="42" spans="1:5" ht="14.65" thickBot="1" x14ac:dyDescent="0.5">
      <c r="B42" t="s">
        <v>37</v>
      </c>
      <c r="D42" s="6">
        <v>9.5691589100391603</v>
      </c>
    </row>
    <row r="44" spans="1:5" ht="14.65" thickBot="1" x14ac:dyDescent="0.5"/>
    <row r="45" spans="1:5" ht="14.65" thickBot="1" x14ac:dyDescent="0.5">
      <c r="B45" s="15" t="s">
        <v>10</v>
      </c>
      <c r="C45" s="16">
        <f>L3 *(D33*D33) * D31/1000</f>
        <v>332.22629094221821</v>
      </c>
    </row>
    <row r="47" spans="1:5" ht="14.65" thickBot="1" x14ac:dyDescent="0.5"/>
    <row r="48" spans="1:5" ht="14.65" thickBot="1" x14ac:dyDescent="0.5">
      <c r="A48" t="s">
        <v>39</v>
      </c>
      <c r="B48" s="20" t="s">
        <v>38</v>
      </c>
      <c r="C48" s="21"/>
      <c r="D48" s="22">
        <f>C45/(D42-1) -D41-D40-D39-D38</f>
        <v>24.999999999999993</v>
      </c>
      <c r="E48" s="2"/>
    </row>
  </sheetData>
  <mergeCells count="10">
    <mergeCell ref="B3:I3"/>
    <mergeCell ref="B27:J27"/>
    <mergeCell ref="B28:J28"/>
    <mergeCell ref="E19:J19"/>
    <mergeCell ref="E20:J20"/>
    <mergeCell ref="M6:Q6"/>
    <mergeCell ref="M7:Q7"/>
    <mergeCell ref="M8:Q8"/>
    <mergeCell ref="M9:Q9"/>
    <mergeCell ref="K5:Q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Static Compression Ratio worksh</vt:lpstr>
    </vt:vector>
  </TitlesOfParts>
  <Company>RTFMotorsport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Christoph@rtfmotorsport.com</dc:creator>
  <cp:lastModifiedBy>Christoph Fritsch</cp:lastModifiedBy>
  <dcterms:created xsi:type="dcterms:W3CDTF">2023-06-15T18:46:47Z</dcterms:created>
  <dcterms:modified xsi:type="dcterms:W3CDTF">2025-12-14T15:54:31Z</dcterms:modified>
</cp:coreProperties>
</file>